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5.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6.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7.xml" ContentType="application/vnd.openxmlformats-officedocument.drawing+xml"/>
  <Override PartName="/xl/charts/chart2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defaultThemeVersion="166925"/>
  <mc:AlternateContent xmlns:mc="http://schemas.openxmlformats.org/markup-compatibility/2006">
    <mc:Choice Requires="x15">
      <x15ac:absPath xmlns:x15ac="http://schemas.microsoft.com/office/spreadsheetml/2010/11/ac" url="/Users/Daniele/OneDrive/3_TRANSIT/CoE_Toolkit Resilience/"/>
    </mc:Choice>
  </mc:AlternateContent>
  <xr:revisionPtr revIDLastSave="0" documentId="13_ncr:1_{66C8ABA3-9E82-9748-BDAF-3BB4A8DF10EE}" xr6:coauthVersionLast="46" xr6:coauthVersionMax="46" xr10:uidLastSave="{00000000-0000-0000-0000-000000000000}"/>
  <bookViews>
    <workbookView xWindow="33520" yWindow="-2340" windowWidth="32000" windowHeight="18000" xr2:uid="{680D5CFE-EB12-8B45-8E31-753A655ECC49}"/>
  </bookViews>
  <sheets>
    <sheet name="COVER" sheetId="12" r:id="rId1"/>
    <sheet name="1 - SOCIETY" sheetId="1" r:id="rId2"/>
    <sheet name="2 - ECONOMY" sheetId="4" r:id="rId3"/>
    <sheet name="3 - GOVERNANCE" sheetId="5" r:id="rId4"/>
    <sheet name="4 - INFRASTRUCTURE" sheetId="6" r:id="rId5"/>
    <sheet name="5 - ENVIRONMENT" sheetId="7" r:id="rId6"/>
    <sheet name="CHALLENGES RESOURCES" sheetId="8" r:id="rId7"/>
    <sheet name="Foglio1" sheetId="11" state="hidden" r:id="rId8"/>
    <sheet name="BENCHMARK" sheetId="9" state="hidden" r:id="rId9"/>
  </sheets>
  <definedNames>
    <definedName name="_xlnm.Print_Area" localSheetId="1">'1 - SOCIETY'!$A$1:$AQ$59</definedName>
    <definedName name="_xlnm.Print_Area" localSheetId="2">'2 - ECONOMY'!$A$1:$AQ$59</definedName>
    <definedName name="_xlnm.Print_Area" localSheetId="3">'3 - GOVERNANCE'!$A$1:$AQ$59</definedName>
    <definedName name="_xlnm.Print_Area" localSheetId="4">'4 - INFRASTRUCTURE'!$A$1:$AQ$59</definedName>
    <definedName name="_xlnm.Print_Area" localSheetId="5">'5 - ENVIRONMENT'!$A$1:$AQ$59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60" i="8" l="1"/>
  <c r="T59" i="8"/>
  <c r="T58" i="8"/>
  <c r="T57" i="8"/>
  <c r="T56" i="8"/>
  <c r="T54" i="8"/>
  <c r="T53" i="8"/>
  <c r="T52" i="8"/>
  <c r="T51" i="8"/>
  <c r="T50" i="8"/>
  <c r="T48" i="8"/>
  <c r="T47" i="8"/>
  <c r="T46" i="8"/>
  <c r="T45" i="8"/>
  <c r="T44" i="8"/>
  <c r="T42" i="8"/>
  <c r="T41" i="8"/>
  <c r="T40" i="8"/>
  <c r="T39" i="8"/>
  <c r="T38" i="8"/>
  <c r="G60" i="8"/>
  <c r="G59" i="8"/>
  <c r="G58" i="8"/>
  <c r="G57" i="8"/>
  <c r="G56" i="8"/>
  <c r="G54" i="8"/>
  <c r="G53" i="8"/>
  <c r="G52" i="8"/>
  <c r="G51" i="8"/>
  <c r="G50" i="8"/>
  <c r="G48" i="8"/>
  <c r="G47" i="8"/>
  <c r="G46" i="8"/>
  <c r="G45" i="8"/>
  <c r="G44" i="8"/>
  <c r="G42" i="8"/>
  <c r="G41" i="8"/>
  <c r="G40" i="8"/>
  <c r="G39" i="8"/>
  <c r="G38" i="8"/>
  <c r="AG30" i="8"/>
  <c r="AG29" i="8"/>
  <c r="AG28" i="8"/>
  <c r="AG27" i="8"/>
  <c r="AG26" i="8"/>
  <c r="AG24" i="8"/>
  <c r="AG23" i="8"/>
  <c r="AG22" i="8"/>
  <c r="AG21" i="8"/>
  <c r="AG20" i="8"/>
  <c r="AG18" i="8"/>
  <c r="AG17" i="8"/>
  <c r="AG16" i="8"/>
  <c r="AG15" i="8"/>
  <c r="AG14" i="8"/>
  <c r="AG12" i="8"/>
  <c r="AG11" i="8"/>
  <c r="AG10" i="8"/>
  <c r="AG9" i="8"/>
  <c r="AG8" i="8"/>
  <c r="T30" i="8"/>
  <c r="T29" i="8"/>
  <c r="T28" i="8"/>
  <c r="T27" i="8"/>
  <c r="T26" i="8"/>
  <c r="T24" i="8"/>
  <c r="T23" i="8"/>
  <c r="T22" i="8"/>
  <c r="T21" i="8"/>
  <c r="T20" i="8"/>
  <c r="T18" i="8"/>
  <c r="T17" i="8"/>
  <c r="T16" i="8"/>
  <c r="T15" i="8"/>
  <c r="T14" i="8"/>
  <c r="T12" i="8"/>
  <c r="T11" i="8"/>
  <c r="T10" i="8"/>
  <c r="T9" i="8"/>
  <c r="T8" i="8"/>
  <c r="G30" i="8"/>
  <c r="G29" i="8"/>
  <c r="G28" i="8"/>
  <c r="G27" i="8"/>
  <c r="G26" i="8"/>
  <c r="G24" i="8"/>
  <c r="G23" i="8"/>
  <c r="G22" i="8"/>
  <c r="G21" i="8"/>
  <c r="G20" i="8"/>
  <c r="G18" i="8"/>
  <c r="G17" i="8"/>
  <c r="G16" i="8"/>
  <c r="G15" i="8"/>
  <c r="G14" i="8"/>
  <c r="G12" i="8"/>
  <c r="G11" i="8"/>
  <c r="G10" i="8"/>
  <c r="G9" i="8"/>
  <c r="G8" i="8"/>
  <c r="D38" i="7"/>
  <c r="F35" i="7"/>
  <c r="F36" i="7" s="1"/>
  <c r="F37" i="7" s="1"/>
  <c r="F38" i="7" s="1"/>
  <c r="F39" i="7" s="1"/>
  <c r="F40" i="7" s="1"/>
  <c r="F41" i="7" s="1"/>
  <c r="F42" i="7" s="1"/>
  <c r="F43" i="7" s="1"/>
  <c r="Q31" i="7"/>
  <c r="P31" i="7"/>
  <c r="O31" i="7"/>
  <c r="N31" i="7"/>
  <c r="M31" i="7"/>
  <c r="Q30" i="7"/>
  <c r="P30" i="7"/>
  <c r="O30" i="7"/>
  <c r="N30" i="7"/>
  <c r="M30" i="7"/>
  <c r="Q29" i="7"/>
  <c r="P29" i="7"/>
  <c r="O29" i="7"/>
  <c r="N29" i="7"/>
  <c r="M29" i="7"/>
  <c r="Q28" i="7"/>
  <c r="P28" i="7"/>
  <c r="O28" i="7"/>
  <c r="N28" i="7"/>
  <c r="M28" i="7"/>
  <c r="Q27" i="7"/>
  <c r="P27" i="7"/>
  <c r="O27" i="7"/>
  <c r="N27" i="7"/>
  <c r="M27" i="7"/>
  <c r="Q25" i="7"/>
  <c r="P25" i="7"/>
  <c r="O25" i="7"/>
  <c r="N25" i="7"/>
  <c r="M25" i="7"/>
  <c r="Q24" i="7"/>
  <c r="P24" i="7"/>
  <c r="O24" i="7"/>
  <c r="N24" i="7"/>
  <c r="M24" i="7"/>
  <c r="Q23" i="7"/>
  <c r="P23" i="7"/>
  <c r="O23" i="7"/>
  <c r="N23" i="7"/>
  <c r="M23" i="7"/>
  <c r="Q22" i="7"/>
  <c r="P22" i="7"/>
  <c r="O22" i="7"/>
  <c r="N22" i="7"/>
  <c r="M22" i="7"/>
  <c r="Q21" i="7"/>
  <c r="P21" i="7"/>
  <c r="O21" i="7"/>
  <c r="N21" i="7"/>
  <c r="M21" i="7"/>
  <c r="Q19" i="7"/>
  <c r="P19" i="7"/>
  <c r="O19" i="7"/>
  <c r="N19" i="7"/>
  <c r="M19" i="7"/>
  <c r="Q18" i="7"/>
  <c r="P18" i="7"/>
  <c r="O18" i="7"/>
  <c r="N18" i="7"/>
  <c r="M18" i="7"/>
  <c r="Q17" i="7"/>
  <c r="P17" i="7"/>
  <c r="O17" i="7"/>
  <c r="N17" i="7"/>
  <c r="M17" i="7"/>
  <c r="Q16" i="7"/>
  <c r="P16" i="7"/>
  <c r="O16" i="7"/>
  <c r="N16" i="7"/>
  <c r="M16" i="7"/>
  <c r="Q15" i="7"/>
  <c r="P15" i="7"/>
  <c r="O15" i="7"/>
  <c r="N15" i="7"/>
  <c r="M15" i="7"/>
  <c r="Q13" i="7"/>
  <c r="P13" i="7"/>
  <c r="O13" i="7"/>
  <c r="N13" i="7"/>
  <c r="M13" i="7"/>
  <c r="Q12" i="7"/>
  <c r="P12" i="7"/>
  <c r="O12" i="7"/>
  <c r="N12" i="7"/>
  <c r="M12" i="7"/>
  <c r="Q11" i="7"/>
  <c r="P11" i="7"/>
  <c r="O11" i="7"/>
  <c r="N11" i="7"/>
  <c r="M11" i="7"/>
  <c r="Q10" i="7"/>
  <c r="P10" i="7"/>
  <c r="O10" i="7"/>
  <c r="N10" i="7"/>
  <c r="M10" i="7"/>
  <c r="Q9" i="7"/>
  <c r="P9" i="7"/>
  <c r="O9" i="7"/>
  <c r="N9" i="7"/>
  <c r="M9" i="7"/>
  <c r="D38" i="6"/>
  <c r="F35" i="6"/>
  <c r="F36" i="6" s="1"/>
  <c r="F37" i="6" s="1"/>
  <c r="F38" i="6" s="1"/>
  <c r="F39" i="6" s="1"/>
  <c r="F40" i="6" s="1"/>
  <c r="F41" i="6" s="1"/>
  <c r="F42" i="6" s="1"/>
  <c r="F43" i="6" s="1"/>
  <c r="Q31" i="6"/>
  <c r="P31" i="6"/>
  <c r="O31" i="6"/>
  <c r="N31" i="6"/>
  <c r="M31" i="6"/>
  <c r="Q30" i="6"/>
  <c r="P30" i="6"/>
  <c r="O30" i="6"/>
  <c r="N30" i="6"/>
  <c r="M30" i="6"/>
  <c r="Q29" i="6"/>
  <c r="P29" i="6"/>
  <c r="O29" i="6"/>
  <c r="N29" i="6"/>
  <c r="M29" i="6"/>
  <c r="Q28" i="6"/>
  <c r="P28" i="6"/>
  <c r="O28" i="6"/>
  <c r="N28" i="6"/>
  <c r="M28" i="6"/>
  <c r="Q27" i="6"/>
  <c r="P27" i="6"/>
  <c r="O27" i="6"/>
  <c r="N27" i="6"/>
  <c r="M27" i="6"/>
  <c r="Q25" i="6"/>
  <c r="P25" i="6"/>
  <c r="O25" i="6"/>
  <c r="N25" i="6"/>
  <c r="M25" i="6"/>
  <c r="Q24" i="6"/>
  <c r="P24" i="6"/>
  <c r="O24" i="6"/>
  <c r="N24" i="6"/>
  <c r="M24" i="6"/>
  <c r="Q23" i="6"/>
  <c r="P23" i="6"/>
  <c r="O23" i="6"/>
  <c r="N23" i="6"/>
  <c r="M23" i="6"/>
  <c r="Q22" i="6"/>
  <c r="P22" i="6"/>
  <c r="O22" i="6"/>
  <c r="N22" i="6"/>
  <c r="M22" i="6"/>
  <c r="Q21" i="6"/>
  <c r="P21" i="6"/>
  <c r="O21" i="6"/>
  <c r="N21" i="6"/>
  <c r="M21" i="6"/>
  <c r="Q19" i="6"/>
  <c r="P19" i="6"/>
  <c r="O19" i="6"/>
  <c r="N19" i="6"/>
  <c r="M19" i="6"/>
  <c r="Q18" i="6"/>
  <c r="P18" i="6"/>
  <c r="O18" i="6"/>
  <c r="N18" i="6"/>
  <c r="M18" i="6"/>
  <c r="Q17" i="6"/>
  <c r="P17" i="6"/>
  <c r="O17" i="6"/>
  <c r="N17" i="6"/>
  <c r="M17" i="6"/>
  <c r="Q16" i="6"/>
  <c r="P16" i="6"/>
  <c r="O16" i="6"/>
  <c r="N16" i="6"/>
  <c r="M16" i="6"/>
  <c r="Q15" i="6"/>
  <c r="P15" i="6"/>
  <c r="O15" i="6"/>
  <c r="N15" i="6"/>
  <c r="M15" i="6"/>
  <c r="Q13" i="6"/>
  <c r="P13" i="6"/>
  <c r="O13" i="6"/>
  <c r="N13" i="6"/>
  <c r="M13" i="6"/>
  <c r="Q12" i="6"/>
  <c r="P12" i="6"/>
  <c r="O12" i="6"/>
  <c r="N12" i="6"/>
  <c r="M12" i="6"/>
  <c r="Q11" i="6"/>
  <c r="P11" i="6"/>
  <c r="O11" i="6"/>
  <c r="N11" i="6"/>
  <c r="M11" i="6"/>
  <c r="Q10" i="6"/>
  <c r="P10" i="6"/>
  <c r="O10" i="6"/>
  <c r="N10" i="6"/>
  <c r="M10" i="6"/>
  <c r="Q9" i="6"/>
  <c r="P9" i="6"/>
  <c r="O9" i="6"/>
  <c r="N9" i="6"/>
  <c r="M9" i="6"/>
  <c r="D38" i="5"/>
  <c r="F35" i="5"/>
  <c r="F36" i="5" s="1"/>
  <c r="F37" i="5" s="1"/>
  <c r="F38" i="5" s="1"/>
  <c r="F39" i="5" s="1"/>
  <c r="F40" i="5" s="1"/>
  <c r="F41" i="5" s="1"/>
  <c r="F42" i="5" s="1"/>
  <c r="F43" i="5" s="1"/>
  <c r="Q31" i="5"/>
  <c r="P31" i="5"/>
  <c r="O31" i="5"/>
  <c r="N31" i="5"/>
  <c r="M31" i="5"/>
  <c r="R31" i="5" s="1"/>
  <c r="S31" i="5" s="1"/>
  <c r="T31" i="5" s="1"/>
  <c r="AH30" i="8" s="1"/>
  <c r="Q30" i="5"/>
  <c r="P30" i="5"/>
  <c r="O30" i="5"/>
  <c r="N30" i="5"/>
  <c r="M30" i="5"/>
  <c r="Q29" i="5"/>
  <c r="P29" i="5"/>
  <c r="O29" i="5"/>
  <c r="N29" i="5"/>
  <c r="M29" i="5"/>
  <c r="Q28" i="5"/>
  <c r="P28" i="5"/>
  <c r="O28" i="5"/>
  <c r="N28" i="5"/>
  <c r="M28" i="5"/>
  <c r="Q27" i="5"/>
  <c r="P27" i="5"/>
  <c r="O27" i="5"/>
  <c r="N27" i="5"/>
  <c r="M27" i="5"/>
  <c r="Q25" i="5"/>
  <c r="P25" i="5"/>
  <c r="O25" i="5"/>
  <c r="N25" i="5"/>
  <c r="M25" i="5"/>
  <c r="Q24" i="5"/>
  <c r="P24" i="5"/>
  <c r="O24" i="5"/>
  <c r="N24" i="5"/>
  <c r="M24" i="5"/>
  <c r="Q23" i="5"/>
  <c r="P23" i="5"/>
  <c r="O23" i="5"/>
  <c r="N23" i="5"/>
  <c r="M23" i="5"/>
  <c r="Q22" i="5"/>
  <c r="P22" i="5"/>
  <c r="O22" i="5"/>
  <c r="N22" i="5"/>
  <c r="M22" i="5"/>
  <c r="Q21" i="5"/>
  <c r="P21" i="5"/>
  <c r="O21" i="5"/>
  <c r="N21" i="5"/>
  <c r="M21" i="5"/>
  <c r="Q19" i="5"/>
  <c r="P19" i="5"/>
  <c r="O19" i="5"/>
  <c r="N19" i="5"/>
  <c r="M19" i="5"/>
  <c r="Q18" i="5"/>
  <c r="P18" i="5"/>
  <c r="O18" i="5"/>
  <c r="N18" i="5"/>
  <c r="M18" i="5"/>
  <c r="Q17" i="5"/>
  <c r="P17" i="5"/>
  <c r="O17" i="5"/>
  <c r="N17" i="5"/>
  <c r="M17" i="5"/>
  <c r="Q16" i="5"/>
  <c r="P16" i="5"/>
  <c r="O16" i="5"/>
  <c r="N16" i="5"/>
  <c r="M16" i="5"/>
  <c r="Q15" i="5"/>
  <c r="P15" i="5"/>
  <c r="O15" i="5"/>
  <c r="N15" i="5"/>
  <c r="R15" i="5" s="1"/>
  <c r="S15" i="5" s="1"/>
  <c r="T15" i="5" s="1"/>
  <c r="AH14" i="8" s="1"/>
  <c r="M15" i="5"/>
  <c r="Q13" i="5"/>
  <c r="P13" i="5"/>
  <c r="O13" i="5"/>
  <c r="N13" i="5"/>
  <c r="M13" i="5"/>
  <c r="Q12" i="5"/>
  <c r="P12" i="5"/>
  <c r="O12" i="5"/>
  <c r="N12" i="5"/>
  <c r="M12" i="5"/>
  <c r="Q11" i="5"/>
  <c r="P11" i="5"/>
  <c r="O11" i="5"/>
  <c r="N11" i="5"/>
  <c r="M11" i="5"/>
  <c r="Q10" i="5"/>
  <c r="P10" i="5"/>
  <c r="O10" i="5"/>
  <c r="N10" i="5"/>
  <c r="M10" i="5"/>
  <c r="Q9" i="5"/>
  <c r="P9" i="5"/>
  <c r="O9" i="5"/>
  <c r="N9" i="5"/>
  <c r="M9" i="5"/>
  <c r="D38" i="4"/>
  <c r="F35" i="4"/>
  <c r="F36" i="4" s="1"/>
  <c r="F37" i="4" s="1"/>
  <c r="F38" i="4" s="1"/>
  <c r="F39" i="4" s="1"/>
  <c r="F40" i="4" s="1"/>
  <c r="F41" i="4" s="1"/>
  <c r="F42" i="4" s="1"/>
  <c r="F43" i="4" s="1"/>
  <c r="Q31" i="4"/>
  <c r="P31" i="4"/>
  <c r="O31" i="4"/>
  <c r="N31" i="4"/>
  <c r="M31" i="4"/>
  <c r="Q30" i="4"/>
  <c r="P30" i="4"/>
  <c r="O30" i="4"/>
  <c r="N30" i="4"/>
  <c r="M30" i="4"/>
  <c r="Q29" i="4"/>
  <c r="P29" i="4"/>
  <c r="O29" i="4"/>
  <c r="N29" i="4"/>
  <c r="M29" i="4"/>
  <c r="Q28" i="4"/>
  <c r="P28" i="4"/>
  <c r="O28" i="4"/>
  <c r="N28" i="4"/>
  <c r="M28" i="4"/>
  <c r="Q27" i="4"/>
  <c r="P27" i="4"/>
  <c r="O27" i="4"/>
  <c r="N27" i="4"/>
  <c r="M27" i="4"/>
  <c r="Q25" i="4"/>
  <c r="P25" i="4"/>
  <c r="O25" i="4"/>
  <c r="N25" i="4"/>
  <c r="M25" i="4"/>
  <c r="Q24" i="4"/>
  <c r="P24" i="4"/>
  <c r="O24" i="4"/>
  <c r="N24" i="4"/>
  <c r="M24" i="4"/>
  <c r="Q23" i="4"/>
  <c r="P23" i="4"/>
  <c r="O23" i="4"/>
  <c r="N23" i="4"/>
  <c r="M23" i="4"/>
  <c r="Q22" i="4"/>
  <c r="P22" i="4"/>
  <c r="O22" i="4"/>
  <c r="N22" i="4"/>
  <c r="M22" i="4"/>
  <c r="Q21" i="4"/>
  <c r="P21" i="4"/>
  <c r="O21" i="4"/>
  <c r="N21" i="4"/>
  <c r="M21" i="4"/>
  <c r="Q19" i="4"/>
  <c r="P19" i="4"/>
  <c r="O19" i="4"/>
  <c r="N19" i="4"/>
  <c r="M19" i="4"/>
  <c r="Q18" i="4"/>
  <c r="P18" i="4"/>
  <c r="O18" i="4"/>
  <c r="N18" i="4"/>
  <c r="M18" i="4"/>
  <c r="Q17" i="4"/>
  <c r="P17" i="4"/>
  <c r="O17" i="4"/>
  <c r="N17" i="4"/>
  <c r="M17" i="4"/>
  <c r="Q16" i="4"/>
  <c r="P16" i="4"/>
  <c r="O16" i="4"/>
  <c r="N16" i="4"/>
  <c r="M16" i="4"/>
  <c r="Q15" i="4"/>
  <c r="P15" i="4"/>
  <c r="O15" i="4"/>
  <c r="N15" i="4"/>
  <c r="M15" i="4"/>
  <c r="Q13" i="4"/>
  <c r="P13" i="4"/>
  <c r="O13" i="4"/>
  <c r="N13" i="4"/>
  <c r="M13" i="4"/>
  <c r="Q12" i="4"/>
  <c r="P12" i="4"/>
  <c r="O12" i="4"/>
  <c r="N12" i="4"/>
  <c r="M12" i="4"/>
  <c r="Q11" i="4"/>
  <c r="P11" i="4"/>
  <c r="O11" i="4"/>
  <c r="N11" i="4"/>
  <c r="M11" i="4"/>
  <c r="Q10" i="4"/>
  <c r="P10" i="4"/>
  <c r="O10" i="4"/>
  <c r="N10" i="4"/>
  <c r="M10" i="4"/>
  <c r="Q9" i="4"/>
  <c r="P9" i="4"/>
  <c r="O9" i="4"/>
  <c r="N9" i="4"/>
  <c r="M9" i="4"/>
  <c r="R9" i="6" l="1"/>
  <c r="S9" i="6" s="1"/>
  <c r="T9" i="6" s="1"/>
  <c r="H38" i="8" s="1"/>
  <c r="R19" i="6"/>
  <c r="S19" i="6" s="1"/>
  <c r="T19" i="6" s="1"/>
  <c r="H48" i="8" s="1"/>
  <c r="R10" i="6"/>
  <c r="S10" i="6" s="1"/>
  <c r="T10" i="6" s="1"/>
  <c r="H39" i="8" s="1"/>
  <c r="V8" i="7"/>
  <c r="W8" i="7" s="1"/>
  <c r="X8" i="7" s="1"/>
  <c r="R12" i="7"/>
  <c r="S12" i="7" s="1"/>
  <c r="T12" i="7" s="1"/>
  <c r="U41" i="8" s="1"/>
  <c r="R12" i="6"/>
  <c r="S12" i="6" s="1"/>
  <c r="T12" i="6" s="1"/>
  <c r="H41" i="8" s="1"/>
  <c r="R21" i="6"/>
  <c r="S21" i="6" s="1"/>
  <c r="T21" i="6" s="1"/>
  <c r="H50" i="8" s="1"/>
  <c r="R22" i="6"/>
  <c r="S22" i="6" s="1"/>
  <c r="T22" i="6" s="1"/>
  <c r="H51" i="8" s="1"/>
  <c r="R13" i="6"/>
  <c r="S13" i="6" s="1"/>
  <c r="T13" i="6" s="1"/>
  <c r="H42" i="8" s="1"/>
  <c r="R23" i="6"/>
  <c r="S23" i="6" s="1"/>
  <c r="T23" i="6" s="1"/>
  <c r="H52" i="8" s="1"/>
  <c r="R16" i="5"/>
  <c r="S16" i="5" s="1"/>
  <c r="T16" i="5" s="1"/>
  <c r="AH15" i="8" s="1"/>
  <c r="R28" i="7"/>
  <c r="S28" i="7" s="1"/>
  <c r="T28" i="7" s="1"/>
  <c r="U57" i="8" s="1"/>
  <c r="R27" i="7"/>
  <c r="S27" i="7" s="1"/>
  <c r="T27" i="7" s="1"/>
  <c r="U56" i="8" s="1"/>
  <c r="V26" i="7"/>
  <c r="W26" i="7" s="1"/>
  <c r="X26" i="7" s="1"/>
  <c r="X27" i="7" s="1"/>
  <c r="R23" i="7"/>
  <c r="S23" i="7" s="1"/>
  <c r="T23" i="7" s="1"/>
  <c r="U52" i="8" s="1"/>
  <c r="R24" i="7"/>
  <c r="S24" i="7" s="1"/>
  <c r="T24" i="7" s="1"/>
  <c r="U53" i="8" s="1"/>
  <c r="V20" i="7"/>
  <c r="W20" i="7" s="1"/>
  <c r="X20" i="7" s="1"/>
  <c r="X21" i="7" s="1"/>
  <c r="R19" i="7"/>
  <c r="S19" i="7" s="1"/>
  <c r="T19" i="7" s="1"/>
  <c r="U48" i="8" s="1"/>
  <c r="R16" i="7"/>
  <c r="S16" i="7" s="1"/>
  <c r="T16" i="7" s="1"/>
  <c r="U45" i="8" s="1"/>
  <c r="V14" i="7"/>
  <c r="W14" i="7" s="1"/>
  <c r="X14" i="7" s="1"/>
  <c r="W43" i="8" s="1"/>
  <c r="W44" i="8" s="1"/>
  <c r="R15" i="7"/>
  <c r="S15" i="7" s="1"/>
  <c r="T15" i="7" s="1"/>
  <c r="U44" i="8" s="1"/>
  <c r="R31" i="6"/>
  <c r="S31" i="6" s="1"/>
  <c r="T31" i="6" s="1"/>
  <c r="H60" i="8" s="1"/>
  <c r="AG38" i="8" s="1"/>
  <c r="V26" i="6"/>
  <c r="W26" i="6" s="1"/>
  <c r="X26" i="6" s="1"/>
  <c r="X27" i="6" s="1"/>
  <c r="R27" i="6"/>
  <c r="S27" i="6" s="1"/>
  <c r="T27" i="6" s="1"/>
  <c r="H56" i="8" s="1"/>
  <c r="V20" i="6"/>
  <c r="W20" i="6" s="1"/>
  <c r="X20" i="6" s="1"/>
  <c r="J49" i="8" s="1"/>
  <c r="J50" i="8" s="1"/>
  <c r="R16" i="6"/>
  <c r="S16" i="6" s="1"/>
  <c r="T16" i="6" s="1"/>
  <c r="H45" i="8" s="1"/>
  <c r="R15" i="6"/>
  <c r="S15" i="6" s="1"/>
  <c r="T15" i="6" s="1"/>
  <c r="H44" i="8" s="1"/>
  <c r="V14" i="6"/>
  <c r="W14" i="6" s="1"/>
  <c r="X14" i="6" s="1"/>
  <c r="X15" i="6" s="1"/>
  <c r="V8" i="6"/>
  <c r="W8" i="6" s="1"/>
  <c r="X8" i="6" s="1"/>
  <c r="R28" i="5"/>
  <c r="S28" i="5" s="1"/>
  <c r="T28" i="5" s="1"/>
  <c r="AH27" i="8" s="1"/>
  <c r="V26" i="5"/>
  <c r="W26" i="5" s="1"/>
  <c r="X26" i="5" s="1"/>
  <c r="AJ25" i="8" s="1"/>
  <c r="AJ26" i="8" s="1"/>
  <c r="R27" i="5"/>
  <c r="S27" i="5" s="1"/>
  <c r="T27" i="5" s="1"/>
  <c r="AH26" i="8" s="1"/>
  <c r="R23" i="5"/>
  <c r="S23" i="5" s="1"/>
  <c r="T23" i="5" s="1"/>
  <c r="AH22" i="8" s="1"/>
  <c r="R22" i="5"/>
  <c r="S22" i="5" s="1"/>
  <c r="T22" i="5" s="1"/>
  <c r="AH21" i="8" s="1"/>
  <c r="R21" i="5"/>
  <c r="S21" i="5" s="1"/>
  <c r="T21" i="5" s="1"/>
  <c r="AH20" i="8" s="1"/>
  <c r="R17" i="5"/>
  <c r="S17" i="5" s="1"/>
  <c r="T17" i="5" s="1"/>
  <c r="AH16" i="8" s="1"/>
  <c r="R12" i="5"/>
  <c r="S12" i="5" s="1"/>
  <c r="T12" i="5" s="1"/>
  <c r="AH11" i="8" s="1"/>
  <c r="V8" i="5"/>
  <c r="W8" i="5" s="1"/>
  <c r="X8" i="5" s="1"/>
  <c r="R9" i="5"/>
  <c r="S9" i="5" s="1"/>
  <c r="T9" i="5" s="1"/>
  <c r="AH8" i="8" s="1"/>
  <c r="R29" i="7"/>
  <c r="S29" i="7" s="1"/>
  <c r="T29" i="7" s="1"/>
  <c r="U58" i="8" s="1"/>
  <c r="R30" i="7"/>
  <c r="S30" i="7" s="1"/>
  <c r="T30" i="7" s="1"/>
  <c r="U59" i="8" s="1"/>
  <c r="R31" i="7"/>
  <c r="S31" i="7" s="1"/>
  <c r="T31" i="7" s="1"/>
  <c r="U60" i="8" s="1"/>
  <c r="R25" i="7"/>
  <c r="S25" i="7" s="1"/>
  <c r="T25" i="7" s="1"/>
  <c r="U54" i="8" s="1"/>
  <c r="R21" i="7"/>
  <c r="S21" i="7" s="1"/>
  <c r="T21" i="7" s="1"/>
  <c r="U50" i="8" s="1"/>
  <c r="R22" i="7"/>
  <c r="S22" i="7" s="1"/>
  <c r="T22" i="7" s="1"/>
  <c r="U51" i="8" s="1"/>
  <c r="R17" i="7"/>
  <c r="S17" i="7" s="1"/>
  <c r="T17" i="7" s="1"/>
  <c r="U46" i="8" s="1"/>
  <c r="R18" i="7"/>
  <c r="S18" i="7" s="1"/>
  <c r="T18" i="7" s="1"/>
  <c r="U47" i="8" s="1"/>
  <c r="R29" i="6"/>
  <c r="S29" i="6" s="1"/>
  <c r="T29" i="6" s="1"/>
  <c r="H58" i="8" s="1"/>
  <c r="R28" i="6"/>
  <c r="S28" i="6" s="1"/>
  <c r="T28" i="6" s="1"/>
  <c r="H57" i="8" s="1"/>
  <c r="R30" i="6"/>
  <c r="S30" i="6" s="1"/>
  <c r="T30" i="6" s="1"/>
  <c r="H59" i="8" s="1"/>
  <c r="R24" i="6"/>
  <c r="S24" i="6" s="1"/>
  <c r="T24" i="6" s="1"/>
  <c r="H53" i="8" s="1"/>
  <c r="R25" i="6"/>
  <c r="S25" i="6" s="1"/>
  <c r="T25" i="6" s="1"/>
  <c r="H54" i="8" s="1"/>
  <c r="R17" i="6"/>
  <c r="S17" i="6" s="1"/>
  <c r="T17" i="6" s="1"/>
  <c r="H46" i="8" s="1"/>
  <c r="R18" i="6"/>
  <c r="S18" i="6" s="1"/>
  <c r="T18" i="6" s="1"/>
  <c r="H47" i="8" s="1"/>
  <c r="R11" i="6"/>
  <c r="S11" i="6" s="1"/>
  <c r="T11" i="6" s="1"/>
  <c r="H40" i="8" s="1"/>
  <c r="R29" i="5"/>
  <c r="S29" i="5" s="1"/>
  <c r="T29" i="5" s="1"/>
  <c r="AH28" i="8" s="1"/>
  <c r="R30" i="5"/>
  <c r="S30" i="5" s="1"/>
  <c r="T30" i="5" s="1"/>
  <c r="AH29" i="8" s="1"/>
  <c r="R24" i="5"/>
  <c r="S24" i="5" s="1"/>
  <c r="T24" i="5" s="1"/>
  <c r="AH23" i="8" s="1"/>
  <c r="R25" i="5"/>
  <c r="S25" i="5" s="1"/>
  <c r="T25" i="5" s="1"/>
  <c r="AH24" i="8" s="1"/>
  <c r="R18" i="5"/>
  <c r="S18" i="5" s="1"/>
  <c r="T18" i="5" s="1"/>
  <c r="AH17" i="8" s="1"/>
  <c r="R19" i="5"/>
  <c r="S19" i="5" s="1"/>
  <c r="T19" i="5" s="1"/>
  <c r="AH18" i="8" s="1"/>
  <c r="R13" i="5"/>
  <c r="S13" i="5" s="1"/>
  <c r="T13" i="5" s="1"/>
  <c r="AH12" i="8" s="1"/>
  <c r="R10" i="5"/>
  <c r="S10" i="5" s="1"/>
  <c r="T10" i="5" s="1"/>
  <c r="AH9" i="8" s="1"/>
  <c r="R11" i="5"/>
  <c r="S11" i="5" s="1"/>
  <c r="T11" i="5" s="1"/>
  <c r="AH10" i="8" s="1"/>
  <c r="R9" i="4"/>
  <c r="S9" i="4" s="1"/>
  <c r="T9" i="4" s="1"/>
  <c r="U8" i="8" s="1"/>
  <c r="R30" i="4"/>
  <c r="S30" i="4" s="1"/>
  <c r="T30" i="4" s="1"/>
  <c r="U29" i="8" s="1"/>
  <c r="R13" i="7"/>
  <c r="S13" i="7" s="1"/>
  <c r="T13" i="7" s="1"/>
  <c r="U42" i="8" s="1"/>
  <c r="R9" i="7"/>
  <c r="S9" i="7" s="1"/>
  <c r="T9" i="7" s="1"/>
  <c r="U38" i="8" s="1"/>
  <c r="R10" i="7"/>
  <c r="S10" i="7" s="1"/>
  <c r="T10" i="7" s="1"/>
  <c r="U39" i="8" s="1"/>
  <c r="R11" i="7"/>
  <c r="S11" i="7" s="1"/>
  <c r="T11" i="7" s="1"/>
  <c r="U40" i="8" s="1"/>
  <c r="V14" i="5"/>
  <c r="W14" i="5" s="1"/>
  <c r="X14" i="5" s="1"/>
  <c r="V20" i="5"/>
  <c r="W20" i="5" s="1"/>
  <c r="X20" i="5" s="1"/>
  <c r="V26" i="4"/>
  <c r="W26" i="4" s="1"/>
  <c r="X26" i="4" s="1"/>
  <c r="V20" i="4"/>
  <c r="W20" i="4" s="1"/>
  <c r="X20" i="4" s="1"/>
  <c r="R23" i="4"/>
  <c r="S23" i="4" s="1"/>
  <c r="T23" i="4" s="1"/>
  <c r="U22" i="8" s="1"/>
  <c r="R19" i="4"/>
  <c r="S19" i="4" s="1"/>
  <c r="T19" i="4" s="1"/>
  <c r="U18" i="8" s="1"/>
  <c r="R10" i="4"/>
  <c r="S10" i="4" s="1"/>
  <c r="T10" i="4" s="1"/>
  <c r="U9" i="8" s="1"/>
  <c r="R27" i="4"/>
  <c r="S27" i="4" s="1"/>
  <c r="T27" i="4" s="1"/>
  <c r="U26" i="8" s="1"/>
  <c r="R31" i="4"/>
  <c r="S31" i="4" s="1"/>
  <c r="T31" i="4" s="1"/>
  <c r="U30" i="8" s="1"/>
  <c r="R28" i="4"/>
  <c r="S28" i="4" s="1"/>
  <c r="T28" i="4" s="1"/>
  <c r="U27" i="8" s="1"/>
  <c r="R29" i="4"/>
  <c r="S29" i="4" s="1"/>
  <c r="T29" i="4" s="1"/>
  <c r="U28" i="8" s="1"/>
  <c r="R24" i="4"/>
  <c r="S24" i="4" s="1"/>
  <c r="T24" i="4" s="1"/>
  <c r="U23" i="8" s="1"/>
  <c r="R25" i="4"/>
  <c r="S25" i="4" s="1"/>
  <c r="T25" i="4" s="1"/>
  <c r="U24" i="8" s="1"/>
  <c r="R21" i="4"/>
  <c r="S21" i="4" s="1"/>
  <c r="T21" i="4" s="1"/>
  <c r="U20" i="8" s="1"/>
  <c r="R22" i="4"/>
  <c r="S22" i="4" s="1"/>
  <c r="T22" i="4" s="1"/>
  <c r="U21" i="8" s="1"/>
  <c r="R15" i="4"/>
  <c r="S15" i="4" s="1"/>
  <c r="T15" i="4" s="1"/>
  <c r="U14" i="8" s="1"/>
  <c r="R16" i="4"/>
  <c r="S16" i="4" s="1"/>
  <c r="T16" i="4" s="1"/>
  <c r="U15" i="8" s="1"/>
  <c r="R17" i="4"/>
  <c r="S17" i="4" s="1"/>
  <c r="T17" i="4" s="1"/>
  <c r="U16" i="8" s="1"/>
  <c r="R18" i="4"/>
  <c r="S18" i="4" s="1"/>
  <c r="T18" i="4" s="1"/>
  <c r="U17" i="8" s="1"/>
  <c r="R11" i="4"/>
  <c r="S11" i="4" s="1"/>
  <c r="T11" i="4" s="1"/>
  <c r="U10" i="8" s="1"/>
  <c r="R12" i="4"/>
  <c r="S12" i="4" s="1"/>
  <c r="T12" i="4" s="1"/>
  <c r="U11" i="8" s="1"/>
  <c r="R13" i="4"/>
  <c r="S13" i="4" s="1"/>
  <c r="T13" i="4" s="1"/>
  <c r="U12" i="8" s="1"/>
  <c r="V8" i="4"/>
  <c r="W8" i="4" s="1"/>
  <c r="X8" i="4" s="1"/>
  <c r="V14" i="4"/>
  <c r="W14" i="4" s="1"/>
  <c r="X14" i="4" s="1"/>
  <c r="F35" i="1"/>
  <c r="F36" i="1" s="1"/>
  <c r="F37" i="1" s="1"/>
  <c r="F38" i="1" s="1"/>
  <c r="F39" i="1" s="1"/>
  <c r="F40" i="1" s="1"/>
  <c r="F41" i="1" s="1"/>
  <c r="F42" i="1" s="1"/>
  <c r="F43" i="1" s="1"/>
  <c r="D38" i="1"/>
  <c r="W55" i="8" l="1"/>
  <c r="W56" i="8" s="1"/>
  <c r="W49" i="8"/>
  <c r="W50" i="8" s="1"/>
  <c r="X15" i="7"/>
  <c r="Z7" i="7"/>
  <c r="AA7" i="7" s="1"/>
  <c r="J34" i="7" s="1"/>
  <c r="J36" i="7" s="1"/>
  <c r="J55" i="8"/>
  <c r="J56" i="8" s="1"/>
  <c r="AG36" i="8"/>
  <c r="X21" i="6"/>
  <c r="Z7" i="6"/>
  <c r="AA7" i="6" s="1"/>
  <c r="L36" i="8" s="1"/>
  <c r="AE59" i="8" s="1"/>
  <c r="AD59" i="8" s="1"/>
  <c r="AD60" i="8" s="1"/>
  <c r="J43" i="8"/>
  <c r="J44" i="8" s="1"/>
  <c r="X27" i="5"/>
  <c r="AF39" i="8"/>
  <c r="AF37" i="8"/>
  <c r="AF38" i="8"/>
  <c r="AG39" i="8"/>
  <c r="AG37" i="8"/>
  <c r="X9" i="6"/>
  <c r="J37" i="8"/>
  <c r="J38" i="8" s="1"/>
  <c r="X21" i="5"/>
  <c r="AJ19" i="8"/>
  <c r="AJ20" i="8" s="1"/>
  <c r="X15" i="5"/>
  <c r="AJ13" i="8"/>
  <c r="AJ14" i="8" s="1"/>
  <c r="X9" i="5"/>
  <c r="AJ7" i="8"/>
  <c r="AJ8" i="8" s="1"/>
  <c r="AF36" i="8"/>
  <c r="AE37" i="8"/>
  <c r="AE36" i="8"/>
  <c r="AE39" i="8"/>
  <c r="AE38" i="8"/>
  <c r="X27" i="4"/>
  <c r="W25" i="8"/>
  <c r="W26" i="8" s="1"/>
  <c r="X21" i="4"/>
  <c r="W19" i="8"/>
  <c r="W20" i="8" s="1"/>
  <c r="X15" i="4"/>
  <c r="W13" i="8"/>
  <c r="W14" i="8" s="1"/>
  <c r="X9" i="4"/>
  <c r="W7" i="8"/>
  <c r="W8" i="8" s="1"/>
  <c r="AH39" i="8"/>
  <c r="AH38" i="8"/>
  <c r="AH36" i="8"/>
  <c r="AH37" i="8"/>
  <c r="X9" i="7"/>
  <c r="W37" i="8"/>
  <c r="W38" i="8" s="1"/>
  <c r="Z7" i="5"/>
  <c r="AA7" i="5" s="1"/>
  <c r="Z7" i="4"/>
  <c r="AA7" i="4" s="1"/>
  <c r="Q31" i="1"/>
  <c r="P31" i="1"/>
  <c r="O31" i="1"/>
  <c r="N31" i="1"/>
  <c r="M31" i="1"/>
  <c r="Q30" i="1"/>
  <c r="P30" i="1"/>
  <c r="O30" i="1"/>
  <c r="N30" i="1"/>
  <c r="M30" i="1"/>
  <c r="Q29" i="1"/>
  <c r="P29" i="1"/>
  <c r="O29" i="1"/>
  <c r="N29" i="1"/>
  <c r="M29" i="1"/>
  <c r="Q28" i="1"/>
  <c r="P28" i="1"/>
  <c r="O28" i="1"/>
  <c r="N28" i="1"/>
  <c r="M28" i="1"/>
  <c r="Q27" i="1"/>
  <c r="P27" i="1"/>
  <c r="O27" i="1"/>
  <c r="N27" i="1"/>
  <c r="M27" i="1"/>
  <c r="Q25" i="1"/>
  <c r="P25" i="1"/>
  <c r="O25" i="1"/>
  <c r="N25" i="1"/>
  <c r="M25" i="1"/>
  <c r="Q24" i="1"/>
  <c r="P24" i="1"/>
  <c r="O24" i="1"/>
  <c r="N24" i="1"/>
  <c r="M24" i="1"/>
  <c r="Q23" i="1"/>
  <c r="P23" i="1"/>
  <c r="O23" i="1"/>
  <c r="N23" i="1"/>
  <c r="M23" i="1"/>
  <c r="Q22" i="1"/>
  <c r="P22" i="1"/>
  <c r="O22" i="1"/>
  <c r="N22" i="1"/>
  <c r="M22" i="1"/>
  <c r="Q21" i="1"/>
  <c r="P21" i="1"/>
  <c r="O21" i="1"/>
  <c r="N21" i="1"/>
  <c r="M21" i="1"/>
  <c r="Q19" i="1"/>
  <c r="P19" i="1"/>
  <c r="O19" i="1"/>
  <c r="N19" i="1"/>
  <c r="M19" i="1"/>
  <c r="Q18" i="1"/>
  <c r="P18" i="1"/>
  <c r="O18" i="1"/>
  <c r="N18" i="1"/>
  <c r="M18" i="1"/>
  <c r="Q17" i="1"/>
  <c r="P17" i="1"/>
  <c r="O17" i="1"/>
  <c r="N17" i="1"/>
  <c r="M17" i="1"/>
  <c r="Q16" i="1"/>
  <c r="P16" i="1"/>
  <c r="O16" i="1"/>
  <c r="N16" i="1"/>
  <c r="M16" i="1"/>
  <c r="Q15" i="1"/>
  <c r="P15" i="1"/>
  <c r="O15" i="1"/>
  <c r="N15" i="1"/>
  <c r="M15" i="1"/>
  <c r="Q13" i="1"/>
  <c r="P13" i="1"/>
  <c r="O13" i="1"/>
  <c r="N13" i="1"/>
  <c r="M13" i="1"/>
  <c r="Q12" i="1"/>
  <c r="P12" i="1"/>
  <c r="O12" i="1"/>
  <c r="N12" i="1"/>
  <c r="M12" i="1"/>
  <c r="Q11" i="1"/>
  <c r="P11" i="1"/>
  <c r="O11" i="1"/>
  <c r="N11" i="1"/>
  <c r="M11" i="1"/>
  <c r="Q10" i="1"/>
  <c r="P10" i="1"/>
  <c r="O10" i="1"/>
  <c r="N10" i="1"/>
  <c r="M10" i="1"/>
  <c r="M9" i="1"/>
  <c r="Q9" i="1"/>
  <c r="P9" i="1"/>
  <c r="O9" i="1"/>
  <c r="N9" i="1"/>
  <c r="Y36" i="8" l="1"/>
  <c r="AE61" i="8" s="1"/>
  <c r="AD61" i="8" s="1"/>
  <c r="AD62" i="8" s="1"/>
  <c r="J34" i="6"/>
  <c r="J36" i="6" s="1"/>
  <c r="J34" i="5"/>
  <c r="J36" i="5" s="1"/>
  <c r="AL6" i="8"/>
  <c r="AE57" i="8" s="1"/>
  <c r="AD57" i="8" s="1"/>
  <c r="AD58" i="8" s="1"/>
  <c r="J34" i="4"/>
  <c r="J36" i="4" s="1"/>
  <c r="Y6" i="8"/>
  <c r="AE55" i="8" s="1"/>
  <c r="AD55" i="8" s="1"/>
  <c r="AD56" i="8" s="1"/>
  <c r="R28" i="1"/>
  <c r="S28" i="1" s="1"/>
  <c r="T28" i="1" s="1"/>
  <c r="H27" i="8" s="1"/>
  <c r="R23" i="1"/>
  <c r="S23" i="1" s="1"/>
  <c r="T23" i="1" s="1"/>
  <c r="H22" i="8" s="1"/>
  <c r="R19" i="1"/>
  <c r="S19" i="1" s="1"/>
  <c r="T19" i="1" s="1"/>
  <c r="H18" i="8" s="1"/>
  <c r="V14" i="1"/>
  <c r="W14" i="1" s="1"/>
  <c r="X14" i="1" s="1"/>
  <c r="J13" i="8" s="1"/>
  <c r="J14" i="8" s="1"/>
  <c r="R15" i="1"/>
  <c r="S15" i="1" s="1"/>
  <c r="T15" i="1" s="1"/>
  <c r="H14" i="8" s="1"/>
  <c r="V8" i="1"/>
  <c r="W8" i="1" s="1"/>
  <c r="R30" i="1"/>
  <c r="S30" i="1" s="1"/>
  <c r="T30" i="1" s="1"/>
  <c r="H29" i="8" s="1"/>
  <c r="R29" i="1"/>
  <c r="S29" i="1" s="1"/>
  <c r="T29" i="1" s="1"/>
  <c r="H28" i="8" s="1"/>
  <c r="V26" i="1"/>
  <c r="W26" i="1" s="1"/>
  <c r="X26" i="1" s="1"/>
  <c r="J25" i="8" s="1"/>
  <c r="J26" i="8" s="1"/>
  <c r="R31" i="1"/>
  <c r="S31" i="1" s="1"/>
  <c r="T31" i="1" s="1"/>
  <c r="H30" i="8" s="1"/>
  <c r="R24" i="1"/>
  <c r="S24" i="1" s="1"/>
  <c r="T24" i="1" s="1"/>
  <c r="H23" i="8" s="1"/>
  <c r="R21" i="1"/>
  <c r="S21" i="1" s="1"/>
  <c r="T21" i="1" s="1"/>
  <c r="H20" i="8" s="1"/>
  <c r="R25" i="1"/>
  <c r="S25" i="1" s="1"/>
  <c r="T25" i="1" s="1"/>
  <c r="H24" i="8" s="1"/>
  <c r="R22" i="1"/>
  <c r="S22" i="1" s="1"/>
  <c r="T22" i="1" s="1"/>
  <c r="H21" i="8" s="1"/>
  <c r="R16" i="1"/>
  <c r="S16" i="1" s="1"/>
  <c r="T16" i="1" s="1"/>
  <c r="H15" i="8" s="1"/>
  <c r="R17" i="1"/>
  <c r="S17" i="1" s="1"/>
  <c r="T17" i="1" s="1"/>
  <c r="H16" i="8" s="1"/>
  <c r="R18" i="1"/>
  <c r="S18" i="1" s="1"/>
  <c r="T18" i="1" s="1"/>
  <c r="H17" i="8" s="1"/>
  <c r="R27" i="1"/>
  <c r="S27" i="1" s="1"/>
  <c r="T27" i="1" s="1"/>
  <c r="H26" i="8" s="1"/>
  <c r="V20" i="1"/>
  <c r="W20" i="1" s="1"/>
  <c r="X20" i="1" s="1"/>
  <c r="J19" i="8" s="1"/>
  <c r="J20" i="8" s="1"/>
  <c r="R13" i="1"/>
  <c r="S13" i="1" s="1"/>
  <c r="T13" i="1" s="1"/>
  <c r="H12" i="8" s="1"/>
  <c r="R12" i="1"/>
  <c r="S12" i="1" s="1"/>
  <c r="T12" i="1" s="1"/>
  <c r="H11" i="8" s="1"/>
  <c r="R11" i="1"/>
  <c r="S11" i="1" s="1"/>
  <c r="T11" i="1" s="1"/>
  <c r="H10" i="8" s="1"/>
  <c r="R10" i="1"/>
  <c r="S10" i="1" s="1"/>
  <c r="T10" i="1" s="1"/>
  <c r="H9" i="8" s="1"/>
  <c r="X8" i="1" l="1"/>
  <c r="J7" i="8" s="1"/>
  <c r="J8" i="8" s="1"/>
  <c r="Z7" i="1"/>
  <c r="AA7" i="1" s="1"/>
  <c r="J34" i="1" l="1"/>
  <c r="J36" i="1" s="1"/>
  <c r="L6" i="8"/>
  <c r="AE53" i="8" s="1"/>
  <c r="AD53" i="8" s="1"/>
  <c r="AD54" i="8" s="1"/>
  <c r="R9" i="1"/>
  <c r="S9" i="1" s="1"/>
  <c r="T9" i="1" s="1"/>
  <c r="H8" i="8" s="1"/>
  <c r="AD39" i="8" l="1"/>
  <c r="AI39" i="8" s="1"/>
  <c r="AD38" i="8"/>
  <c r="AI38" i="8" s="1"/>
  <c r="AD37" i="8"/>
  <c r="AI37" i="8" s="1"/>
  <c r="AD36" i="8"/>
  <c r="AI36" i="8" s="1"/>
  <c r="X15" i="1"/>
  <c r="X21" i="1"/>
  <c r="X27" i="1"/>
  <c r="X9" i="1"/>
</calcChain>
</file>

<file path=xl/sharedStrings.xml><?xml version="1.0" encoding="utf-8"?>
<sst xmlns="http://schemas.openxmlformats.org/spreadsheetml/2006/main" count="1009" uniqueCount="371">
  <si>
    <t>AREA</t>
  </si>
  <si>
    <t>COMPONENT</t>
  </si>
  <si>
    <t>INDICATOR</t>
  </si>
  <si>
    <t>Society</t>
  </si>
  <si>
    <t>Demography</t>
  </si>
  <si>
    <t>Social Inclusion</t>
  </si>
  <si>
    <t>Participation</t>
  </si>
  <si>
    <t>Human Capital</t>
  </si>
  <si>
    <t>1.1</t>
  </si>
  <si>
    <t>1.2</t>
  </si>
  <si>
    <t>1.3</t>
  </si>
  <si>
    <t>1.4</t>
  </si>
  <si>
    <t>1.1.1</t>
  </si>
  <si>
    <t>1.1.2</t>
  </si>
  <si>
    <t>1.1.3</t>
  </si>
  <si>
    <t>1.1.4</t>
  </si>
  <si>
    <t>1.1.5</t>
  </si>
  <si>
    <t xml:space="preserve">1.2.1 </t>
  </si>
  <si>
    <t>1.2.2</t>
  </si>
  <si>
    <t>1.2.3</t>
  </si>
  <si>
    <t>1.2.4</t>
  </si>
  <si>
    <t>1.2.5</t>
  </si>
  <si>
    <t>1.3.1</t>
  </si>
  <si>
    <t>1.3.2</t>
  </si>
  <si>
    <t>1.3.3</t>
  </si>
  <si>
    <t>1.3.4</t>
  </si>
  <si>
    <t>1.3.5</t>
  </si>
  <si>
    <t>1.4.1</t>
  </si>
  <si>
    <t>1.4.2</t>
  </si>
  <si>
    <t>1.4.3</t>
  </si>
  <si>
    <t>1.4.4</t>
  </si>
  <si>
    <t>1.4.5</t>
  </si>
  <si>
    <t>Component Score</t>
  </si>
  <si>
    <t>Fully</t>
  </si>
  <si>
    <t>Non Relevant</t>
  </si>
  <si>
    <t>Not at all</t>
  </si>
  <si>
    <t>Partially</t>
  </si>
  <si>
    <t>Sufficiently</t>
  </si>
  <si>
    <t>Total Component</t>
  </si>
  <si>
    <t>Total Score</t>
  </si>
  <si>
    <t>Overall Index</t>
  </si>
  <si>
    <t>Indicators Preliminary Score</t>
  </si>
  <si>
    <t>Indicator Score</t>
  </si>
  <si>
    <t>Economy</t>
  </si>
  <si>
    <t>Governance</t>
  </si>
  <si>
    <t>Infrastructure</t>
  </si>
  <si>
    <t>Performance Label</t>
  </si>
  <si>
    <t>Value</t>
  </si>
  <si>
    <t>Labels</t>
  </si>
  <si>
    <t>Values</t>
  </si>
  <si>
    <t>Poor</t>
  </si>
  <si>
    <t>Pointer</t>
  </si>
  <si>
    <t>Average</t>
  </si>
  <si>
    <t>Thickness</t>
  </si>
  <si>
    <t>Good</t>
  </si>
  <si>
    <t>Rest</t>
  </si>
  <si>
    <t>Excellent</t>
  </si>
  <si>
    <t>Total</t>
  </si>
  <si>
    <t>SCORE CARD</t>
  </si>
  <si>
    <t>2.1</t>
  </si>
  <si>
    <t>2.2</t>
  </si>
  <si>
    <t>2.3</t>
  </si>
  <si>
    <t>2.4</t>
  </si>
  <si>
    <t>AREA 1 - SOCIETY</t>
  </si>
  <si>
    <t>ReBuS - Resilience Building Strategies Toolkit</t>
  </si>
  <si>
    <t>AREA 2 - ECONOMY</t>
  </si>
  <si>
    <t>2.1.1</t>
  </si>
  <si>
    <t>2.1.2</t>
  </si>
  <si>
    <t>2.1.3</t>
  </si>
  <si>
    <t>2.1.4</t>
  </si>
  <si>
    <t>2.1.5</t>
  </si>
  <si>
    <t xml:space="preserve">2.2.1 </t>
  </si>
  <si>
    <t>2.2.2</t>
  </si>
  <si>
    <t>2.2.3</t>
  </si>
  <si>
    <t>2.2.4</t>
  </si>
  <si>
    <t>2.2.5</t>
  </si>
  <si>
    <t>2.3.1</t>
  </si>
  <si>
    <t>2.3.2</t>
  </si>
  <si>
    <t>2.3.3</t>
  </si>
  <si>
    <t>2.3.4</t>
  </si>
  <si>
    <t>2.3.5</t>
  </si>
  <si>
    <t>2.4.1</t>
  </si>
  <si>
    <t>2.4.2</t>
  </si>
  <si>
    <t>2.4.3</t>
  </si>
  <si>
    <t>2.4.4</t>
  </si>
  <si>
    <t>2.4.5</t>
  </si>
  <si>
    <t>Productivity Profile</t>
  </si>
  <si>
    <t>Welfare Profile</t>
  </si>
  <si>
    <t>Employment</t>
  </si>
  <si>
    <t>Risk financing</t>
  </si>
  <si>
    <t>AREA 3 - GOVERNANCE</t>
  </si>
  <si>
    <t>3.1</t>
  </si>
  <si>
    <t>3.2</t>
  </si>
  <si>
    <t>3.3</t>
  </si>
  <si>
    <t>3.4</t>
  </si>
  <si>
    <t>3.1.1</t>
  </si>
  <si>
    <t xml:space="preserve">3.2.1 </t>
  </si>
  <si>
    <t>3.3.1</t>
  </si>
  <si>
    <t>3.4.1</t>
  </si>
  <si>
    <t>3.1.2</t>
  </si>
  <si>
    <t>3.1.3</t>
  </si>
  <si>
    <t>3.1.4</t>
  </si>
  <si>
    <t>3.1.5</t>
  </si>
  <si>
    <t>3.2.2</t>
  </si>
  <si>
    <t>3.2.3</t>
  </si>
  <si>
    <t>3.2.4</t>
  </si>
  <si>
    <t>3.2.5</t>
  </si>
  <si>
    <t>3.3.2</t>
  </si>
  <si>
    <t>3.3.3</t>
  </si>
  <si>
    <t>3.3.4</t>
  </si>
  <si>
    <t>3.3.5</t>
  </si>
  <si>
    <t>3.4.2</t>
  </si>
  <si>
    <t>3.4.3</t>
  </si>
  <si>
    <t>3.4.4</t>
  </si>
  <si>
    <t>3.4.5</t>
  </si>
  <si>
    <t>Leadership</t>
  </si>
  <si>
    <t>Citizens Engagement</t>
  </si>
  <si>
    <t>Services</t>
  </si>
  <si>
    <t>Risk Governance</t>
  </si>
  <si>
    <t>AREA 4 - INFRASTRUCTURE</t>
  </si>
  <si>
    <t>4.1</t>
  </si>
  <si>
    <t>4.2</t>
  </si>
  <si>
    <t>4.3</t>
  </si>
  <si>
    <t>4.4</t>
  </si>
  <si>
    <t>4.1.1</t>
  </si>
  <si>
    <t>4.1.2</t>
  </si>
  <si>
    <t>4.1.3</t>
  </si>
  <si>
    <t>4.1.4</t>
  </si>
  <si>
    <t>4.1.5</t>
  </si>
  <si>
    <t xml:space="preserve">4.2.1 </t>
  </si>
  <si>
    <t>4.2.2</t>
  </si>
  <si>
    <t>4.2.3</t>
  </si>
  <si>
    <t>4.2.4</t>
  </si>
  <si>
    <t>4.2.5</t>
  </si>
  <si>
    <t>4.3.1</t>
  </si>
  <si>
    <t>4.3.2</t>
  </si>
  <si>
    <t>4.3.3</t>
  </si>
  <si>
    <t>4.3.4</t>
  </si>
  <si>
    <t>4.3.5</t>
  </si>
  <si>
    <t>4.4.1</t>
  </si>
  <si>
    <t>4.4.2</t>
  </si>
  <si>
    <t>4.4.3</t>
  </si>
  <si>
    <t>4.4.4</t>
  </si>
  <si>
    <t>4.4.5</t>
  </si>
  <si>
    <t>Urbanisation</t>
  </si>
  <si>
    <t>Utilities</t>
  </si>
  <si>
    <t>Transport</t>
  </si>
  <si>
    <t>ICT</t>
  </si>
  <si>
    <t>AREA 5 - ENVIRONMENT</t>
  </si>
  <si>
    <t>Environment</t>
  </si>
  <si>
    <t>5.1</t>
  </si>
  <si>
    <t>5.2</t>
  </si>
  <si>
    <t>5.3</t>
  </si>
  <si>
    <t>5.4</t>
  </si>
  <si>
    <t>Ecosystems</t>
  </si>
  <si>
    <t>LULC</t>
  </si>
  <si>
    <t>Heritage</t>
  </si>
  <si>
    <t>Environmental Health</t>
  </si>
  <si>
    <t>5.1.1</t>
  </si>
  <si>
    <t>5.1.2</t>
  </si>
  <si>
    <t>5.1.3</t>
  </si>
  <si>
    <t>5.1.4</t>
  </si>
  <si>
    <t>5.1.5</t>
  </si>
  <si>
    <t xml:space="preserve">5.2.1 </t>
  </si>
  <si>
    <t>5.2.2</t>
  </si>
  <si>
    <t>5.2.3</t>
  </si>
  <si>
    <t>5.2.4</t>
  </si>
  <si>
    <t>5.2.5</t>
  </si>
  <si>
    <t>5.3.1</t>
  </si>
  <si>
    <t>5.3.2</t>
  </si>
  <si>
    <t>5.3.3</t>
  </si>
  <si>
    <t>5.3.4</t>
  </si>
  <si>
    <t>5.3.5</t>
  </si>
  <si>
    <t>5.4.1</t>
  </si>
  <si>
    <t>5.4.2</t>
  </si>
  <si>
    <t>5.4.3</t>
  </si>
  <si>
    <t>5.4.4</t>
  </si>
  <si>
    <t>5.4.5</t>
  </si>
  <si>
    <t>Challenges</t>
  </si>
  <si>
    <t>Reources</t>
  </si>
  <si>
    <t>SOCIETY</t>
  </si>
  <si>
    <t>ECONOMY</t>
  </si>
  <si>
    <t>GOVERNANCE</t>
  </si>
  <si>
    <t>INFRASTRUCTURE</t>
  </si>
  <si>
    <t>ENVIRONMENT</t>
  </si>
  <si>
    <t>AREAS</t>
  </si>
  <si>
    <t>Minorities</t>
  </si>
  <si>
    <t>Migration</t>
  </si>
  <si>
    <t>Social dependence</t>
  </si>
  <si>
    <t>Social assistance programmes per 1000 inhabitants</t>
  </si>
  <si>
    <t>Acess to social services</t>
  </si>
  <si>
    <t>Access to health services</t>
  </si>
  <si>
    <t>Access to education services</t>
  </si>
  <si>
    <t>Vulnerable groups</t>
  </si>
  <si>
    <t>Age
Gender
Ethnicity
Linguistic skills
IT literacy</t>
  </si>
  <si>
    <t>Social advocacy organisation</t>
  </si>
  <si>
    <t>Civic organisations</t>
  </si>
  <si>
    <t>Non governamental organisation</t>
  </si>
  <si>
    <t>Religious organisations</t>
  </si>
  <si>
    <t>First response volunteering</t>
  </si>
  <si>
    <t xml:space="preserve">Active organisation/population
Membership
Vitality
Representativeness
Visibility/aknowledgment
Relation to Institutions
Engagement in community affairs
Management/Coordination level (local, national, international)
</t>
  </si>
  <si>
    <t xml:space="preserve">Age
Gender
Ethnicity
</t>
  </si>
  <si>
    <t>Basic skills</t>
  </si>
  <si>
    <t>Civic culture</t>
  </si>
  <si>
    <t>Professional skills and capacities</t>
  </si>
  <si>
    <t>Quality of life and health</t>
  </si>
  <si>
    <t>Secondary</t>
  </si>
  <si>
    <t>Tertiary</t>
  </si>
  <si>
    <t>Quaternary</t>
  </si>
  <si>
    <t>Quinary</t>
  </si>
  <si>
    <t>Income</t>
  </si>
  <si>
    <t>Property</t>
  </si>
  <si>
    <t>Housing</t>
  </si>
  <si>
    <t>Public safety</t>
  </si>
  <si>
    <t>Welfare benefits</t>
  </si>
  <si>
    <t>Cultural offer</t>
  </si>
  <si>
    <t>Unemployment</t>
  </si>
  <si>
    <t>Sectors of employment</t>
  </si>
  <si>
    <t>Vocational and Professional training</t>
  </si>
  <si>
    <t>Self-employment</t>
  </si>
  <si>
    <t>Infrastructure insurance</t>
  </si>
  <si>
    <t>Resinsurance policies</t>
  </si>
  <si>
    <t>Property insurance</t>
  </si>
  <si>
    <t>Personal insurance</t>
  </si>
  <si>
    <t>Hazard mitigation funds</t>
  </si>
  <si>
    <t>Cooridination</t>
  </si>
  <si>
    <t>Cooperation</t>
  </si>
  <si>
    <t>Trust</t>
  </si>
  <si>
    <t>Risk awareness</t>
  </si>
  <si>
    <t>Autonomy</t>
  </si>
  <si>
    <t xml:space="preserve">Decentralisation
Original and delegated function
</t>
  </si>
  <si>
    <t xml:space="preserve">Deconcentration
</t>
  </si>
  <si>
    <t>Institutional cooperation w/in the community
Institutional cooperation outside the community (IMC, CBC)
With non-institutional actors</t>
  </si>
  <si>
    <t>Openness and Transparency</t>
  </si>
  <si>
    <t>Accountability</t>
  </si>
  <si>
    <t>Elections</t>
  </si>
  <si>
    <t>Decision making</t>
  </si>
  <si>
    <t>Representativeness</t>
  </si>
  <si>
    <t>Vulnarable groups (access, voice, participation)
Women   (access, voice, representation)
Youth  (access, voice, representation)</t>
  </si>
  <si>
    <t>Rights and Obligations</t>
  </si>
  <si>
    <t>Political rights
Civil rights
Civic education</t>
  </si>
  <si>
    <t xml:space="preserve">Inclusive
Multi-stakeholders oriented
Monitored &amp; Assessed
</t>
  </si>
  <si>
    <t>Risk perception</t>
  </si>
  <si>
    <t>Hazard mitigation plan</t>
  </si>
  <si>
    <t>Emergency response system</t>
  </si>
  <si>
    <t>Population density</t>
  </si>
  <si>
    <t>Urban centers</t>
  </si>
  <si>
    <t>Settlements dispersion</t>
  </si>
  <si>
    <t>Density of built infrastructure</t>
  </si>
  <si>
    <t>Water potable and sanitation</t>
  </si>
  <si>
    <t>Energy</t>
  </si>
  <si>
    <t>Private transport</t>
  </si>
  <si>
    <t>Public transport</t>
  </si>
  <si>
    <t>Sustainable tranport</t>
  </si>
  <si>
    <t>Guidelines and Regulations</t>
  </si>
  <si>
    <t xml:space="preserve">Transport infrastructure </t>
  </si>
  <si>
    <t>within and beyond</t>
  </si>
  <si>
    <t>Public and Private partnership</t>
  </si>
  <si>
    <t>Network  infra</t>
  </si>
  <si>
    <t xml:space="preserve">Providers </t>
  </si>
  <si>
    <t>Access to information</t>
  </si>
  <si>
    <t>Early warining</t>
  </si>
  <si>
    <t>Biodiversity</t>
  </si>
  <si>
    <t>Blue ecosystems</t>
  </si>
  <si>
    <t>Recovery and regeneration</t>
  </si>
  <si>
    <t>Protected areas</t>
  </si>
  <si>
    <t>Attractivity</t>
  </si>
  <si>
    <t>Green ecosystems</t>
  </si>
  <si>
    <t>Agricultural areas</t>
  </si>
  <si>
    <t>Forests</t>
  </si>
  <si>
    <t>Wildlands</t>
  </si>
  <si>
    <t>Climate change</t>
  </si>
  <si>
    <t>Sites</t>
  </si>
  <si>
    <t>Soil erosion</t>
  </si>
  <si>
    <t>Economic value</t>
  </si>
  <si>
    <t>Social value</t>
  </si>
  <si>
    <t>Water pollution</t>
  </si>
  <si>
    <t>Air pollution</t>
  </si>
  <si>
    <t xml:space="preserve">Primary </t>
  </si>
  <si>
    <t>Braindrain</t>
  </si>
  <si>
    <t>Polutaion size</t>
  </si>
  <si>
    <t>Population structure</t>
  </si>
  <si>
    <t>Family structure</t>
  </si>
  <si>
    <t>Population size</t>
  </si>
  <si>
    <t>Education and training</t>
  </si>
  <si>
    <t>Hazard and risk assessment</t>
  </si>
  <si>
    <t>Risk mitigation</t>
  </si>
  <si>
    <t>Social services</t>
  </si>
  <si>
    <t>Health services</t>
  </si>
  <si>
    <t>Education services</t>
  </si>
  <si>
    <t>Network  infrastructure</t>
  </si>
  <si>
    <t>Urban centres</t>
  </si>
  <si>
    <t>Protective infrastructure</t>
  </si>
  <si>
    <t>Critical instructure</t>
  </si>
  <si>
    <t>NOT RELEVANT</t>
  </si>
  <si>
    <t>NOT AT ALL</t>
  </si>
  <si>
    <t>PARTIALLY</t>
  </si>
  <si>
    <t>SUFFICIENTLY</t>
  </si>
  <si>
    <t>FULLY</t>
  </si>
  <si>
    <t>We are aware of the key issues but not planning nor action is taken.</t>
  </si>
  <si>
    <t>We can show clear evidence of good practices which are monitored and integrated in our interventions.</t>
  </si>
  <si>
    <t>This indicator is not relevant for the communityExplanation:</t>
  </si>
  <si>
    <t xml:space="preserve">We acknowledge the key issues and designing answers, but only limited actions is taken. </t>
  </si>
  <si>
    <t xml:space="preserve">We have well developed plans and activities to address key issues with significant examples of implementation. </t>
  </si>
  <si>
    <t>KEY ISSUES</t>
  </si>
  <si>
    <t>Total number of residents</t>
  </si>
  <si>
    <t>Residents aged 65 years or above
Median age
Population below 5
Aging index in the past 5 years
Gender Structure of the population</t>
  </si>
  <si>
    <t>Average Number of people per bedroom 
Residents separated or divorced 
Residents who are married 
Residents who are widowed
Single parent families</t>
  </si>
  <si>
    <t>Population that is a minority
Population that is not familiar with majority language and culture</t>
  </si>
  <si>
    <t>New residents over the past five yea
Residents that left the community in the past five years
Residents commuting daily outside the community</t>
  </si>
  <si>
    <t>Special needs population
Percent of the population that is not institutionalized or infirmed 
Childcare programs per 1,000 population 
Residents who require assistance with daily tasks
Residnets at-risk -of-poverty</t>
  </si>
  <si>
    <t xml:space="preserve">Age
Gender
Ethnicity
Population with high-schools diploma
Adult education and skills training
Population with higher education
Literacy rate
Early leaves from education and training
</t>
  </si>
  <si>
    <t xml:space="preserve">Presence of Life-Long Learning (LLL) possibilities
Ratio of skilled and unskilled works
</t>
  </si>
  <si>
    <t>Robust public health systems
Adequate access to quality heathcare
Emergency medical care
Psychosocial support facilities 
Health services 
Number of doctors and medical professionals per 1,000 population 
Population with access to sanitation 
Life expectancy at birth
Maternal mortality per 100 thousand
Social service support 
Social placements (beds) for children at risk or with disability 
Social placements (beds)  for seniors at risk or with disability 
Social places (capacity)  for people (all ages) at risk 
Number of dentists staff per 1,000 population
Number of other medical specialists per 1,000 population</t>
  </si>
  <si>
    <t xml:space="preserve">Number of active funding programmes promoting civic education
Percentage of NGOs/CSOs funded for the promotion of civic education in the last 5 years
Civiv engagement
Political equality
Solidarity
Trust
Tolerance
</t>
  </si>
  <si>
    <t>Agriculture
Mining
Resource 
Industries</t>
  </si>
  <si>
    <t>Manufacturing 
Engineering
Construction</t>
  </si>
  <si>
    <t>Service industries that contribute to the economy.</t>
  </si>
  <si>
    <t>Education,
Public sector
Research and development</t>
  </si>
  <si>
    <t>High level decision makers in Government and industry</t>
  </si>
  <si>
    <t>GDP per capita
Per capita average income
Main revenue sources</t>
  </si>
  <si>
    <t xml:space="preserve">Private property
Average Household Size 
Living structures with single  room (inhabited or not)
Living structures with two or three  rooms (inhabited or not)
Percent of housing that is a mobile home </t>
  </si>
  <si>
    <t>Povide protection against the risks and needs associated with: 
Unempolyment
Parental responsabilities
Sickness and healthcare
Social exclusion
Housing</t>
  </si>
  <si>
    <t>Number of active cultural associations per 1000 inhbs
Number of theatres per 1000 inhbs
Number of cinema per 1000 inhbs
Annual turnover for cultural operators</t>
  </si>
  <si>
    <t xml:space="preserve">Corruption prevention programmes
Crime and policing
</t>
  </si>
  <si>
    <t xml:space="preserve">
Percentage of unemployment from the total labour force
Youth unemployment rate
Rate of unemployment in the country over 30 years
</t>
  </si>
  <si>
    <t>Male labour force participation rate
Female labour force participation rate</t>
  </si>
  <si>
    <t xml:space="preserve">Percentage of self-employed workers </t>
  </si>
  <si>
    <t>Residents covered by personal insurance
Awareness of citizens with personal insurance</t>
  </si>
  <si>
    <t xml:space="preserve">Percentage of households covered </t>
  </si>
  <si>
    <t xml:space="preserve">Infrastructure and housing insurance as a percent of GDP </t>
  </si>
  <si>
    <t xml:space="preserve">Existance of dedicated funds
Percentage of the population covered by a recent hazard mitigation plan </t>
  </si>
  <si>
    <t xml:space="preserve">Access to information regarding the decision making process
Information on decisions is made public
</t>
  </si>
  <si>
    <t>Decisions are reported can be sanctioned
Decisions taken are explained to residents</t>
  </si>
  <si>
    <t>Citizens voting in the last municipal election</t>
  </si>
  <si>
    <t>Infrastructure
Funding
Monitoring of delivery
Responsiveness</t>
  </si>
  <si>
    <t xml:space="preserve">Hazard  mapping
Exposure mapping
Frequency of loss causing weather events (hail, wind, tornado, hurricane) </t>
  </si>
  <si>
    <t>Existence of an organization of emergency response, with coordination authority
Effective emergency response services
Fire, police, emergency relief services, and temporary shelters per 1,000 population 
Fire, police, emergency relief services, and temporary shelters outside of hazard zones 
Early warning systems used in coordination with emergency response procedures</t>
  </si>
  <si>
    <t>Programmes for risk comunication
Hazard maps available
Assessment of direct impacts to exposed populations
Levels of risk awareness and preparedness
Previous hazard experience</t>
  </si>
  <si>
    <t xml:space="preserve">Known hazards and frequency 
Population that has been affected by a hazard
</t>
  </si>
  <si>
    <t>Population living in high intensity urban areas 
Population average annual growth rate</t>
  </si>
  <si>
    <t>Urban average annual growth rate</t>
  </si>
  <si>
    <t>Urbanised territory</t>
  </si>
  <si>
    <t xml:space="preserve">Population living in high intensity urban areas 
Population average annual growth rate
</t>
  </si>
  <si>
    <t>Constructions are of strong/medium/weak resistance
Mapping risks, monitoring activties</t>
  </si>
  <si>
    <t>Providers
Obsolete infrastructure</t>
  </si>
  <si>
    <t>Redundancy
Modularity</t>
  </si>
  <si>
    <t>Priate vehivles per 1000 inhabitants</t>
  </si>
  <si>
    <t>Redundancy
Modularity
Intermodality</t>
  </si>
  <si>
    <t>Practice
Programmes
Awareness raising</t>
  </si>
  <si>
    <t xml:space="preserve">Internet, television, radio, and telecommunications Percent of media with declared owner
Number of local media
</t>
  </si>
  <si>
    <t>Diversity
Modularity</t>
  </si>
  <si>
    <t>Broadcasters per 1,000 population 
Percent of households that use internet</t>
  </si>
  <si>
    <t xml:space="preserve">Alert systems </t>
  </si>
  <si>
    <t xml:space="preserve">Mapping, monitoring
No. of species which have become extinct this century 
No.  threatened, endangered species/10,000 sq. km land (coastal area)
No.  introduced terrestrial species/10,000 sq. km land (over last 100 years)
No.  of endemic species per 10,000 sq. km land area
</t>
  </si>
  <si>
    <t xml:space="preserve">Number of rivers
Mapping, monitoring
</t>
  </si>
  <si>
    <t xml:space="preserve">Mapping, monitoring
</t>
  </si>
  <si>
    <t>Protection</t>
  </si>
  <si>
    <t xml:space="preserve">Percent land area that is arable cultivated land 
</t>
  </si>
  <si>
    <t xml:space="preserve">Percent of land as forests 
</t>
  </si>
  <si>
    <t xml:space="preserve">Percent land area that is developed open space
Percent land-cover that has not changed to urban areas </t>
  </si>
  <si>
    <t xml:space="preserve">Percent of land area under protected status 
</t>
  </si>
  <si>
    <t>Conservation and protection policies</t>
  </si>
  <si>
    <t>Number of sites</t>
  </si>
  <si>
    <t>Tourism</t>
  </si>
  <si>
    <t>Cultural heritage &amp; identity</t>
  </si>
  <si>
    <t>Visibility at regional, national, international level</t>
  </si>
  <si>
    <t>Impacts of climate change at local, regional, national level</t>
  </si>
  <si>
    <t>Soil degradation resulting from human activities</t>
  </si>
  <si>
    <t>Quality of water</t>
  </si>
  <si>
    <t>Quality of 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</si>
</sst>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b/>
      <sz val="12"/>
      <color theme="0"/>
      <name val="Calibri"/>
      <family val="2"/>
      <scheme val="minor"/>
    </font>
    <font>
      <b/>
      <sz val="12"/>
      <color theme="1"/>
      <name val="Calibri"/>
      <family val="2"/>
      <scheme val="minor"/>
    </font>
    <font>
      <sz val="12"/>
      <color theme="0"/>
      <name val="Calibri"/>
      <family val="2"/>
      <scheme val="minor"/>
    </font>
    <font>
      <sz val="8"/>
      <name val="Calibri"/>
      <family val="2"/>
      <scheme val="minor"/>
    </font>
    <font>
      <b/>
      <sz val="11"/>
      <color theme="0"/>
      <name val="Calibri"/>
      <family val="2"/>
      <scheme val="minor"/>
    </font>
    <font>
      <b/>
      <sz val="11"/>
      <color theme="1"/>
      <name val="Calibri"/>
      <family val="2"/>
      <scheme val="minor"/>
    </font>
    <font>
      <b/>
      <sz val="14"/>
      <color theme="0"/>
      <name val="Calibri"/>
      <family val="2"/>
      <scheme val="minor"/>
    </font>
    <font>
      <b/>
      <sz val="16"/>
      <color theme="1"/>
      <name val="Calibri"/>
      <family val="2"/>
      <scheme val="minor"/>
    </font>
    <font>
      <b/>
      <u/>
      <sz val="12"/>
      <color theme="1"/>
      <name val="Calibri (Corpo)"/>
    </font>
    <font>
      <b/>
      <sz val="8"/>
      <color theme="0"/>
      <name val="Calibri"/>
      <family val="2"/>
      <scheme val="minor"/>
    </font>
    <font>
      <sz val="8"/>
      <color theme="1"/>
      <name val="Calibri"/>
      <family val="2"/>
      <scheme val="minor"/>
    </font>
    <font>
      <b/>
      <sz val="8"/>
      <color theme="1"/>
      <name val="Calibri"/>
      <family val="2"/>
      <scheme val="minor"/>
    </font>
    <font>
      <sz val="11"/>
      <color theme="1"/>
      <name val="Calibri Light"/>
      <family val="2"/>
    </font>
    <font>
      <b/>
      <sz val="11"/>
      <color theme="1"/>
      <name val="Calibri Light"/>
      <family val="2"/>
    </font>
  </fonts>
  <fills count="13">
    <fill>
      <patternFill patternType="none"/>
    </fill>
    <fill>
      <patternFill patternType="gray125"/>
    </fill>
    <fill>
      <patternFill patternType="solid">
        <fgColor theme="4" tint="0.79998168889431442"/>
        <bgColor indexed="64"/>
      </patternFill>
    </fill>
    <fill>
      <patternFill patternType="solid">
        <fgColor rgb="FFFF0000"/>
        <bgColor indexed="64"/>
      </patternFill>
    </fill>
    <fill>
      <patternFill patternType="solid">
        <fgColor rgb="FF7030A0"/>
        <bgColor indexed="64"/>
      </patternFill>
    </fill>
    <fill>
      <patternFill patternType="solid">
        <fgColor theme="4"/>
        <bgColor theme="4"/>
      </patternFill>
    </fill>
    <fill>
      <patternFill patternType="solid">
        <fgColor rgb="FFFFFF00"/>
        <bgColor indexed="64"/>
      </patternFill>
    </fill>
    <fill>
      <patternFill patternType="solid">
        <fgColor theme="9" tint="0.59999389629810485"/>
        <bgColor indexed="64"/>
      </patternFill>
    </fill>
    <fill>
      <patternFill patternType="solid">
        <fgColor theme="0" tint="-0.499984740745262"/>
        <bgColor indexed="64"/>
      </patternFill>
    </fill>
    <fill>
      <patternFill patternType="solid">
        <fgColor rgb="FF0070C0"/>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theme="9" tint="-0.49998474074526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s>
  <cellStyleXfs count="1">
    <xf numFmtId="0" fontId="0" fillId="0" borderId="0"/>
  </cellStyleXfs>
  <cellXfs count="212">
    <xf numFmtId="0" fontId="0" fillId="0" borderId="0" xfId="0"/>
    <xf numFmtId="0" fontId="0" fillId="0" borderId="1" xfId="0" applyBorder="1"/>
    <xf numFmtId="0" fontId="0" fillId="0" borderId="2" xfId="0" applyBorder="1"/>
    <xf numFmtId="0" fontId="0" fillId="0" borderId="5" xfId="0" applyBorder="1"/>
    <xf numFmtId="0" fontId="0" fillId="0" borderId="0"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2" fontId="0" fillId="0" borderId="0" xfId="0" applyNumberFormat="1" applyBorder="1"/>
    <xf numFmtId="0" fontId="0" fillId="0" borderId="11" xfId="0" applyBorder="1"/>
    <xf numFmtId="0" fontId="2" fillId="0" borderId="5" xfId="0" applyFont="1" applyBorder="1"/>
    <xf numFmtId="0" fontId="2" fillId="0" borderId="0" xfId="0" applyFont="1" applyBorder="1"/>
    <xf numFmtId="0" fontId="2" fillId="0" borderId="2" xfId="0" applyFont="1" applyBorder="1"/>
    <xf numFmtId="0" fontId="2" fillId="0" borderId="1"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0" fillId="2" borderId="13" xfId="0" applyFill="1" applyBorder="1"/>
    <xf numFmtId="0" fontId="0" fillId="0" borderId="15" xfId="0" applyBorder="1"/>
    <xf numFmtId="0" fontId="3" fillId="0" borderId="0" xfId="0" applyFont="1" applyBorder="1"/>
    <xf numFmtId="0" fontId="1" fillId="0" borderId="0" xfId="0" applyFont="1" applyBorder="1"/>
    <xf numFmtId="0" fontId="0" fillId="2" borderId="16" xfId="0" applyFill="1" applyBorder="1"/>
    <xf numFmtId="0" fontId="0" fillId="0" borderId="14" xfId="0" applyBorder="1"/>
    <xf numFmtId="0" fontId="2" fillId="2" borderId="12" xfId="0" applyFont="1" applyFill="1" applyBorder="1"/>
    <xf numFmtId="0" fontId="2" fillId="2" borderId="13" xfId="0" applyFont="1" applyFill="1" applyBorder="1"/>
    <xf numFmtId="0" fontId="2" fillId="2" borderId="16" xfId="0" applyFont="1" applyFill="1" applyBorder="1"/>
    <xf numFmtId="0" fontId="2" fillId="0" borderId="14" xfId="0" applyFont="1" applyBorder="1"/>
    <xf numFmtId="0" fontId="2" fillId="0" borderId="18" xfId="0" applyFont="1" applyBorder="1" applyAlignment="1">
      <alignment textRotation="90" wrapText="1"/>
    </xf>
    <xf numFmtId="0" fontId="0" fillId="0" borderId="4" xfId="0" applyBorder="1" applyAlignment="1">
      <alignment wrapText="1"/>
    </xf>
    <xf numFmtId="0" fontId="0" fillId="0" borderId="4" xfId="0" applyFont="1" applyBorder="1" applyAlignment="1">
      <alignment wrapText="1"/>
    </xf>
    <xf numFmtId="2" fontId="1" fillId="3" borderId="1" xfId="0" applyNumberFormat="1" applyFont="1" applyFill="1" applyBorder="1" applyAlignment="1">
      <alignment vertical="top" wrapText="1"/>
    </xf>
    <xf numFmtId="0" fontId="1" fillId="4" borderId="0" xfId="0" applyFont="1" applyFill="1" applyBorder="1" applyAlignment="1">
      <alignment vertical="top" wrapText="1"/>
    </xf>
    <xf numFmtId="0" fontId="3" fillId="4" borderId="0" xfId="0" applyFont="1" applyFill="1" applyBorder="1" applyAlignment="1">
      <alignment vertical="top" wrapText="1"/>
    </xf>
    <xf numFmtId="0" fontId="1" fillId="4" borderId="5" xfId="0" applyFont="1" applyFill="1" applyBorder="1" applyAlignment="1">
      <alignment vertical="top" wrapText="1"/>
    </xf>
    <xf numFmtId="2" fontId="1" fillId="4" borderId="2" xfId="0" applyNumberFormat="1" applyFont="1" applyFill="1" applyBorder="1"/>
    <xf numFmtId="0" fontId="5" fillId="5" borderId="22" xfId="0" applyFont="1" applyFill="1" applyBorder="1" applyAlignment="1">
      <alignment horizontal="center" vertical="center"/>
    </xf>
    <xf numFmtId="0" fontId="5" fillId="5" borderId="23" xfId="0" applyFont="1" applyFill="1" applyBorder="1" applyAlignment="1">
      <alignment horizontal="center" vertical="center"/>
    </xf>
    <xf numFmtId="0" fontId="5" fillId="5" borderId="22" xfId="0" applyFont="1" applyFill="1" applyBorder="1" applyAlignment="1">
      <alignment horizontal="left" vertical="center"/>
    </xf>
    <xf numFmtId="0" fontId="0" fillId="0" borderId="24" xfId="0" applyBorder="1" applyAlignment="1">
      <alignment horizontal="center"/>
    </xf>
    <xf numFmtId="0" fontId="0" fillId="0" borderId="25" xfId="0" applyBorder="1" applyAlignment="1">
      <alignment horizontal="center"/>
    </xf>
    <xf numFmtId="0" fontId="6" fillId="6" borderId="1" xfId="0" applyFont="1" applyFill="1" applyBorder="1"/>
    <xf numFmtId="0" fontId="6" fillId="2" borderId="1" xfId="0" applyFont="1" applyFill="1" applyBorder="1"/>
    <xf numFmtId="0" fontId="0" fillId="2" borderId="1" xfId="0" applyFill="1" applyBorder="1"/>
    <xf numFmtId="0" fontId="6" fillId="7" borderId="1" xfId="0" applyFont="1" applyFill="1" applyBorder="1"/>
    <xf numFmtId="2" fontId="0" fillId="6" borderId="1" xfId="0" applyNumberFormat="1" applyFill="1" applyBorder="1"/>
    <xf numFmtId="2" fontId="0" fillId="7" borderId="1" xfId="0" applyNumberFormat="1" applyFill="1" applyBorder="1"/>
    <xf numFmtId="0" fontId="2" fillId="0" borderId="4" xfId="0" applyFont="1" applyBorder="1" applyAlignment="1">
      <alignment horizontal="center" wrapText="1"/>
    </xf>
    <xf numFmtId="0" fontId="0" fillId="0" borderId="2" xfId="0" applyFont="1" applyBorder="1"/>
    <xf numFmtId="0" fontId="0" fillId="0" borderId="1" xfId="0" applyFont="1" applyBorder="1"/>
    <xf numFmtId="0" fontId="0" fillId="0" borderId="9" xfId="0" applyFont="1" applyBorder="1"/>
    <xf numFmtId="0" fontId="0" fillId="4" borderId="0" xfId="0" applyFill="1"/>
    <xf numFmtId="0" fontId="9" fillId="0" borderId="0" xfId="0" applyFont="1"/>
    <xf numFmtId="0" fontId="0" fillId="9" borderId="0" xfId="0" applyFill="1"/>
    <xf numFmtId="0" fontId="1" fillId="9" borderId="0" xfId="0" applyFont="1" applyFill="1" applyBorder="1" applyAlignment="1">
      <alignment vertical="top" wrapText="1"/>
    </xf>
    <xf numFmtId="0" fontId="3" fillId="9" borderId="0" xfId="0" applyFont="1" applyFill="1" applyBorder="1" applyAlignment="1">
      <alignment vertical="top" wrapText="1"/>
    </xf>
    <xf numFmtId="2" fontId="1" fillId="9" borderId="1" xfId="0" applyNumberFormat="1" applyFont="1" applyFill="1" applyBorder="1" applyAlignment="1">
      <alignment vertical="top" wrapText="1"/>
    </xf>
    <xf numFmtId="2" fontId="1" fillId="9" borderId="2" xfId="0" applyNumberFormat="1" applyFont="1" applyFill="1" applyBorder="1"/>
    <xf numFmtId="0" fontId="1" fillId="9" borderId="5" xfId="0" applyFont="1" applyFill="1" applyBorder="1" applyAlignment="1">
      <alignment vertical="top" wrapText="1"/>
    </xf>
    <xf numFmtId="0" fontId="0" fillId="10" borderId="0" xfId="0" applyFill="1"/>
    <xf numFmtId="0" fontId="1" fillId="10" borderId="5" xfId="0" applyFont="1" applyFill="1" applyBorder="1" applyAlignment="1">
      <alignment vertical="top" wrapText="1"/>
    </xf>
    <xf numFmtId="0" fontId="3" fillId="10" borderId="0" xfId="0" applyFont="1" applyFill="1" applyBorder="1" applyAlignment="1">
      <alignment vertical="top" wrapText="1"/>
    </xf>
    <xf numFmtId="2" fontId="1" fillId="10" borderId="1" xfId="0" applyNumberFormat="1" applyFont="1" applyFill="1" applyBorder="1" applyAlignment="1">
      <alignment vertical="top" wrapText="1"/>
    </xf>
    <xf numFmtId="2" fontId="1" fillId="10" borderId="2" xfId="0" applyNumberFormat="1" applyFont="1" applyFill="1" applyBorder="1"/>
    <xf numFmtId="0" fontId="0" fillId="8" borderId="0" xfId="0" applyFill="1"/>
    <xf numFmtId="0" fontId="1" fillId="8" borderId="5" xfId="0" applyFont="1" applyFill="1" applyBorder="1" applyAlignment="1">
      <alignment vertical="top" wrapText="1"/>
    </xf>
    <xf numFmtId="0" fontId="3" fillId="8" borderId="0" xfId="0" applyFont="1" applyFill="1" applyBorder="1" applyAlignment="1">
      <alignment vertical="top" wrapText="1"/>
    </xf>
    <xf numFmtId="2" fontId="1" fillId="8" borderId="1" xfId="0" applyNumberFormat="1" applyFont="1" applyFill="1" applyBorder="1" applyAlignment="1">
      <alignment vertical="top" wrapText="1"/>
    </xf>
    <xf numFmtId="2" fontId="1" fillId="8" borderId="2" xfId="0" applyNumberFormat="1" applyFont="1" applyFill="1" applyBorder="1"/>
    <xf numFmtId="0" fontId="8" fillId="0" borderId="0" xfId="0" applyFont="1" applyAlignment="1"/>
    <xf numFmtId="0" fontId="0" fillId="11" borderId="0" xfId="0" applyFill="1"/>
    <xf numFmtId="0" fontId="1" fillId="11" borderId="5" xfId="0" applyFont="1" applyFill="1" applyBorder="1" applyAlignment="1">
      <alignment vertical="top" wrapText="1"/>
    </xf>
    <xf numFmtId="0" fontId="3" fillId="11" borderId="0" xfId="0" applyFont="1" applyFill="1" applyBorder="1" applyAlignment="1">
      <alignment vertical="top" wrapText="1"/>
    </xf>
    <xf numFmtId="2" fontId="1" fillId="11" borderId="1" xfId="0" applyNumberFormat="1" applyFont="1" applyFill="1" applyBorder="1" applyAlignment="1">
      <alignment vertical="top" wrapText="1"/>
    </xf>
    <xf numFmtId="2" fontId="1" fillId="11" borderId="2" xfId="0" applyNumberFormat="1" applyFont="1" applyFill="1" applyBorder="1"/>
    <xf numFmtId="1" fontId="0" fillId="0" borderId="0" xfId="0" applyNumberFormat="1"/>
    <xf numFmtId="0" fontId="10" fillId="5" borderId="22" xfId="0" applyFont="1" applyFill="1" applyBorder="1" applyAlignment="1">
      <alignment horizontal="center" vertical="center"/>
    </xf>
    <xf numFmtId="0" fontId="10" fillId="5" borderId="23" xfId="0" applyFont="1" applyFill="1" applyBorder="1" applyAlignment="1">
      <alignment horizontal="center" vertical="center"/>
    </xf>
    <xf numFmtId="0" fontId="11" fillId="0" borderId="0" xfId="0" applyFont="1"/>
    <xf numFmtId="0" fontId="11" fillId="0" borderId="24" xfId="0" applyFont="1" applyBorder="1" applyAlignment="1">
      <alignment horizontal="center"/>
    </xf>
    <xf numFmtId="0" fontId="11" fillId="0" borderId="25" xfId="0" applyFont="1" applyBorder="1" applyAlignment="1">
      <alignment horizontal="center"/>
    </xf>
    <xf numFmtId="0" fontId="10" fillId="5" borderId="22" xfId="0" applyFont="1" applyFill="1" applyBorder="1" applyAlignment="1">
      <alignment horizontal="left" vertical="center"/>
    </xf>
    <xf numFmtId="0" fontId="12" fillId="0" borderId="1" xfId="0" applyFont="1" applyFill="1" applyBorder="1"/>
    <xf numFmtId="2" fontId="11" fillId="0" borderId="1" xfId="0" applyNumberFormat="1" applyFont="1" applyFill="1" applyBorder="1"/>
    <xf numFmtId="2" fontId="11" fillId="0" borderId="0" xfId="0" applyNumberFormat="1" applyFont="1"/>
    <xf numFmtId="0" fontId="2" fillId="0" borderId="4" xfId="0" applyFont="1" applyBorder="1" applyAlignment="1">
      <alignment horizontal="center" wrapText="1"/>
    </xf>
    <xf numFmtId="0" fontId="3" fillId="4" borderId="0" xfId="0" applyFont="1" applyFill="1" applyBorder="1" applyAlignment="1">
      <alignment horizontal="left" vertical="top" wrapText="1"/>
    </xf>
    <xf numFmtId="0" fontId="0" fillId="2" borderId="13" xfId="0" applyFill="1" applyBorder="1" applyAlignment="1">
      <alignment horizontal="left" vertical="top"/>
    </xf>
    <xf numFmtId="0" fontId="0" fillId="0" borderId="2" xfId="0" applyBorder="1" applyAlignment="1">
      <alignment horizontal="left" vertical="top"/>
    </xf>
    <xf numFmtId="0" fontId="2" fillId="2" borderId="13" xfId="0" applyFont="1" applyFill="1" applyBorder="1" applyAlignment="1">
      <alignment horizontal="left" vertical="top"/>
    </xf>
    <xf numFmtId="0" fontId="0" fillId="0" borderId="2" xfId="0" applyFont="1" applyBorder="1" applyAlignment="1">
      <alignment horizontal="left" vertical="top"/>
    </xf>
    <xf numFmtId="0" fontId="0" fillId="0" borderId="15" xfId="0" applyBorder="1" applyAlignment="1">
      <alignment horizontal="left" vertical="top"/>
    </xf>
    <xf numFmtId="0" fontId="3" fillId="8" borderId="0" xfId="0" applyFont="1" applyFill="1" applyBorder="1" applyAlignment="1">
      <alignment horizontal="left" vertical="top" wrapText="1"/>
    </xf>
    <xf numFmtId="0" fontId="3" fillId="11" borderId="0" xfId="0" applyFont="1" applyFill="1" applyBorder="1" applyAlignment="1">
      <alignment horizontal="left" vertical="top" wrapText="1"/>
    </xf>
    <xf numFmtId="0" fontId="0" fillId="0" borderId="0" xfId="0" applyAlignment="1">
      <alignment horizontal="left" vertical="top"/>
    </xf>
    <xf numFmtId="0" fontId="1" fillId="4" borderId="5"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0" borderId="5" xfId="0" applyBorder="1" applyAlignment="1">
      <alignment horizontal="left" vertical="top"/>
    </xf>
    <xf numFmtId="0" fontId="0" fillId="0" borderId="0" xfId="0" applyBorder="1" applyAlignment="1">
      <alignment horizontal="left" vertical="top"/>
    </xf>
    <xf numFmtId="0" fontId="2" fillId="2" borderId="12" xfId="0" applyFont="1" applyFill="1" applyBorder="1" applyAlignment="1">
      <alignment horizontal="left" vertical="top"/>
    </xf>
    <xf numFmtId="0" fontId="2" fillId="0" borderId="5" xfId="0" applyFont="1" applyBorder="1" applyAlignment="1">
      <alignment horizontal="left" vertical="top"/>
    </xf>
    <xf numFmtId="0" fontId="2" fillId="0" borderId="0" xfId="0" applyFont="1" applyBorder="1" applyAlignment="1">
      <alignment horizontal="left" vertical="top"/>
    </xf>
    <xf numFmtId="0" fontId="0" fillId="0" borderId="1" xfId="0"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0" fillId="0" borderId="9" xfId="0" applyBorder="1" applyAlignment="1">
      <alignment horizontal="left" vertical="top"/>
    </xf>
    <xf numFmtId="0" fontId="0" fillId="0" borderId="1" xfId="0" applyFont="1" applyBorder="1" applyAlignment="1">
      <alignment horizontal="left" vertical="top"/>
    </xf>
    <xf numFmtId="0" fontId="0" fillId="0" borderId="9" xfId="0" applyFont="1"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1" fillId="9" borderId="5" xfId="0" applyFont="1" applyFill="1" applyBorder="1" applyAlignment="1">
      <alignment horizontal="left" vertical="top" wrapText="1"/>
    </xf>
    <xf numFmtId="0" fontId="1" fillId="8" borderId="5" xfId="0" applyFont="1" applyFill="1" applyBorder="1" applyAlignment="1">
      <alignment horizontal="left" vertical="top" wrapText="1"/>
    </xf>
    <xf numFmtId="0" fontId="1" fillId="11" borderId="5" xfId="0" applyFont="1" applyFill="1" applyBorder="1" applyAlignment="1">
      <alignment horizontal="left" vertical="top" wrapText="1"/>
    </xf>
    <xf numFmtId="0" fontId="0" fillId="0" borderId="0" xfId="0" applyFont="1" applyAlignment="1">
      <alignment horizontal="left" vertical="top"/>
    </xf>
    <xf numFmtId="0" fontId="0" fillId="2" borderId="4" xfId="0" applyFill="1" applyBorder="1" applyAlignment="1">
      <alignment horizontal="left" vertical="top"/>
    </xf>
    <xf numFmtId="0" fontId="2" fillId="2" borderId="8" xfId="0" applyFont="1" applyFill="1" applyBorder="1" applyAlignment="1">
      <alignment horizontal="left" vertical="top"/>
    </xf>
    <xf numFmtId="0" fontId="0" fillId="0" borderId="27" xfId="0" applyBorder="1" applyAlignment="1">
      <alignment horizontal="left" vertical="top"/>
    </xf>
    <xf numFmtId="0" fontId="0" fillId="2" borderId="8" xfId="0" applyFill="1" applyBorder="1" applyAlignment="1">
      <alignment horizontal="left" vertical="top"/>
    </xf>
    <xf numFmtId="0" fontId="0" fillId="2" borderId="0" xfId="0" applyFill="1" applyBorder="1" applyAlignment="1">
      <alignment horizontal="left" vertical="top"/>
    </xf>
    <xf numFmtId="0" fontId="2" fillId="2" borderId="0" xfId="0" applyFont="1" applyFill="1" applyBorder="1" applyAlignment="1">
      <alignment horizontal="left" vertical="top"/>
    </xf>
    <xf numFmtId="0" fontId="0" fillId="2" borderId="0" xfId="0" applyFill="1" applyAlignment="1">
      <alignment horizontal="left" vertical="top" wrapText="1"/>
    </xf>
    <xf numFmtId="0" fontId="2" fillId="0" borderId="0" xfId="0" applyFont="1" applyAlignment="1">
      <alignment horizontal="left" vertical="top"/>
    </xf>
    <xf numFmtId="0" fontId="0" fillId="0" borderId="28" xfId="0" applyBorder="1" applyAlignment="1">
      <alignment horizontal="left" vertical="top"/>
    </xf>
    <xf numFmtId="0" fontId="0" fillId="0" borderId="29" xfId="0" applyBorder="1" applyAlignment="1">
      <alignment horizontal="left" vertical="top"/>
    </xf>
    <xf numFmtId="0" fontId="0" fillId="0" borderId="1" xfId="0" applyBorder="1" applyAlignment="1">
      <alignment horizontal="left" vertical="top" wrapText="1"/>
    </xf>
    <xf numFmtId="0" fontId="0" fillId="0" borderId="1" xfId="0" applyBorder="1" applyAlignment="1">
      <alignment wrapText="1"/>
    </xf>
    <xf numFmtId="0" fontId="0" fillId="4" borderId="0" xfId="0" applyFill="1" applyBorder="1" applyAlignment="1">
      <alignment horizontal="left" vertical="top"/>
    </xf>
    <xf numFmtId="0" fontId="14" fillId="0" borderId="27" xfId="0" applyFont="1" applyBorder="1" applyAlignment="1">
      <alignment horizontal="justify" vertical="top" wrapText="1"/>
    </xf>
    <xf numFmtId="0" fontId="14" fillId="0" borderId="31" xfId="0" applyFont="1" applyBorder="1" applyAlignment="1">
      <alignment horizontal="justify" vertical="top" wrapText="1"/>
    </xf>
    <xf numFmtId="0" fontId="0" fillId="0" borderId="11" xfId="0" applyFont="1" applyBorder="1" applyAlignment="1">
      <alignment horizontal="left" vertical="top"/>
    </xf>
    <xf numFmtId="0" fontId="0" fillId="2" borderId="0" xfId="0" applyFill="1" applyBorder="1" applyAlignment="1">
      <alignment horizontal="left" vertical="top" wrapText="1"/>
    </xf>
    <xf numFmtId="0" fontId="0" fillId="0" borderId="33" xfId="0" applyFont="1" applyBorder="1" applyAlignment="1">
      <alignment horizontal="left" vertical="top"/>
    </xf>
    <xf numFmtId="0" fontId="2" fillId="2" borderId="7" xfId="0" applyFont="1" applyFill="1" applyBorder="1" applyAlignment="1">
      <alignment horizontal="left" vertical="top"/>
    </xf>
    <xf numFmtId="0" fontId="0" fillId="0" borderId="35" xfId="0" applyFont="1" applyBorder="1" applyAlignment="1">
      <alignment horizontal="left" vertical="top"/>
    </xf>
    <xf numFmtId="0" fontId="0" fillId="0" borderId="27" xfId="0" applyFont="1" applyBorder="1" applyAlignment="1">
      <alignment horizontal="left" vertical="top"/>
    </xf>
    <xf numFmtId="0" fontId="0" fillId="0" borderId="31" xfId="0" applyFont="1" applyBorder="1" applyAlignment="1">
      <alignment horizontal="left" vertical="top"/>
    </xf>
    <xf numFmtId="0" fontId="0" fillId="0" borderId="9" xfId="0" applyBorder="1" applyAlignment="1">
      <alignment horizontal="left" vertical="top" wrapText="1"/>
    </xf>
    <xf numFmtId="0" fontId="2" fillId="2" borderId="5" xfId="0" applyFont="1" applyFill="1" applyBorder="1" applyAlignment="1">
      <alignment horizontal="left" vertical="top"/>
    </xf>
    <xf numFmtId="0" fontId="0" fillId="0" borderId="29"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0" fillId="0" borderId="18" xfId="0" applyBorder="1" applyAlignment="1">
      <alignment horizontal="left" vertical="top"/>
    </xf>
    <xf numFmtId="0" fontId="0" fillId="0" borderId="4" xfId="0" applyBorder="1" applyAlignment="1">
      <alignment horizontal="left" vertical="top" wrapText="1"/>
    </xf>
    <xf numFmtId="0" fontId="0" fillId="0" borderId="27" xfId="0" applyBorder="1" applyAlignment="1">
      <alignment horizontal="left" vertical="top" wrapText="1"/>
    </xf>
    <xf numFmtId="0" fontId="0" fillId="2" borderId="27" xfId="0" applyFont="1" applyFill="1" applyBorder="1" applyAlignment="1">
      <alignment horizontal="left" vertical="top"/>
    </xf>
    <xf numFmtId="0" fontId="0" fillId="2" borderId="31" xfId="0" applyFont="1" applyFill="1" applyBorder="1" applyAlignment="1">
      <alignment horizontal="left" vertical="top"/>
    </xf>
    <xf numFmtId="0" fontId="0" fillId="2" borderId="29" xfId="0" applyFont="1" applyFill="1" applyBorder="1" applyAlignment="1">
      <alignment horizontal="left" vertical="top"/>
    </xf>
    <xf numFmtId="0" fontId="0" fillId="2" borderId="36" xfId="0" applyFont="1" applyFill="1" applyBorder="1" applyAlignment="1">
      <alignment horizontal="left" vertical="top"/>
    </xf>
    <xf numFmtId="0" fontId="0" fillId="0" borderId="2" xfId="0" applyBorder="1" applyAlignment="1">
      <alignment horizontal="left" vertical="top" wrapText="1"/>
    </xf>
    <xf numFmtId="0" fontId="0" fillId="2" borderId="13" xfId="0" applyFill="1" applyBorder="1" applyAlignment="1">
      <alignment horizontal="left" vertical="top" wrapText="1"/>
    </xf>
    <xf numFmtId="0" fontId="0" fillId="2" borderId="16" xfId="0" applyFont="1" applyFill="1" applyBorder="1" applyAlignment="1">
      <alignment horizontal="left" vertical="top"/>
    </xf>
    <xf numFmtId="0" fontId="0" fillId="2" borderId="14" xfId="0" applyFont="1" applyFill="1" applyBorder="1" applyAlignment="1">
      <alignment horizontal="left" vertical="top"/>
    </xf>
    <xf numFmtId="0" fontId="0" fillId="0" borderId="28" xfId="0" applyBorder="1" applyAlignment="1">
      <alignment horizontal="left" vertical="top" wrapText="1"/>
    </xf>
    <xf numFmtId="0" fontId="0" fillId="0" borderId="28" xfId="0" applyFont="1" applyBorder="1" applyAlignment="1">
      <alignment horizontal="left" vertical="top"/>
    </xf>
    <xf numFmtId="0" fontId="0" fillId="0" borderId="34" xfId="0" applyFont="1" applyBorder="1" applyAlignment="1">
      <alignment horizontal="left" vertical="top"/>
    </xf>
    <xf numFmtId="0" fontId="13" fillId="0" borderId="9" xfId="0" applyFont="1" applyBorder="1" applyAlignment="1">
      <alignment horizontal="justify" vertical="top" wrapText="1"/>
    </xf>
    <xf numFmtId="0" fontId="13" fillId="0" borderId="33" xfId="0" applyFont="1" applyBorder="1" applyAlignment="1">
      <alignment horizontal="justify" vertical="top" wrapText="1"/>
    </xf>
    <xf numFmtId="0" fontId="13" fillId="0" borderId="28" xfId="0" applyFont="1" applyBorder="1" applyAlignment="1">
      <alignment horizontal="justify" vertical="top" wrapText="1"/>
    </xf>
    <xf numFmtId="0" fontId="13" fillId="0" borderId="34" xfId="0" applyFont="1" applyBorder="1" applyAlignment="1">
      <alignment horizontal="justify" vertical="top" wrapText="1"/>
    </xf>
    <xf numFmtId="0" fontId="0" fillId="2" borderId="2" xfId="0" applyFont="1" applyFill="1" applyBorder="1" applyAlignment="1">
      <alignment horizontal="left" vertical="top"/>
    </xf>
    <xf numFmtId="0" fontId="0" fillId="2" borderId="35" xfId="0" applyFont="1" applyFill="1" applyBorder="1" applyAlignment="1">
      <alignment horizontal="left" vertical="top"/>
    </xf>
    <xf numFmtId="0" fontId="1" fillId="10" borderId="12" xfId="0" applyFont="1" applyFill="1" applyBorder="1" applyAlignment="1">
      <alignment horizontal="left" vertical="top" wrapText="1"/>
    </xf>
    <xf numFmtId="0" fontId="3" fillId="10" borderId="13" xfId="0" applyFont="1" applyFill="1" applyBorder="1" applyAlignment="1">
      <alignment horizontal="left" vertical="top" wrapText="1"/>
    </xf>
    <xf numFmtId="0" fontId="1" fillId="9" borderId="12" xfId="0" applyFont="1" applyFill="1" applyBorder="1" applyAlignment="1">
      <alignment horizontal="left" vertical="top" wrapText="1"/>
    </xf>
    <xf numFmtId="0" fontId="3" fillId="9" borderId="13" xfId="0" applyFont="1" applyFill="1" applyBorder="1" applyAlignment="1">
      <alignment horizontal="left" vertical="top" wrapText="1"/>
    </xf>
    <xf numFmtId="0" fontId="0" fillId="4" borderId="29" xfId="0" applyFill="1" applyBorder="1" applyAlignment="1">
      <alignment horizontal="left" vertical="top"/>
    </xf>
    <xf numFmtId="0" fontId="0" fillId="4" borderId="36" xfId="0" applyFill="1" applyBorder="1" applyAlignment="1">
      <alignment horizontal="left" vertical="top"/>
    </xf>
    <xf numFmtId="0" fontId="0" fillId="9" borderId="13" xfId="0" applyFill="1" applyBorder="1" applyAlignment="1">
      <alignment horizontal="left" vertical="top" wrapText="1"/>
    </xf>
    <xf numFmtId="0" fontId="0" fillId="9" borderId="16" xfId="0" applyFill="1" applyBorder="1" applyAlignment="1">
      <alignment horizontal="left" vertical="top"/>
    </xf>
    <xf numFmtId="0" fontId="0" fillId="9" borderId="14" xfId="0" applyFill="1" applyBorder="1" applyAlignment="1">
      <alignment horizontal="left" vertical="top"/>
    </xf>
    <xf numFmtId="0" fontId="0" fillId="10" borderId="13" xfId="0" applyFill="1" applyBorder="1" applyAlignment="1">
      <alignment horizontal="left" vertical="top" wrapText="1"/>
    </xf>
    <xf numFmtId="0" fontId="0" fillId="10" borderId="16" xfId="0" applyFill="1" applyBorder="1" applyAlignment="1">
      <alignment horizontal="left" vertical="top"/>
    </xf>
    <xf numFmtId="0" fontId="0" fillId="10" borderId="14" xfId="0" applyFill="1" applyBorder="1" applyAlignment="1">
      <alignment horizontal="left" vertical="top"/>
    </xf>
    <xf numFmtId="0" fontId="0" fillId="8" borderId="0" xfId="0" applyFill="1" applyAlignment="1">
      <alignment horizontal="left" vertical="top" wrapText="1"/>
    </xf>
    <xf numFmtId="0" fontId="0" fillId="8" borderId="29" xfId="0" applyFill="1" applyBorder="1" applyAlignment="1">
      <alignment horizontal="left" vertical="top"/>
    </xf>
    <xf numFmtId="0" fontId="0" fillId="8" borderId="36" xfId="0" applyFill="1" applyBorder="1" applyAlignment="1">
      <alignment horizontal="left" vertical="top"/>
    </xf>
    <xf numFmtId="0" fontId="0" fillId="12" borderId="0" xfId="0" applyFill="1" applyAlignment="1">
      <alignment horizontal="left" vertical="top" wrapText="1"/>
    </xf>
    <xf numFmtId="0" fontId="0" fillId="12" borderId="29" xfId="0" applyFill="1" applyBorder="1" applyAlignment="1">
      <alignment horizontal="left" vertical="top"/>
    </xf>
    <xf numFmtId="0" fontId="0" fillId="12" borderId="36" xfId="0" applyFill="1" applyBorder="1" applyAlignment="1">
      <alignment horizontal="left" vertical="top"/>
    </xf>
    <xf numFmtId="0" fontId="0" fillId="0" borderId="2" xfId="0" applyBorder="1" applyProtection="1">
      <protection locked="0"/>
    </xf>
    <xf numFmtId="0" fontId="0" fillId="0" borderId="1" xfId="0" applyBorder="1" applyProtection="1">
      <protection locked="0"/>
    </xf>
    <xf numFmtId="0" fontId="0" fillId="0" borderId="9" xfId="0" applyBorder="1" applyProtection="1">
      <protection locked="0"/>
    </xf>
    <xf numFmtId="0" fontId="0" fillId="0" borderId="2" xfId="0" applyFont="1" applyBorder="1" applyProtection="1">
      <protection locked="0"/>
    </xf>
    <xf numFmtId="0" fontId="0" fillId="0" borderId="1" xfId="0" applyFont="1" applyBorder="1" applyProtection="1">
      <protection locked="0"/>
    </xf>
    <xf numFmtId="0" fontId="0" fillId="0" borderId="9" xfId="0" applyFont="1" applyBorder="1" applyProtection="1">
      <protection locked="0"/>
    </xf>
    <xf numFmtId="0" fontId="8" fillId="0" borderId="0" xfId="0" applyFont="1" applyAlignment="1">
      <alignment horizontal="center"/>
    </xf>
    <xf numFmtId="0" fontId="2" fillId="0" borderId="21" xfId="0" applyFont="1" applyBorder="1" applyAlignment="1">
      <alignment horizontal="center" wrapText="1"/>
    </xf>
    <xf numFmtId="0" fontId="2" fillId="0" borderId="19" xfId="0" applyFont="1" applyBorder="1" applyAlignment="1">
      <alignment horizontal="center" wrapText="1"/>
    </xf>
    <xf numFmtId="0" fontId="7" fillId="8" borderId="12" xfId="0" applyFont="1" applyFill="1" applyBorder="1" applyAlignment="1">
      <alignment horizontal="center"/>
    </xf>
    <xf numFmtId="0" fontId="7" fillId="8" borderId="13" xfId="0" applyFont="1" applyFill="1" applyBorder="1" applyAlignment="1">
      <alignment horizontal="center"/>
    </xf>
    <xf numFmtId="0" fontId="7" fillId="8" borderId="26" xfId="0" applyFont="1" applyFill="1" applyBorder="1" applyAlignment="1">
      <alignment horizontal="center"/>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20" xfId="0" applyFont="1" applyBorder="1" applyAlignment="1">
      <alignment horizontal="center" wrapText="1"/>
    </xf>
    <xf numFmtId="0" fontId="2" fillId="0" borderId="17" xfId="0" applyFont="1" applyBorder="1" applyAlignment="1">
      <alignment horizontal="center" wrapText="1"/>
    </xf>
    <xf numFmtId="0" fontId="1" fillId="10" borderId="0" xfId="0" applyFont="1" applyFill="1" applyBorder="1" applyAlignment="1">
      <alignment horizontal="left" vertical="top" wrapText="1"/>
    </xf>
    <xf numFmtId="0" fontId="1" fillId="8" borderId="0" xfId="0" applyFont="1" applyFill="1" applyBorder="1" applyAlignment="1">
      <alignment horizontal="left" vertical="top" wrapText="1"/>
    </xf>
    <xf numFmtId="0" fontId="1" fillId="11" borderId="0" xfId="0" applyFont="1" applyFill="1" applyBorder="1" applyAlignment="1">
      <alignment horizontal="left" vertical="top" wrapText="1"/>
    </xf>
    <xf numFmtId="0" fontId="2" fillId="0" borderId="18" xfId="0" applyFont="1" applyBorder="1" applyAlignment="1">
      <alignment horizontal="center" vertical="top"/>
    </xf>
    <xf numFmtId="0" fontId="2" fillId="0" borderId="39" xfId="0" applyFont="1" applyBorder="1" applyAlignment="1">
      <alignment horizontal="center" vertical="top"/>
    </xf>
    <xf numFmtId="0" fontId="2" fillId="0" borderId="3" xfId="0" applyFont="1" applyBorder="1" applyAlignment="1">
      <alignment horizontal="center" vertical="top"/>
    </xf>
    <xf numFmtId="0" fontId="2" fillId="0" borderId="17" xfId="0" applyFont="1" applyBorder="1" applyAlignment="1">
      <alignment horizontal="center" vertical="top"/>
    </xf>
    <xf numFmtId="0" fontId="2" fillId="0" borderId="7" xfId="0" applyFont="1" applyBorder="1" applyAlignment="1">
      <alignment horizontal="center" vertical="top"/>
    </xf>
    <xf numFmtId="0" fontId="2" fillId="0" borderId="38" xfId="0" applyFont="1" applyBorder="1" applyAlignment="1">
      <alignment horizontal="center" vertical="top"/>
    </xf>
    <xf numFmtId="0" fontId="2" fillId="0" borderId="20" xfId="0" applyFont="1" applyBorder="1" applyAlignment="1">
      <alignment horizontal="center" vertical="top"/>
    </xf>
    <xf numFmtId="0" fontId="2" fillId="0" borderId="32" xfId="0" applyFont="1" applyBorder="1" applyAlignment="1">
      <alignment horizontal="center" vertical="top"/>
    </xf>
    <xf numFmtId="0" fontId="2" fillId="0" borderId="37" xfId="0" applyFont="1" applyBorder="1" applyAlignment="1">
      <alignment horizontal="center" vertical="top"/>
    </xf>
    <xf numFmtId="0" fontId="2" fillId="0" borderId="30" xfId="0" applyFont="1" applyBorder="1" applyAlignment="1">
      <alignment horizontal="center" vertical="top"/>
    </xf>
    <xf numFmtId="0" fontId="1" fillId="10" borderId="13" xfId="0" applyFont="1" applyFill="1" applyBorder="1" applyAlignment="1">
      <alignment horizontal="left" vertical="top" wrapText="1"/>
    </xf>
  </cellXfs>
  <cellStyles count="1">
    <cellStyle name="Normale" xfId="0" builtinId="0"/>
  </cellStyles>
  <dxfs count="500">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fgColor auto="1"/>
          <bgColor rgb="FFFFFF00"/>
        </patternFill>
      </fill>
    </dxf>
    <dxf>
      <fill>
        <patternFill>
          <bgColor rgb="FFFFC000"/>
        </patternFill>
      </fill>
    </dxf>
    <dxf>
      <fill>
        <patternFill>
          <bgColor rgb="FFFF0000"/>
        </patternFill>
      </fill>
    </dxf>
    <dxf>
      <fill>
        <patternFill>
          <bgColor theme="0" tint="-0.14996795556505021"/>
        </patternFill>
      </fill>
    </dxf>
  </dxfs>
  <tableStyles count="0" defaultTableStyle="TableStyleMedium2" defaultPivotStyle="PivotStyleLight16"/>
  <colors>
    <mruColors>
      <color rgb="FFAB23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it-IT" b="1">
                <a:solidFill>
                  <a:schemeClr val="bg1"/>
                </a:solidFill>
              </a:rPr>
              <a:t>Component</a:t>
            </a:r>
            <a:r>
              <a:rPr lang="it-IT" b="1" baseline="0">
                <a:solidFill>
                  <a:schemeClr val="bg1"/>
                </a:solidFill>
              </a:rPr>
              <a:t> 1.1 - Demography</a:t>
            </a:r>
            <a:endParaRPr lang="it-IT" b="1">
              <a:solidFill>
                <a:schemeClr val="bg1"/>
              </a:solidFill>
            </a:endParaRPr>
          </a:p>
        </c:rich>
      </c:tx>
      <c:overlay val="0"/>
      <c:spPr>
        <a:solidFill>
          <a:schemeClr val="bg1">
            <a:lumMod val="50000"/>
          </a:schemeClr>
        </a:solid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it-IT"/>
        </a:p>
      </c:txPr>
    </c:title>
    <c:autoTitleDeleted val="0"/>
    <c:plotArea>
      <c:layout/>
      <c:doughnutChart>
        <c:varyColors val="1"/>
        <c:ser>
          <c:idx val="0"/>
          <c:order val="0"/>
          <c:tx>
            <c:strRef>
              <c:f>'1 - SOCIETY'!$T$6</c:f>
              <c:strCache>
                <c:ptCount val="1"/>
                <c:pt idx="0">
                  <c:v>Indicator Score</c:v>
                </c:pt>
              </c:strCache>
            </c:strRef>
          </c:tx>
          <c:spPr>
            <a:solidFill>
              <a:srgbClr val="7030A0"/>
            </a:solidFill>
          </c:spPr>
          <c:dPt>
            <c:idx val="0"/>
            <c:bubble3D val="0"/>
            <c:spPr>
              <a:solidFill>
                <a:srgbClr val="7030A0"/>
              </a:solidFill>
              <a:ln w="19050">
                <a:solidFill>
                  <a:schemeClr val="lt1"/>
                </a:solidFill>
              </a:ln>
              <a:effectLst/>
            </c:spPr>
            <c:extLst>
              <c:ext xmlns:c16="http://schemas.microsoft.com/office/drawing/2014/chart" uri="{C3380CC4-5D6E-409C-BE32-E72D297353CC}">
                <c16:uniqueId val="{00000003-9D23-3E44-82A6-68D71758AE01}"/>
              </c:ext>
            </c:extLst>
          </c:dPt>
          <c:dPt>
            <c:idx val="1"/>
            <c:bubble3D val="0"/>
            <c:spPr>
              <a:solidFill>
                <a:srgbClr val="7030A0">
                  <a:alpha val="85000"/>
                </a:srgbClr>
              </a:solidFill>
              <a:ln w="19050">
                <a:solidFill>
                  <a:schemeClr val="lt1"/>
                </a:solidFill>
              </a:ln>
              <a:effectLst/>
            </c:spPr>
            <c:extLst>
              <c:ext xmlns:c16="http://schemas.microsoft.com/office/drawing/2014/chart" uri="{C3380CC4-5D6E-409C-BE32-E72D297353CC}">
                <c16:uniqueId val="{00000006-9D23-3E44-82A6-68D71758AE01}"/>
              </c:ext>
            </c:extLst>
          </c:dPt>
          <c:dPt>
            <c:idx val="2"/>
            <c:bubble3D val="0"/>
            <c:spPr>
              <a:solidFill>
                <a:srgbClr val="7030A0">
                  <a:alpha val="70000"/>
                </a:srgbClr>
              </a:solidFill>
              <a:ln w="19050">
                <a:solidFill>
                  <a:schemeClr val="lt1"/>
                </a:solidFill>
              </a:ln>
              <a:effectLst/>
            </c:spPr>
            <c:extLst>
              <c:ext xmlns:c16="http://schemas.microsoft.com/office/drawing/2014/chart" uri="{C3380CC4-5D6E-409C-BE32-E72D297353CC}">
                <c16:uniqueId val="{00000009-9D23-3E44-82A6-68D71758AE01}"/>
              </c:ext>
            </c:extLst>
          </c:dPt>
          <c:dPt>
            <c:idx val="3"/>
            <c:bubble3D val="0"/>
            <c:spPr>
              <a:solidFill>
                <a:srgbClr val="7030A0">
                  <a:alpha val="54000"/>
                </a:srgbClr>
              </a:solidFill>
              <a:ln w="19050">
                <a:solidFill>
                  <a:schemeClr val="lt1"/>
                </a:solidFill>
              </a:ln>
              <a:effectLst/>
            </c:spPr>
            <c:extLst>
              <c:ext xmlns:c16="http://schemas.microsoft.com/office/drawing/2014/chart" uri="{C3380CC4-5D6E-409C-BE32-E72D297353CC}">
                <c16:uniqueId val="{00000008-9D23-3E44-82A6-68D71758AE01}"/>
              </c:ext>
            </c:extLst>
          </c:dPt>
          <c:dPt>
            <c:idx val="4"/>
            <c:bubble3D val="0"/>
            <c:spPr>
              <a:solidFill>
                <a:srgbClr val="7030A0">
                  <a:alpha val="40000"/>
                </a:srgbClr>
              </a:solidFill>
              <a:ln w="19050">
                <a:solidFill>
                  <a:schemeClr val="lt1"/>
                </a:solidFill>
              </a:ln>
              <a:effectLst/>
            </c:spPr>
            <c:extLst>
              <c:ext xmlns:c16="http://schemas.microsoft.com/office/drawing/2014/chart" uri="{C3380CC4-5D6E-409C-BE32-E72D297353CC}">
                <c16:uniqueId val="{00000007-9D23-3E44-82A6-68D71758AE01}"/>
              </c:ext>
            </c:extLst>
          </c:dPt>
          <c:dLbls>
            <c:spPr>
              <a:solidFill>
                <a:schemeClr val="bg1"/>
              </a:solidFill>
              <a:ln>
                <a:noFill/>
              </a:ln>
              <a:effectLst/>
            </c:spPr>
            <c:txPr>
              <a:bodyPr rot="0" spcFirstLastPara="1" vertOverflow="overflow" horzOverflow="overflow" vert="horz" wrap="none" lIns="39600" tIns="18000" rIns="39600" bIns="1800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multiLvlStrRef>
              <c:f>'1 - SOCIETY'!$F$9:$G$13</c:f>
              <c:multiLvlStrCache>
                <c:ptCount val="5"/>
                <c:lvl>
                  <c:pt idx="0">
                    <c:v>Polutaion size</c:v>
                  </c:pt>
                  <c:pt idx="1">
                    <c:v>Population structure</c:v>
                  </c:pt>
                  <c:pt idx="2">
                    <c:v>Family structure</c:v>
                  </c:pt>
                  <c:pt idx="3">
                    <c:v>Minorities</c:v>
                  </c:pt>
                  <c:pt idx="4">
                    <c:v>Migration</c:v>
                  </c:pt>
                </c:lvl>
                <c:lvl>
                  <c:pt idx="0">
                    <c:v>1.1.1</c:v>
                  </c:pt>
                  <c:pt idx="1">
                    <c:v>1.1.2</c:v>
                  </c:pt>
                  <c:pt idx="2">
                    <c:v>1.1.3</c:v>
                  </c:pt>
                  <c:pt idx="3">
                    <c:v>1.1.4</c:v>
                  </c:pt>
                  <c:pt idx="4">
                    <c:v>1.1.5</c:v>
                  </c:pt>
                </c:lvl>
              </c:multiLvlStrCache>
            </c:multiLvlStrRef>
          </c:cat>
          <c:val>
            <c:numRef>
              <c:f>'1 - SOCIETY'!$T$9:$T$13</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9D23-3E44-82A6-68D71758AE01}"/>
            </c:ext>
          </c:extLst>
        </c:ser>
        <c:ser>
          <c:idx val="1"/>
          <c:order val="1"/>
          <c:tx>
            <c:strRef>
              <c:f>'1 - SOCIETY'!$X$6</c:f>
              <c:strCache>
                <c:ptCount val="1"/>
                <c:pt idx="0">
                  <c:v>Component Score</c:v>
                </c:pt>
              </c:strCache>
            </c:strRef>
          </c:tx>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5-9D23-3E44-82A6-68D71758AE01}"/>
              </c:ext>
            </c:extLst>
          </c:dPt>
          <c:dPt>
            <c:idx val="1"/>
            <c:bubble3D val="0"/>
            <c:spPr>
              <a:solidFill>
                <a:schemeClr val="bg1"/>
              </a:solidFill>
              <a:ln w="19050">
                <a:solidFill>
                  <a:schemeClr val="lt1"/>
                </a:solidFill>
              </a:ln>
              <a:effectLst/>
            </c:spPr>
            <c:extLst>
              <c:ext xmlns:c16="http://schemas.microsoft.com/office/drawing/2014/chart" uri="{C3380CC4-5D6E-409C-BE32-E72D297353CC}">
                <c16:uniqueId val="{00000004-9D23-3E44-82A6-68D71758AE01}"/>
              </c:ext>
            </c:extLst>
          </c:dPt>
          <c:dLbls>
            <c:dLbl>
              <c:idx val="1"/>
              <c:delete val="1"/>
              <c:extLst>
                <c:ext xmlns:c15="http://schemas.microsoft.com/office/drawing/2012/chart" uri="{CE6537A1-D6FC-4f65-9D91-7224C49458BB}"/>
                <c:ext xmlns:c16="http://schemas.microsoft.com/office/drawing/2014/chart" uri="{C3380CC4-5D6E-409C-BE32-E72D297353CC}">
                  <c16:uniqueId val="{00000004-9D23-3E44-82A6-68D71758AE01}"/>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extLst>
          </c:dLbls>
          <c:cat>
            <c:multiLvlStrRef>
              <c:f>'1 - SOCIETY'!$F$9:$G$13</c:f>
              <c:multiLvlStrCache>
                <c:ptCount val="5"/>
                <c:lvl>
                  <c:pt idx="0">
                    <c:v>Polutaion size</c:v>
                  </c:pt>
                  <c:pt idx="1">
                    <c:v>Population structure</c:v>
                  </c:pt>
                  <c:pt idx="2">
                    <c:v>Family structure</c:v>
                  </c:pt>
                  <c:pt idx="3">
                    <c:v>Minorities</c:v>
                  </c:pt>
                  <c:pt idx="4">
                    <c:v>Migration</c:v>
                  </c:pt>
                </c:lvl>
                <c:lvl>
                  <c:pt idx="0">
                    <c:v>1.1.1</c:v>
                  </c:pt>
                  <c:pt idx="1">
                    <c:v>1.1.2</c:v>
                  </c:pt>
                  <c:pt idx="2">
                    <c:v>1.1.3</c:v>
                  </c:pt>
                  <c:pt idx="3">
                    <c:v>1.1.4</c:v>
                  </c:pt>
                  <c:pt idx="4">
                    <c:v>1.1.5</c:v>
                  </c:pt>
                </c:lvl>
              </c:multiLvlStrCache>
            </c:multiLvlStrRef>
          </c:cat>
          <c:val>
            <c:numRef>
              <c:f>'1 - SOCIETY'!$X$8:$X$9</c:f>
              <c:numCache>
                <c:formatCode>General</c:formatCode>
                <c:ptCount val="2"/>
                <c:pt idx="0">
                  <c:v>0</c:v>
                </c:pt>
                <c:pt idx="1">
                  <c:v>0</c:v>
                </c:pt>
              </c:numCache>
            </c:numRef>
          </c:val>
          <c:extLst>
            <c:ext xmlns:c16="http://schemas.microsoft.com/office/drawing/2014/chart" uri="{C3380CC4-5D6E-409C-BE32-E72D297353CC}">
              <c16:uniqueId val="{00000001-9D23-3E44-82A6-68D71758AE01}"/>
            </c:ext>
          </c:extLst>
        </c:ser>
        <c:dLbls>
          <c:showLegendKey val="0"/>
          <c:showVal val="0"/>
          <c:showCatName val="1"/>
          <c:showSerName val="0"/>
          <c:showPercent val="1"/>
          <c:showBubbleSize val="0"/>
          <c:showLeaderLines val="1"/>
        </c:dLbls>
        <c:firstSliceAng val="0"/>
        <c:holeSize val="50"/>
      </c:doughnutChart>
      <c:spPr>
        <a:noFill/>
        <a:ln>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2"/>
          <c:tx>
            <c:v>Pointer</c:v>
          </c:tx>
          <c:dPt>
            <c:idx val="0"/>
            <c:bubble3D val="0"/>
            <c:spPr>
              <a:noFill/>
              <a:ln w="19050">
                <a:solidFill>
                  <a:schemeClr val="lt1"/>
                </a:solidFill>
              </a:ln>
              <a:effectLst/>
            </c:spPr>
            <c:extLst>
              <c:ext xmlns:c16="http://schemas.microsoft.com/office/drawing/2014/chart" uri="{C3380CC4-5D6E-409C-BE32-E72D297353CC}">
                <c16:uniqueId val="{00000001-6C03-9D4C-B93B-827BE0C58DDE}"/>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03-6C03-9D4C-B93B-827BE0C58DDE}"/>
              </c:ext>
            </c:extLst>
          </c:dPt>
          <c:dPt>
            <c:idx val="2"/>
            <c:bubble3D val="0"/>
            <c:spPr>
              <a:solidFill>
                <a:schemeClr val="bg1"/>
              </a:solidFill>
              <a:ln w="19050">
                <a:solidFill>
                  <a:schemeClr val="lt1"/>
                </a:solidFill>
              </a:ln>
              <a:effectLst/>
            </c:spPr>
            <c:extLst>
              <c:ext xmlns:c16="http://schemas.microsoft.com/office/drawing/2014/chart" uri="{C3380CC4-5D6E-409C-BE32-E72D297353CC}">
                <c16:uniqueId val="{00000005-6C03-9D4C-B93B-827BE0C58DDE}"/>
              </c:ext>
            </c:extLst>
          </c:dPt>
          <c:val>
            <c:numRef>
              <c:f>'2 - ECONOMY'!$J$34:$J$36</c:f>
              <c:numCache>
                <c:formatCode>General</c:formatCode>
                <c:ptCount val="3"/>
                <c:pt idx="0" formatCode="0.00">
                  <c:v>0</c:v>
                </c:pt>
                <c:pt idx="1">
                  <c:v>1</c:v>
                </c:pt>
                <c:pt idx="2" formatCode="0.00">
                  <c:v>0</c:v>
                </c:pt>
              </c:numCache>
            </c:numRef>
          </c:val>
          <c:extLst>
            <c:ext xmlns:c16="http://schemas.microsoft.com/office/drawing/2014/chart" uri="{C3380CC4-5D6E-409C-BE32-E72D297353CC}">
              <c16:uniqueId val="{00000006-6C03-9D4C-B93B-827BE0C58DDE}"/>
            </c:ext>
          </c:extLst>
        </c:ser>
        <c:dLbls>
          <c:showLegendKey val="0"/>
          <c:showVal val="0"/>
          <c:showCatName val="0"/>
          <c:showSerName val="0"/>
          <c:showPercent val="0"/>
          <c:showBubbleSize val="0"/>
          <c:showLeaderLines val="1"/>
        </c:dLbls>
        <c:firstSliceAng val="270"/>
      </c:pieChart>
      <c:doughnutChart>
        <c:varyColors val="0"/>
        <c:ser>
          <c:idx val="0"/>
          <c:order val="0"/>
          <c:tx>
            <c:v>Category</c:v>
          </c:tx>
          <c:spPr>
            <a:solidFill>
              <a:schemeClr val="accent1"/>
            </a:solidFill>
            <a:ln w="19050">
              <a:solidFill>
                <a:schemeClr val="lt1"/>
              </a:solidFill>
            </a:ln>
            <a:effectLst/>
          </c:spPr>
          <c:dPt>
            <c:idx val="0"/>
            <c:bubble3D val="0"/>
            <c:spPr>
              <a:solidFill>
                <a:srgbClr val="FF0000">
                  <a:alpha val="70000"/>
                </a:srgbClr>
              </a:solidFill>
              <a:ln w="19050">
                <a:solidFill>
                  <a:schemeClr val="lt1"/>
                </a:solidFill>
              </a:ln>
              <a:effectLst/>
            </c:spPr>
            <c:extLst>
              <c:ext xmlns:c16="http://schemas.microsoft.com/office/drawing/2014/chart" uri="{C3380CC4-5D6E-409C-BE32-E72D297353CC}">
                <c16:uniqueId val="{00000008-6C03-9D4C-B93B-827BE0C58DDE}"/>
              </c:ext>
            </c:extLst>
          </c:dPt>
          <c:dPt>
            <c:idx val="1"/>
            <c:bubble3D val="0"/>
            <c:spPr>
              <a:solidFill>
                <a:srgbClr val="FFC000">
                  <a:alpha val="70000"/>
                </a:srgbClr>
              </a:solidFill>
              <a:ln w="19050">
                <a:solidFill>
                  <a:schemeClr val="lt1"/>
                </a:solidFill>
              </a:ln>
              <a:effectLst/>
            </c:spPr>
            <c:extLst>
              <c:ext xmlns:c16="http://schemas.microsoft.com/office/drawing/2014/chart" uri="{C3380CC4-5D6E-409C-BE32-E72D297353CC}">
                <c16:uniqueId val="{0000000A-6C03-9D4C-B93B-827BE0C58DDE}"/>
              </c:ext>
            </c:extLst>
          </c:dPt>
          <c:dPt>
            <c:idx val="2"/>
            <c:bubble3D val="0"/>
            <c:spPr>
              <a:solidFill>
                <a:srgbClr val="FFFF00">
                  <a:alpha val="70000"/>
                </a:srgbClr>
              </a:solidFill>
              <a:ln w="19050">
                <a:solidFill>
                  <a:schemeClr val="lt1"/>
                </a:solidFill>
              </a:ln>
              <a:effectLst/>
            </c:spPr>
            <c:extLst>
              <c:ext xmlns:c16="http://schemas.microsoft.com/office/drawing/2014/chart" uri="{C3380CC4-5D6E-409C-BE32-E72D297353CC}">
                <c16:uniqueId val="{0000000C-6C03-9D4C-B93B-827BE0C58DDE}"/>
              </c:ext>
            </c:extLst>
          </c:dPt>
          <c:dPt>
            <c:idx val="3"/>
            <c:bubble3D val="0"/>
            <c:spPr>
              <a:solidFill>
                <a:srgbClr val="92D050">
                  <a:alpha val="70000"/>
                </a:srgbClr>
              </a:solidFill>
              <a:ln w="19050">
                <a:solidFill>
                  <a:schemeClr val="lt1"/>
                </a:solidFill>
              </a:ln>
              <a:effectLst/>
            </c:spPr>
            <c:extLst>
              <c:ext xmlns:c16="http://schemas.microsoft.com/office/drawing/2014/chart" uri="{C3380CC4-5D6E-409C-BE32-E72D297353CC}">
                <c16:uniqueId val="{0000000E-6C03-9D4C-B93B-827BE0C58DDE}"/>
              </c:ext>
            </c:extLst>
          </c:dPt>
          <c:dPt>
            <c:idx val="4"/>
            <c:bubble3D val="0"/>
            <c:spPr>
              <a:solidFill>
                <a:schemeClr val="bg1"/>
              </a:solidFill>
              <a:ln w="19050">
                <a:solidFill>
                  <a:schemeClr val="lt1"/>
                </a:solidFill>
              </a:ln>
              <a:effectLst/>
            </c:spPr>
            <c:extLst>
              <c:ext xmlns:c16="http://schemas.microsoft.com/office/drawing/2014/chart" uri="{C3380CC4-5D6E-409C-BE32-E72D297353CC}">
                <c16:uniqueId val="{00000010-6C03-9D4C-B93B-827BE0C58DDE}"/>
              </c:ext>
            </c:extLst>
          </c:dPt>
          <c:dLbls>
            <c:dLbl>
              <c:idx val="0"/>
              <c:tx>
                <c:rich>
                  <a:bodyPr/>
                  <a:lstStyle/>
                  <a:p>
                    <a:fld id="{71F312C6-A419-244F-AD28-8CDF13B48EB8}"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6C03-9D4C-B93B-827BE0C58DDE}"/>
                </c:ext>
              </c:extLst>
            </c:dLbl>
            <c:dLbl>
              <c:idx val="1"/>
              <c:tx>
                <c:rich>
                  <a:bodyPr/>
                  <a:lstStyle/>
                  <a:p>
                    <a:fld id="{AEF7E6F9-FEB6-024E-A422-D819D307A2C6}"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6C03-9D4C-B93B-827BE0C58DDE}"/>
                </c:ext>
              </c:extLst>
            </c:dLbl>
            <c:dLbl>
              <c:idx val="2"/>
              <c:tx>
                <c:rich>
                  <a:bodyPr/>
                  <a:lstStyle/>
                  <a:p>
                    <a:fld id="{F444A5EC-8573-4945-A6FD-4976ADAA1EEC}"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6C03-9D4C-B93B-827BE0C58DDE}"/>
                </c:ext>
              </c:extLst>
            </c:dLbl>
            <c:dLbl>
              <c:idx val="3"/>
              <c:tx>
                <c:rich>
                  <a:bodyPr/>
                  <a:lstStyle/>
                  <a:p>
                    <a:fld id="{1124893E-78F5-EF41-A75C-FA485C37A577}"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6C03-9D4C-B93B-827BE0C58DDE}"/>
                </c:ext>
              </c:extLst>
            </c:dLbl>
            <c:dLbl>
              <c:idx val="4"/>
              <c:tx>
                <c:rich>
                  <a:bodyPr/>
                  <a:lstStyle/>
                  <a:p>
                    <a:endParaRPr lang="it-IT"/>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0-6C03-9D4C-B93B-827BE0C58DD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ext>
            </c:extLst>
          </c:dLbls>
          <c:val>
            <c:numRef>
              <c:f>'2 - ECONOMY'!$D$34:$D$38</c:f>
              <c:numCache>
                <c:formatCode>General</c:formatCode>
                <c:ptCount val="5"/>
                <c:pt idx="0">
                  <c:v>20</c:v>
                </c:pt>
                <c:pt idx="1">
                  <c:v>20</c:v>
                </c:pt>
                <c:pt idx="2">
                  <c:v>20</c:v>
                </c:pt>
                <c:pt idx="3">
                  <c:v>20</c:v>
                </c:pt>
                <c:pt idx="4">
                  <c:v>80</c:v>
                </c:pt>
              </c:numCache>
            </c:numRef>
          </c:val>
          <c:extLst>
            <c:ext xmlns:c15="http://schemas.microsoft.com/office/drawing/2012/chart" uri="{02D57815-91ED-43cb-92C2-25804820EDAC}">
              <c15:datalabelsRange>
                <c15:f>{"Poor"\"Average"\"Good"\"Excellent"}</c15:f>
                <c15:dlblRangeCache>
                  <c:ptCount val="4"/>
                  <c:pt idx="0">
                    <c:v>Poor</c:v>
                  </c:pt>
                  <c:pt idx="1">
                    <c:v>Average</c:v>
                  </c:pt>
                  <c:pt idx="2">
                    <c:v>Good</c:v>
                  </c:pt>
                  <c:pt idx="3">
                    <c:v>Excellent</c:v>
                  </c:pt>
                </c15:dlblRangeCache>
              </c15:datalabelsRange>
            </c:ext>
            <c:ext xmlns:c16="http://schemas.microsoft.com/office/drawing/2014/chart" uri="{C3380CC4-5D6E-409C-BE32-E72D297353CC}">
              <c16:uniqueId val="{00000011-6C03-9D4C-B93B-827BE0C58DDE}"/>
            </c:ext>
          </c:extLst>
        </c:ser>
        <c:ser>
          <c:idx val="1"/>
          <c:order val="1"/>
          <c:tx>
            <c:v>Label</c:v>
          </c:tx>
          <c:spPr>
            <a:solidFill>
              <a:schemeClr val="bg2">
                <a:alpha val="70000"/>
              </a:schemeClr>
            </a:solidFill>
            <a:ln w="19050">
              <a:solidFill>
                <a:schemeClr val="lt1"/>
              </a:solidFill>
            </a:ln>
            <a:effectLst/>
          </c:spPr>
          <c:dPt>
            <c:idx val="0"/>
            <c:bubble3D val="0"/>
            <c:spPr>
              <a:solidFill>
                <a:schemeClr val="bg2">
                  <a:lumMod val="90000"/>
                  <a:alpha val="70000"/>
                </a:schemeClr>
              </a:solidFill>
              <a:ln w="19050">
                <a:solidFill>
                  <a:schemeClr val="lt1"/>
                </a:solidFill>
              </a:ln>
              <a:effectLst/>
            </c:spPr>
            <c:extLst>
              <c:ext xmlns:c16="http://schemas.microsoft.com/office/drawing/2014/chart" uri="{C3380CC4-5D6E-409C-BE32-E72D297353CC}">
                <c16:uniqueId val="{00000013-6C03-9D4C-B93B-827BE0C58DDE}"/>
              </c:ext>
            </c:extLst>
          </c:dPt>
          <c:dPt>
            <c:idx val="1"/>
            <c:bubble3D val="0"/>
            <c:spPr>
              <a:solidFill>
                <a:schemeClr val="accent1">
                  <a:lumMod val="20000"/>
                  <a:lumOff val="80000"/>
                  <a:alpha val="70000"/>
                </a:schemeClr>
              </a:solidFill>
              <a:ln w="19050">
                <a:solidFill>
                  <a:schemeClr val="lt1"/>
                </a:solidFill>
              </a:ln>
              <a:effectLst/>
            </c:spPr>
            <c:extLst>
              <c:ext xmlns:c16="http://schemas.microsoft.com/office/drawing/2014/chart" uri="{C3380CC4-5D6E-409C-BE32-E72D297353CC}">
                <c16:uniqueId val="{00000015-6C03-9D4C-B93B-827BE0C58DDE}"/>
              </c:ext>
            </c:extLst>
          </c:dPt>
          <c:dPt>
            <c:idx val="2"/>
            <c:bubble3D val="0"/>
            <c:spPr>
              <a:solidFill>
                <a:schemeClr val="bg2">
                  <a:lumMod val="90000"/>
                  <a:alpha val="70000"/>
                </a:schemeClr>
              </a:solidFill>
              <a:ln w="19050">
                <a:solidFill>
                  <a:schemeClr val="lt1"/>
                </a:solidFill>
              </a:ln>
              <a:effectLst/>
            </c:spPr>
            <c:extLst>
              <c:ext xmlns:c16="http://schemas.microsoft.com/office/drawing/2014/chart" uri="{C3380CC4-5D6E-409C-BE32-E72D297353CC}">
                <c16:uniqueId val="{00000017-6C03-9D4C-B93B-827BE0C58DDE}"/>
              </c:ext>
            </c:extLst>
          </c:dPt>
          <c:dPt>
            <c:idx val="3"/>
            <c:bubble3D val="0"/>
            <c:spPr>
              <a:solidFill>
                <a:schemeClr val="accent1">
                  <a:lumMod val="20000"/>
                  <a:lumOff val="80000"/>
                  <a:alpha val="70000"/>
                </a:schemeClr>
              </a:solidFill>
              <a:ln w="19050">
                <a:solidFill>
                  <a:schemeClr val="lt1"/>
                </a:solidFill>
              </a:ln>
              <a:effectLst/>
            </c:spPr>
            <c:extLst>
              <c:ext xmlns:c16="http://schemas.microsoft.com/office/drawing/2014/chart" uri="{C3380CC4-5D6E-409C-BE32-E72D297353CC}">
                <c16:uniqueId val="{00000019-6C03-9D4C-B93B-827BE0C58DDE}"/>
              </c:ext>
            </c:extLst>
          </c:dPt>
          <c:dPt>
            <c:idx val="4"/>
            <c:bubble3D val="0"/>
            <c:spPr>
              <a:solidFill>
                <a:schemeClr val="bg2">
                  <a:lumMod val="90000"/>
                  <a:alpha val="70000"/>
                </a:schemeClr>
              </a:solidFill>
              <a:ln w="19050">
                <a:solidFill>
                  <a:schemeClr val="lt1"/>
                </a:solidFill>
              </a:ln>
              <a:effectLst/>
            </c:spPr>
            <c:extLst>
              <c:ext xmlns:c16="http://schemas.microsoft.com/office/drawing/2014/chart" uri="{C3380CC4-5D6E-409C-BE32-E72D297353CC}">
                <c16:uniqueId val="{0000001B-6C03-9D4C-B93B-827BE0C58DDE}"/>
              </c:ext>
            </c:extLst>
          </c:dPt>
          <c:dPt>
            <c:idx val="5"/>
            <c:bubble3D val="0"/>
            <c:spPr>
              <a:solidFill>
                <a:schemeClr val="accent1">
                  <a:lumMod val="20000"/>
                  <a:lumOff val="80000"/>
                  <a:alpha val="70000"/>
                </a:schemeClr>
              </a:solidFill>
              <a:ln w="19050">
                <a:solidFill>
                  <a:schemeClr val="lt1"/>
                </a:solidFill>
              </a:ln>
              <a:effectLst/>
            </c:spPr>
            <c:extLst>
              <c:ext xmlns:c16="http://schemas.microsoft.com/office/drawing/2014/chart" uri="{C3380CC4-5D6E-409C-BE32-E72D297353CC}">
                <c16:uniqueId val="{0000001D-6C03-9D4C-B93B-827BE0C58DDE}"/>
              </c:ext>
            </c:extLst>
          </c:dPt>
          <c:dPt>
            <c:idx val="6"/>
            <c:bubble3D val="0"/>
            <c:spPr>
              <a:solidFill>
                <a:schemeClr val="bg2">
                  <a:lumMod val="90000"/>
                  <a:alpha val="70000"/>
                </a:schemeClr>
              </a:solidFill>
              <a:ln w="19050">
                <a:solidFill>
                  <a:schemeClr val="lt1"/>
                </a:solidFill>
              </a:ln>
              <a:effectLst/>
            </c:spPr>
            <c:extLst>
              <c:ext xmlns:c16="http://schemas.microsoft.com/office/drawing/2014/chart" uri="{C3380CC4-5D6E-409C-BE32-E72D297353CC}">
                <c16:uniqueId val="{0000001F-6C03-9D4C-B93B-827BE0C58DDE}"/>
              </c:ext>
            </c:extLst>
          </c:dPt>
          <c:dPt>
            <c:idx val="7"/>
            <c:bubble3D val="0"/>
            <c:spPr>
              <a:solidFill>
                <a:schemeClr val="accent1">
                  <a:lumMod val="20000"/>
                  <a:lumOff val="80000"/>
                  <a:alpha val="70000"/>
                </a:schemeClr>
              </a:solidFill>
              <a:ln w="19050">
                <a:solidFill>
                  <a:schemeClr val="lt1"/>
                </a:solidFill>
              </a:ln>
              <a:effectLst/>
            </c:spPr>
            <c:extLst>
              <c:ext xmlns:c16="http://schemas.microsoft.com/office/drawing/2014/chart" uri="{C3380CC4-5D6E-409C-BE32-E72D297353CC}">
                <c16:uniqueId val="{00000021-6C03-9D4C-B93B-827BE0C58DDE}"/>
              </c:ext>
            </c:extLst>
          </c:dPt>
          <c:dPt>
            <c:idx val="8"/>
            <c:bubble3D val="0"/>
            <c:spPr>
              <a:solidFill>
                <a:schemeClr val="bg2">
                  <a:lumMod val="90000"/>
                  <a:alpha val="70000"/>
                </a:schemeClr>
              </a:solidFill>
              <a:ln w="19050">
                <a:solidFill>
                  <a:schemeClr val="lt1"/>
                </a:solidFill>
              </a:ln>
              <a:effectLst/>
            </c:spPr>
            <c:extLst>
              <c:ext xmlns:c16="http://schemas.microsoft.com/office/drawing/2014/chart" uri="{C3380CC4-5D6E-409C-BE32-E72D297353CC}">
                <c16:uniqueId val="{00000023-6C03-9D4C-B93B-827BE0C58DDE}"/>
              </c:ext>
            </c:extLst>
          </c:dPt>
          <c:dPt>
            <c:idx val="9"/>
            <c:bubble3D val="0"/>
            <c:spPr>
              <a:solidFill>
                <a:schemeClr val="tx2">
                  <a:lumMod val="20000"/>
                  <a:lumOff val="80000"/>
                  <a:alpha val="70000"/>
                </a:schemeClr>
              </a:solidFill>
              <a:ln w="19050">
                <a:solidFill>
                  <a:schemeClr val="lt1"/>
                </a:solidFill>
              </a:ln>
              <a:effectLst/>
            </c:spPr>
            <c:extLst>
              <c:ext xmlns:c16="http://schemas.microsoft.com/office/drawing/2014/chart" uri="{C3380CC4-5D6E-409C-BE32-E72D297353CC}">
                <c16:uniqueId val="{00000025-6C03-9D4C-B93B-827BE0C58DDE}"/>
              </c:ext>
            </c:extLst>
          </c:dPt>
          <c:dPt>
            <c:idx val="10"/>
            <c:bubble3D val="0"/>
            <c:spPr>
              <a:solidFill>
                <a:schemeClr val="bg1"/>
              </a:solidFill>
              <a:ln w="19050">
                <a:solidFill>
                  <a:schemeClr val="lt1"/>
                </a:solidFill>
              </a:ln>
              <a:effectLst/>
            </c:spPr>
            <c:extLst>
              <c:ext xmlns:c16="http://schemas.microsoft.com/office/drawing/2014/chart" uri="{C3380CC4-5D6E-409C-BE32-E72D297353CC}">
                <c16:uniqueId val="{00000027-6C03-9D4C-B93B-827BE0C58DDE}"/>
              </c:ext>
            </c:extLst>
          </c:dPt>
          <c:dLbls>
            <c:dLbl>
              <c:idx val="0"/>
              <c:tx>
                <c:rich>
                  <a:bodyPr/>
                  <a:lstStyle/>
                  <a:p>
                    <a:fld id="{CD66292C-9C5A-0943-8A7C-EEB0DC09B73B}"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6C03-9D4C-B93B-827BE0C58DDE}"/>
                </c:ext>
              </c:extLst>
            </c:dLbl>
            <c:dLbl>
              <c:idx val="1"/>
              <c:tx>
                <c:rich>
                  <a:bodyPr/>
                  <a:lstStyle/>
                  <a:p>
                    <a:fld id="{6E16C4B8-8F99-3744-B978-1FF396AC4D6F}"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6C03-9D4C-B93B-827BE0C58DDE}"/>
                </c:ext>
              </c:extLst>
            </c:dLbl>
            <c:dLbl>
              <c:idx val="2"/>
              <c:tx>
                <c:rich>
                  <a:bodyPr/>
                  <a:lstStyle/>
                  <a:p>
                    <a:fld id="{4EFBF62A-CED1-A247-89BA-0B9D3C9978BF}"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6C03-9D4C-B93B-827BE0C58DDE}"/>
                </c:ext>
              </c:extLst>
            </c:dLbl>
            <c:dLbl>
              <c:idx val="3"/>
              <c:tx>
                <c:rich>
                  <a:bodyPr/>
                  <a:lstStyle/>
                  <a:p>
                    <a:fld id="{20C8BF6E-670D-A640-A0C8-91F553D502D7}"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6C03-9D4C-B93B-827BE0C58DDE}"/>
                </c:ext>
              </c:extLst>
            </c:dLbl>
            <c:dLbl>
              <c:idx val="4"/>
              <c:tx>
                <c:rich>
                  <a:bodyPr/>
                  <a:lstStyle/>
                  <a:p>
                    <a:fld id="{F0C466AC-4A1B-5C48-93C6-EBFB4CA9D1B9}"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6C03-9D4C-B93B-827BE0C58DDE}"/>
                </c:ext>
              </c:extLst>
            </c:dLbl>
            <c:dLbl>
              <c:idx val="5"/>
              <c:tx>
                <c:rich>
                  <a:bodyPr/>
                  <a:lstStyle/>
                  <a:p>
                    <a:fld id="{226AF487-BDA5-684F-AF32-47C2533A74A4}"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6C03-9D4C-B93B-827BE0C58DDE}"/>
                </c:ext>
              </c:extLst>
            </c:dLbl>
            <c:dLbl>
              <c:idx val="6"/>
              <c:tx>
                <c:rich>
                  <a:bodyPr/>
                  <a:lstStyle/>
                  <a:p>
                    <a:fld id="{BE618A68-50D6-3649-8D00-8EE76925B9B3}"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6C03-9D4C-B93B-827BE0C58DDE}"/>
                </c:ext>
              </c:extLst>
            </c:dLbl>
            <c:dLbl>
              <c:idx val="7"/>
              <c:tx>
                <c:rich>
                  <a:bodyPr/>
                  <a:lstStyle/>
                  <a:p>
                    <a:fld id="{0AEFEACC-2FD9-A14F-80E2-7F7E4E36A00D}"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6C03-9D4C-B93B-827BE0C58DDE}"/>
                </c:ext>
              </c:extLst>
            </c:dLbl>
            <c:dLbl>
              <c:idx val="8"/>
              <c:tx>
                <c:rich>
                  <a:bodyPr/>
                  <a:lstStyle/>
                  <a:p>
                    <a:fld id="{D0F7714D-C0FA-7347-81F2-C377C454949C}"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6C03-9D4C-B93B-827BE0C58DDE}"/>
                </c:ext>
              </c:extLst>
            </c:dLbl>
            <c:dLbl>
              <c:idx val="9"/>
              <c:tx>
                <c:rich>
                  <a:bodyPr/>
                  <a:lstStyle/>
                  <a:p>
                    <a:fld id="{3D102676-3A53-B440-B118-C3FD55BA4A99}"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5-6C03-9D4C-B93B-827BE0C58DDE}"/>
                </c:ext>
              </c:extLst>
            </c:dLbl>
            <c:dLbl>
              <c:idx val="10"/>
              <c:tx>
                <c:rich>
                  <a:bodyPr/>
                  <a:lstStyle/>
                  <a:p>
                    <a:endParaRPr lang="it-IT"/>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7-6C03-9D4C-B93B-827BE0C58DDE}"/>
                </c:ext>
              </c:extLst>
            </c:dLbl>
            <c:spPr>
              <a:noFill/>
              <a:ln>
                <a:noFill/>
              </a:ln>
              <a:effectLst/>
            </c:spPr>
            <c:txPr>
              <a:bodyPr rot="0" spcFirstLastPara="1" vertOverflow="ellipsis" vert="horz" wrap="square" lIns="38100" tIns="19050" rIns="38100" bIns="19050" anchor="ctr" anchorCtr="0">
                <a:spAutoFit/>
              </a:bodyPr>
              <a:lstStyle/>
              <a:p>
                <a:pPr>
                  <a:defRPr sz="900" b="1" i="0" u="none" strike="noStrike" kern="1200" baseline="0">
                    <a:solidFill>
                      <a:schemeClr val="bg1"/>
                    </a:solidFill>
                    <a:latin typeface="+mn-lt"/>
                    <a:ea typeface="+mn-ea"/>
                    <a:cs typeface="+mn-cs"/>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ext>
            </c:extLst>
          </c:dLbls>
          <c:val>
            <c:numRef>
              <c:f>'2 - ECONOMY'!$G$34:$G$44</c:f>
              <c:numCache>
                <c:formatCode>General</c:formatCode>
                <c:ptCount val="11"/>
                <c:pt idx="0">
                  <c:v>0.1</c:v>
                </c:pt>
                <c:pt idx="1">
                  <c:v>0.1</c:v>
                </c:pt>
                <c:pt idx="2">
                  <c:v>0.1</c:v>
                </c:pt>
                <c:pt idx="3">
                  <c:v>0.1</c:v>
                </c:pt>
                <c:pt idx="4">
                  <c:v>0.1</c:v>
                </c:pt>
                <c:pt idx="5">
                  <c:v>0.1</c:v>
                </c:pt>
                <c:pt idx="6">
                  <c:v>0.1</c:v>
                </c:pt>
                <c:pt idx="7">
                  <c:v>0.1</c:v>
                </c:pt>
                <c:pt idx="8">
                  <c:v>0.1</c:v>
                </c:pt>
                <c:pt idx="9">
                  <c:v>0.1</c:v>
                </c:pt>
                <c:pt idx="10">
                  <c:v>1</c:v>
                </c:pt>
              </c:numCache>
            </c:numRef>
          </c:val>
          <c:extLst>
            <c:ext xmlns:c15="http://schemas.microsoft.com/office/drawing/2012/chart" uri="{02D57815-91ED-43cb-92C2-25804820EDAC}">
              <c15:datalabelsRange>
                <c15:f>'2 - ECONOMY'!$F$34:$F$43</c15:f>
                <c15:dlblRangeCache>
                  <c:ptCount val="10"/>
                  <c:pt idx="0">
                    <c:v>0,1</c:v>
                  </c:pt>
                  <c:pt idx="1">
                    <c:v>0,2</c:v>
                  </c:pt>
                  <c:pt idx="2">
                    <c:v>0,3</c:v>
                  </c:pt>
                  <c:pt idx="3">
                    <c:v>0,4</c:v>
                  </c:pt>
                  <c:pt idx="4">
                    <c:v>0,5</c:v>
                  </c:pt>
                  <c:pt idx="5">
                    <c:v>0,6</c:v>
                  </c:pt>
                  <c:pt idx="6">
                    <c:v>0,7</c:v>
                  </c:pt>
                  <c:pt idx="7">
                    <c:v>0,8</c:v>
                  </c:pt>
                  <c:pt idx="8">
                    <c:v>0,9</c:v>
                  </c:pt>
                  <c:pt idx="9">
                    <c:v>1</c:v>
                  </c:pt>
                </c15:dlblRangeCache>
              </c15:datalabelsRange>
            </c:ext>
            <c:ext xmlns:c16="http://schemas.microsoft.com/office/drawing/2014/chart" uri="{C3380CC4-5D6E-409C-BE32-E72D297353CC}">
              <c16:uniqueId val="{00000028-6C03-9D4C-B93B-827BE0C58DDE}"/>
            </c:ext>
          </c:extLst>
        </c:ser>
        <c:dLbls>
          <c:showLegendKey val="0"/>
          <c:showVal val="0"/>
          <c:showCatName val="0"/>
          <c:showSerName val="0"/>
          <c:showPercent val="0"/>
          <c:showBubbleSize val="0"/>
          <c:showLeaderLines val="0"/>
        </c:dLbls>
        <c:firstSliceAng val="270"/>
        <c:holeSize val="58"/>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it-IT" b="1">
                <a:solidFill>
                  <a:schemeClr val="bg1"/>
                </a:solidFill>
              </a:rPr>
              <a:t>Component</a:t>
            </a:r>
            <a:r>
              <a:rPr lang="it-IT" b="1" baseline="0">
                <a:solidFill>
                  <a:schemeClr val="bg1"/>
                </a:solidFill>
              </a:rPr>
              <a:t> 3.1 -  Leadership</a:t>
            </a:r>
            <a:endParaRPr lang="it-IT" b="1">
              <a:solidFill>
                <a:schemeClr val="bg1"/>
              </a:solidFill>
            </a:endParaRPr>
          </a:p>
        </c:rich>
      </c:tx>
      <c:overlay val="0"/>
      <c:spPr>
        <a:solidFill>
          <a:schemeClr val="bg1">
            <a:lumMod val="50000"/>
          </a:schemeClr>
        </a:solid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it-IT"/>
        </a:p>
      </c:txPr>
    </c:title>
    <c:autoTitleDeleted val="0"/>
    <c:plotArea>
      <c:layout/>
      <c:doughnutChart>
        <c:varyColors val="1"/>
        <c:ser>
          <c:idx val="0"/>
          <c:order val="0"/>
          <c:tx>
            <c:strRef>
              <c:f>'3 - GOVERNANCE'!$T$6</c:f>
              <c:strCache>
                <c:ptCount val="1"/>
                <c:pt idx="0">
                  <c:v>Indicator Score</c:v>
                </c:pt>
              </c:strCache>
            </c:strRef>
          </c:tx>
          <c:dPt>
            <c:idx val="0"/>
            <c:bubble3D val="0"/>
            <c:spPr>
              <a:solidFill>
                <a:schemeClr val="accent2">
                  <a:shade val="53000"/>
                </a:schemeClr>
              </a:solidFill>
              <a:ln w="19050">
                <a:solidFill>
                  <a:schemeClr val="lt1"/>
                </a:solidFill>
              </a:ln>
              <a:effectLst/>
            </c:spPr>
            <c:extLst>
              <c:ext xmlns:c16="http://schemas.microsoft.com/office/drawing/2014/chart" uri="{C3380CC4-5D6E-409C-BE32-E72D297353CC}">
                <c16:uniqueId val="{00000001-9452-914A-9A79-3F25C439B073}"/>
              </c:ext>
            </c:extLst>
          </c:dPt>
          <c:dPt>
            <c:idx val="1"/>
            <c:bubble3D val="0"/>
            <c:spPr>
              <a:solidFill>
                <a:schemeClr val="accent2">
                  <a:shade val="76000"/>
                </a:schemeClr>
              </a:solidFill>
              <a:ln w="19050">
                <a:solidFill>
                  <a:schemeClr val="lt1"/>
                </a:solidFill>
              </a:ln>
              <a:effectLst/>
            </c:spPr>
            <c:extLst>
              <c:ext xmlns:c16="http://schemas.microsoft.com/office/drawing/2014/chart" uri="{C3380CC4-5D6E-409C-BE32-E72D297353CC}">
                <c16:uniqueId val="{00000003-9452-914A-9A79-3F25C439B073}"/>
              </c:ext>
            </c:extLst>
          </c:dPt>
          <c:dPt>
            <c:idx val="2"/>
            <c:bubble3D val="0"/>
            <c:spPr>
              <a:solidFill>
                <a:schemeClr val="accent2"/>
              </a:solidFill>
              <a:ln w="19050">
                <a:solidFill>
                  <a:schemeClr val="lt1"/>
                </a:solidFill>
              </a:ln>
              <a:effectLst/>
            </c:spPr>
            <c:extLst>
              <c:ext xmlns:c16="http://schemas.microsoft.com/office/drawing/2014/chart" uri="{C3380CC4-5D6E-409C-BE32-E72D297353CC}">
                <c16:uniqueId val="{00000005-9452-914A-9A79-3F25C439B073}"/>
              </c:ext>
            </c:extLst>
          </c:dPt>
          <c:dPt>
            <c:idx val="3"/>
            <c:bubble3D val="0"/>
            <c:spPr>
              <a:solidFill>
                <a:schemeClr val="accent2">
                  <a:tint val="77000"/>
                </a:schemeClr>
              </a:solidFill>
              <a:ln w="19050">
                <a:solidFill>
                  <a:schemeClr val="lt1"/>
                </a:solidFill>
              </a:ln>
              <a:effectLst/>
            </c:spPr>
            <c:extLst>
              <c:ext xmlns:c16="http://schemas.microsoft.com/office/drawing/2014/chart" uri="{C3380CC4-5D6E-409C-BE32-E72D297353CC}">
                <c16:uniqueId val="{00000007-9452-914A-9A79-3F25C439B073}"/>
              </c:ext>
            </c:extLst>
          </c:dPt>
          <c:dPt>
            <c:idx val="4"/>
            <c:bubble3D val="0"/>
            <c:spPr>
              <a:solidFill>
                <a:schemeClr val="accent2">
                  <a:tint val="54000"/>
                </a:schemeClr>
              </a:solidFill>
              <a:ln w="19050">
                <a:solidFill>
                  <a:schemeClr val="lt1"/>
                </a:solidFill>
              </a:ln>
              <a:effectLst/>
            </c:spPr>
            <c:extLst>
              <c:ext xmlns:c16="http://schemas.microsoft.com/office/drawing/2014/chart" uri="{C3380CC4-5D6E-409C-BE32-E72D297353CC}">
                <c16:uniqueId val="{00000009-9452-914A-9A79-3F25C439B073}"/>
              </c:ext>
            </c:extLst>
          </c:dPt>
          <c:dLbls>
            <c:spPr>
              <a:solidFill>
                <a:schemeClr val="bg1"/>
              </a:solidFill>
              <a:ln>
                <a:noFill/>
              </a:ln>
              <a:effectLst/>
            </c:spPr>
            <c:txPr>
              <a:bodyPr rot="0" spcFirstLastPara="1" vertOverflow="overflow" horzOverflow="overflow" vert="horz" wrap="none" lIns="39600" tIns="18000" rIns="39600" bIns="1800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multiLvlStrRef>
              <c:f>'3 - GOVERNANCE'!$F$9:$G$13</c:f>
              <c:multiLvlStrCache>
                <c:ptCount val="5"/>
                <c:lvl>
                  <c:pt idx="0">
                    <c:v>Autonomy</c:v>
                  </c:pt>
                  <c:pt idx="1">
                    <c:v>Cooridination</c:v>
                  </c:pt>
                  <c:pt idx="2">
                    <c:v>Cooperation</c:v>
                  </c:pt>
                  <c:pt idx="3">
                    <c:v>Openness and Transparency</c:v>
                  </c:pt>
                  <c:pt idx="4">
                    <c:v>Accountability</c:v>
                  </c:pt>
                </c:lvl>
                <c:lvl>
                  <c:pt idx="0">
                    <c:v>3.1.1</c:v>
                  </c:pt>
                  <c:pt idx="1">
                    <c:v>3.1.2</c:v>
                  </c:pt>
                  <c:pt idx="2">
                    <c:v>3.1.3</c:v>
                  </c:pt>
                  <c:pt idx="3">
                    <c:v>3.1.4</c:v>
                  </c:pt>
                  <c:pt idx="4">
                    <c:v>3.1.5</c:v>
                  </c:pt>
                </c:lvl>
              </c:multiLvlStrCache>
            </c:multiLvlStrRef>
          </c:cat>
          <c:val>
            <c:numRef>
              <c:f>'3 - GOVERNANCE'!$T$9:$T$13</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9452-914A-9A79-3F25C439B073}"/>
            </c:ext>
          </c:extLst>
        </c:ser>
        <c:ser>
          <c:idx val="1"/>
          <c:order val="1"/>
          <c:tx>
            <c:strRef>
              <c:f>'3 - GOVERNANCE'!$X$6</c:f>
              <c:strCache>
                <c:ptCount val="1"/>
                <c:pt idx="0">
                  <c:v>Component Score</c:v>
                </c:pt>
              </c:strCache>
            </c:strRef>
          </c:tx>
          <c:dPt>
            <c:idx val="0"/>
            <c:bubble3D val="0"/>
            <c:spPr>
              <a:solidFill>
                <a:schemeClr val="accent3">
                  <a:lumMod val="75000"/>
                </a:schemeClr>
              </a:solidFill>
              <a:ln w="19050">
                <a:solidFill>
                  <a:schemeClr val="lt1"/>
                </a:solidFill>
              </a:ln>
              <a:effectLst/>
            </c:spPr>
            <c:extLst>
              <c:ext xmlns:c16="http://schemas.microsoft.com/office/drawing/2014/chart" uri="{C3380CC4-5D6E-409C-BE32-E72D297353CC}">
                <c16:uniqueId val="{0000000C-9452-914A-9A79-3F25C439B073}"/>
              </c:ext>
            </c:extLst>
          </c:dPt>
          <c:dPt>
            <c:idx val="1"/>
            <c:bubble3D val="0"/>
            <c:spPr>
              <a:solidFill>
                <a:schemeClr val="bg1"/>
              </a:solidFill>
              <a:ln w="19050">
                <a:solidFill>
                  <a:schemeClr val="lt1"/>
                </a:solidFill>
              </a:ln>
              <a:effectLst/>
            </c:spPr>
            <c:extLst>
              <c:ext xmlns:c16="http://schemas.microsoft.com/office/drawing/2014/chart" uri="{C3380CC4-5D6E-409C-BE32-E72D297353CC}">
                <c16:uniqueId val="{0000000E-9452-914A-9A79-3F25C439B073}"/>
              </c:ext>
            </c:extLst>
          </c:dPt>
          <c:dLbls>
            <c:dLbl>
              <c:idx val="1"/>
              <c:delete val="1"/>
              <c:extLst>
                <c:ext xmlns:c15="http://schemas.microsoft.com/office/drawing/2012/chart" uri="{CE6537A1-D6FC-4f65-9D91-7224C49458BB}"/>
                <c:ext xmlns:c16="http://schemas.microsoft.com/office/drawing/2014/chart" uri="{C3380CC4-5D6E-409C-BE32-E72D297353CC}">
                  <c16:uniqueId val="{0000000E-9452-914A-9A79-3F25C439B073}"/>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extLst>
          </c:dLbls>
          <c:cat>
            <c:multiLvlStrRef>
              <c:f>'3 - GOVERNANCE'!$F$9:$G$13</c:f>
              <c:multiLvlStrCache>
                <c:ptCount val="5"/>
                <c:lvl>
                  <c:pt idx="0">
                    <c:v>Autonomy</c:v>
                  </c:pt>
                  <c:pt idx="1">
                    <c:v>Cooridination</c:v>
                  </c:pt>
                  <c:pt idx="2">
                    <c:v>Cooperation</c:v>
                  </c:pt>
                  <c:pt idx="3">
                    <c:v>Openness and Transparency</c:v>
                  </c:pt>
                  <c:pt idx="4">
                    <c:v>Accountability</c:v>
                  </c:pt>
                </c:lvl>
                <c:lvl>
                  <c:pt idx="0">
                    <c:v>3.1.1</c:v>
                  </c:pt>
                  <c:pt idx="1">
                    <c:v>3.1.2</c:v>
                  </c:pt>
                  <c:pt idx="2">
                    <c:v>3.1.3</c:v>
                  </c:pt>
                  <c:pt idx="3">
                    <c:v>3.1.4</c:v>
                  </c:pt>
                  <c:pt idx="4">
                    <c:v>3.1.5</c:v>
                  </c:pt>
                </c:lvl>
              </c:multiLvlStrCache>
            </c:multiLvlStrRef>
          </c:cat>
          <c:val>
            <c:numRef>
              <c:f>'3 - GOVERNANCE'!$X$8:$X$9</c:f>
              <c:numCache>
                <c:formatCode>General</c:formatCode>
                <c:ptCount val="2"/>
                <c:pt idx="0">
                  <c:v>0</c:v>
                </c:pt>
                <c:pt idx="1">
                  <c:v>0</c:v>
                </c:pt>
              </c:numCache>
            </c:numRef>
          </c:val>
          <c:extLst>
            <c:ext xmlns:c16="http://schemas.microsoft.com/office/drawing/2014/chart" uri="{C3380CC4-5D6E-409C-BE32-E72D297353CC}">
              <c16:uniqueId val="{0000000F-9452-914A-9A79-3F25C439B073}"/>
            </c:ext>
          </c:extLst>
        </c:ser>
        <c:dLbls>
          <c:showLegendKey val="0"/>
          <c:showVal val="0"/>
          <c:showCatName val="1"/>
          <c:showSerName val="0"/>
          <c:showPercent val="1"/>
          <c:showBubbleSize val="0"/>
          <c:showLeaderLines val="1"/>
        </c:dLbls>
        <c:firstSliceAng val="0"/>
        <c:holeSize val="50"/>
      </c:doughnutChart>
      <c:spPr>
        <a:noFill/>
        <a:ln>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it-IT" b="1">
                <a:solidFill>
                  <a:schemeClr val="bg1"/>
                </a:solidFill>
              </a:rPr>
              <a:t>Component 3.2 -</a:t>
            </a:r>
            <a:r>
              <a:rPr lang="it-IT" b="1" baseline="0">
                <a:solidFill>
                  <a:schemeClr val="bg1"/>
                </a:solidFill>
              </a:rPr>
              <a:t> Citizens Engagement</a:t>
            </a:r>
            <a:endParaRPr lang="it-IT" b="1">
              <a:solidFill>
                <a:schemeClr val="bg1"/>
              </a:solidFill>
            </a:endParaRPr>
          </a:p>
        </c:rich>
      </c:tx>
      <c:overlay val="0"/>
      <c:spPr>
        <a:solidFill>
          <a:schemeClr val="bg1">
            <a:lumMod val="50000"/>
          </a:schemeClr>
        </a:solid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it-IT"/>
        </a:p>
      </c:txPr>
    </c:title>
    <c:autoTitleDeleted val="0"/>
    <c:plotArea>
      <c:layout/>
      <c:doughnutChart>
        <c:varyColors val="1"/>
        <c:ser>
          <c:idx val="0"/>
          <c:order val="0"/>
          <c:tx>
            <c:strRef>
              <c:f>'3 - GOVERNANCE'!$T$6</c:f>
              <c:strCache>
                <c:ptCount val="1"/>
                <c:pt idx="0">
                  <c:v>Indicator Score</c:v>
                </c:pt>
              </c:strCache>
            </c:strRef>
          </c:tx>
          <c:dPt>
            <c:idx val="0"/>
            <c:bubble3D val="0"/>
            <c:spPr>
              <a:solidFill>
                <a:schemeClr val="accent2">
                  <a:shade val="53000"/>
                </a:schemeClr>
              </a:solidFill>
              <a:ln w="19050">
                <a:solidFill>
                  <a:schemeClr val="lt1"/>
                </a:solidFill>
              </a:ln>
              <a:effectLst/>
            </c:spPr>
            <c:extLst>
              <c:ext xmlns:c16="http://schemas.microsoft.com/office/drawing/2014/chart" uri="{C3380CC4-5D6E-409C-BE32-E72D297353CC}">
                <c16:uniqueId val="{00000001-7DCA-A64F-84C1-A3F7355B780E}"/>
              </c:ext>
            </c:extLst>
          </c:dPt>
          <c:dPt>
            <c:idx val="1"/>
            <c:bubble3D val="0"/>
            <c:spPr>
              <a:solidFill>
                <a:schemeClr val="accent2">
                  <a:shade val="76000"/>
                </a:schemeClr>
              </a:solidFill>
              <a:ln w="19050">
                <a:solidFill>
                  <a:schemeClr val="lt1"/>
                </a:solidFill>
              </a:ln>
              <a:effectLst/>
            </c:spPr>
            <c:extLst>
              <c:ext xmlns:c16="http://schemas.microsoft.com/office/drawing/2014/chart" uri="{C3380CC4-5D6E-409C-BE32-E72D297353CC}">
                <c16:uniqueId val="{00000003-7DCA-A64F-84C1-A3F7355B780E}"/>
              </c:ext>
            </c:extLst>
          </c:dPt>
          <c:dPt>
            <c:idx val="2"/>
            <c:bubble3D val="0"/>
            <c:spPr>
              <a:solidFill>
                <a:schemeClr val="accent2"/>
              </a:solidFill>
              <a:ln w="19050">
                <a:solidFill>
                  <a:schemeClr val="lt1"/>
                </a:solidFill>
              </a:ln>
              <a:effectLst/>
            </c:spPr>
            <c:extLst>
              <c:ext xmlns:c16="http://schemas.microsoft.com/office/drawing/2014/chart" uri="{C3380CC4-5D6E-409C-BE32-E72D297353CC}">
                <c16:uniqueId val="{00000005-7DCA-A64F-84C1-A3F7355B780E}"/>
              </c:ext>
            </c:extLst>
          </c:dPt>
          <c:dPt>
            <c:idx val="3"/>
            <c:bubble3D val="0"/>
            <c:spPr>
              <a:solidFill>
                <a:schemeClr val="accent2">
                  <a:tint val="77000"/>
                </a:schemeClr>
              </a:solidFill>
              <a:ln w="19050">
                <a:solidFill>
                  <a:schemeClr val="lt1"/>
                </a:solidFill>
              </a:ln>
              <a:effectLst/>
            </c:spPr>
            <c:extLst>
              <c:ext xmlns:c16="http://schemas.microsoft.com/office/drawing/2014/chart" uri="{C3380CC4-5D6E-409C-BE32-E72D297353CC}">
                <c16:uniqueId val="{00000007-7DCA-A64F-84C1-A3F7355B780E}"/>
              </c:ext>
            </c:extLst>
          </c:dPt>
          <c:dPt>
            <c:idx val="4"/>
            <c:bubble3D val="0"/>
            <c:spPr>
              <a:solidFill>
                <a:schemeClr val="accent2">
                  <a:tint val="54000"/>
                </a:schemeClr>
              </a:solidFill>
              <a:ln w="19050">
                <a:solidFill>
                  <a:schemeClr val="lt1"/>
                </a:solidFill>
              </a:ln>
              <a:effectLst/>
            </c:spPr>
            <c:extLst>
              <c:ext xmlns:c16="http://schemas.microsoft.com/office/drawing/2014/chart" uri="{C3380CC4-5D6E-409C-BE32-E72D297353CC}">
                <c16:uniqueId val="{00000009-7DCA-A64F-84C1-A3F7355B780E}"/>
              </c:ext>
            </c:extLst>
          </c:dPt>
          <c:dLbls>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extLst>
          </c:dLbls>
          <c:cat>
            <c:multiLvlStrRef>
              <c:f>'3 - GOVERNANCE'!$F$15:$G$19</c:f>
              <c:multiLvlStrCache>
                <c:ptCount val="5"/>
                <c:lvl>
                  <c:pt idx="0">
                    <c:v>Elections</c:v>
                  </c:pt>
                  <c:pt idx="1">
                    <c:v>Decision making</c:v>
                  </c:pt>
                  <c:pt idx="2">
                    <c:v>Representativeness</c:v>
                  </c:pt>
                  <c:pt idx="3">
                    <c:v>Trust</c:v>
                  </c:pt>
                  <c:pt idx="4">
                    <c:v>Rights and Obligations</c:v>
                  </c:pt>
                </c:lvl>
                <c:lvl>
                  <c:pt idx="0">
                    <c:v>3.2.1 </c:v>
                  </c:pt>
                  <c:pt idx="1">
                    <c:v>3.2.2</c:v>
                  </c:pt>
                  <c:pt idx="2">
                    <c:v>3.2.3</c:v>
                  </c:pt>
                  <c:pt idx="3">
                    <c:v>3.2.4</c:v>
                  </c:pt>
                  <c:pt idx="4">
                    <c:v>3.2.5</c:v>
                  </c:pt>
                </c:lvl>
              </c:multiLvlStrCache>
            </c:multiLvlStrRef>
          </c:cat>
          <c:val>
            <c:numRef>
              <c:f>'3 - GOVERNANCE'!$T$15:$T$19</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7DCA-A64F-84C1-A3F7355B780E}"/>
            </c:ext>
          </c:extLst>
        </c:ser>
        <c:ser>
          <c:idx val="1"/>
          <c:order val="1"/>
          <c:tx>
            <c:strRef>
              <c:f>'3 - GOVERNANCE'!$X$6</c:f>
              <c:strCache>
                <c:ptCount val="1"/>
                <c:pt idx="0">
                  <c:v>Component Score</c:v>
                </c:pt>
              </c:strCache>
            </c:strRef>
          </c:tx>
          <c:dPt>
            <c:idx val="0"/>
            <c:bubble3D val="0"/>
            <c:spPr>
              <a:solidFill>
                <a:schemeClr val="accent3">
                  <a:lumMod val="75000"/>
                </a:schemeClr>
              </a:solidFill>
              <a:ln w="19050">
                <a:solidFill>
                  <a:schemeClr val="lt1"/>
                </a:solidFill>
              </a:ln>
              <a:effectLst/>
            </c:spPr>
            <c:extLst>
              <c:ext xmlns:c16="http://schemas.microsoft.com/office/drawing/2014/chart" uri="{C3380CC4-5D6E-409C-BE32-E72D297353CC}">
                <c16:uniqueId val="{0000000C-7DCA-A64F-84C1-A3F7355B780E}"/>
              </c:ext>
            </c:extLst>
          </c:dPt>
          <c:dPt>
            <c:idx val="1"/>
            <c:bubble3D val="0"/>
            <c:spPr>
              <a:solidFill>
                <a:schemeClr val="bg1"/>
              </a:solidFill>
              <a:ln w="19050">
                <a:solidFill>
                  <a:schemeClr val="lt1"/>
                </a:solidFill>
              </a:ln>
              <a:effectLst/>
            </c:spPr>
            <c:extLst>
              <c:ext xmlns:c16="http://schemas.microsoft.com/office/drawing/2014/chart" uri="{C3380CC4-5D6E-409C-BE32-E72D297353CC}">
                <c16:uniqueId val="{0000000E-7DCA-A64F-84C1-A3F7355B780E}"/>
              </c:ext>
            </c:extLst>
          </c:dPt>
          <c:dLbls>
            <c:dLbl>
              <c:idx val="1"/>
              <c:delete val="1"/>
              <c:extLst>
                <c:ext xmlns:c15="http://schemas.microsoft.com/office/drawing/2012/chart" uri="{CE6537A1-D6FC-4f65-9D91-7224C49458BB}"/>
                <c:ext xmlns:c16="http://schemas.microsoft.com/office/drawing/2014/chart" uri="{C3380CC4-5D6E-409C-BE32-E72D297353CC}">
                  <c16:uniqueId val="{0000000E-7DCA-A64F-84C1-A3F7355B780E}"/>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extLst>
          </c:dLbls>
          <c:cat>
            <c:multiLvlStrRef>
              <c:f>'3 - GOVERNANCE'!$F$15:$G$19</c:f>
              <c:multiLvlStrCache>
                <c:ptCount val="5"/>
                <c:lvl>
                  <c:pt idx="0">
                    <c:v>Elections</c:v>
                  </c:pt>
                  <c:pt idx="1">
                    <c:v>Decision making</c:v>
                  </c:pt>
                  <c:pt idx="2">
                    <c:v>Representativeness</c:v>
                  </c:pt>
                  <c:pt idx="3">
                    <c:v>Trust</c:v>
                  </c:pt>
                  <c:pt idx="4">
                    <c:v>Rights and Obligations</c:v>
                  </c:pt>
                </c:lvl>
                <c:lvl>
                  <c:pt idx="0">
                    <c:v>3.2.1 </c:v>
                  </c:pt>
                  <c:pt idx="1">
                    <c:v>3.2.2</c:v>
                  </c:pt>
                  <c:pt idx="2">
                    <c:v>3.2.3</c:v>
                  </c:pt>
                  <c:pt idx="3">
                    <c:v>3.2.4</c:v>
                  </c:pt>
                  <c:pt idx="4">
                    <c:v>3.2.5</c:v>
                  </c:pt>
                </c:lvl>
              </c:multiLvlStrCache>
            </c:multiLvlStrRef>
          </c:cat>
          <c:val>
            <c:numRef>
              <c:f>'3 - GOVERNANCE'!$X$14:$X$15</c:f>
              <c:numCache>
                <c:formatCode>General</c:formatCode>
                <c:ptCount val="2"/>
                <c:pt idx="0">
                  <c:v>0</c:v>
                </c:pt>
                <c:pt idx="1">
                  <c:v>0</c:v>
                </c:pt>
              </c:numCache>
            </c:numRef>
          </c:val>
          <c:extLst>
            <c:ext xmlns:c16="http://schemas.microsoft.com/office/drawing/2014/chart" uri="{C3380CC4-5D6E-409C-BE32-E72D297353CC}">
              <c16:uniqueId val="{0000000F-7DCA-A64F-84C1-A3F7355B780E}"/>
            </c:ext>
          </c:extLst>
        </c:ser>
        <c:dLbls>
          <c:showLegendKey val="0"/>
          <c:showVal val="0"/>
          <c:showCatName val="1"/>
          <c:showSerName val="0"/>
          <c:showPercent val="1"/>
          <c:showBubbleSize val="0"/>
          <c:showLeaderLines val="0"/>
        </c:dLbls>
        <c:firstSliceAng val="0"/>
        <c:holeSize val="50"/>
      </c:doughnutChart>
      <c:spPr>
        <a:noFill/>
        <a:ln>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it-IT" b="1">
                <a:solidFill>
                  <a:schemeClr val="bg1"/>
                </a:solidFill>
              </a:rPr>
              <a:t>Component 3.3 - Services</a:t>
            </a:r>
          </a:p>
        </c:rich>
      </c:tx>
      <c:overlay val="0"/>
      <c:spPr>
        <a:solidFill>
          <a:schemeClr val="bg1">
            <a:lumMod val="50000"/>
          </a:schemeClr>
        </a:solid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it-IT"/>
        </a:p>
      </c:txPr>
    </c:title>
    <c:autoTitleDeleted val="0"/>
    <c:plotArea>
      <c:layout/>
      <c:doughnutChart>
        <c:varyColors val="1"/>
        <c:ser>
          <c:idx val="0"/>
          <c:order val="0"/>
          <c:tx>
            <c:strRef>
              <c:f>'3 - GOVERNANCE'!$T$6</c:f>
              <c:strCache>
                <c:ptCount val="1"/>
                <c:pt idx="0">
                  <c:v>Indicator Score</c:v>
                </c:pt>
              </c:strCache>
            </c:strRef>
          </c:tx>
          <c:dPt>
            <c:idx val="0"/>
            <c:bubble3D val="0"/>
            <c:spPr>
              <a:solidFill>
                <a:schemeClr val="accent2">
                  <a:shade val="53000"/>
                </a:schemeClr>
              </a:solidFill>
              <a:ln w="19050">
                <a:solidFill>
                  <a:schemeClr val="lt1"/>
                </a:solidFill>
              </a:ln>
              <a:effectLst/>
            </c:spPr>
            <c:extLst>
              <c:ext xmlns:c16="http://schemas.microsoft.com/office/drawing/2014/chart" uri="{C3380CC4-5D6E-409C-BE32-E72D297353CC}">
                <c16:uniqueId val="{00000001-53FE-2541-A026-651DA4CACBA4}"/>
              </c:ext>
            </c:extLst>
          </c:dPt>
          <c:dPt>
            <c:idx val="1"/>
            <c:bubble3D val="0"/>
            <c:spPr>
              <a:solidFill>
                <a:schemeClr val="accent2">
                  <a:shade val="76000"/>
                </a:schemeClr>
              </a:solidFill>
              <a:ln w="19050">
                <a:solidFill>
                  <a:schemeClr val="lt1"/>
                </a:solidFill>
              </a:ln>
              <a:effectLst/>
            </c:spPr>
            <c:extLst>
              <c:ext xmlns:c16="http://schemas.microsoft.com/office/drawing/2014/chart" uri="{C3380CC4-5D6E-409C-BE32-E72D297353CC}">
                <c16:uniqueId val="{00000003-53FE-2541-A026-651DA4CACBA4}"/>
              </c:ext>
            </c:extLst>
          </c:dPt>
          <c:dPt>
            <c:idx val="2"/>
            <c:bubble3D val="0"/>
            <c:spPr>
              <a:solidFill>
                <a:schemeClr val="accent2"/>
              </a:solidFill>
              <a:ln w="19050">
                <a:solidFill>
                  <a:schemeClr val="lt1"/>
                </a:solidFill>
              </a:ln>
              <a:effectLst/>
            </c:spPr>
            <c:extLst>
              <c:ext xmlns:c16="http://schemas.microsoft.com/office/drawing/2014/chart" uri="{C3380CC4-5D6E-409C-BE32-E72D297353CC}">
                <c16:uniqueId val="{00000005-53FE-2541-A026-651DA4CACBA4}"/>
              </c:ext>
            </c:extLst>
          </c:dPt>
          <c:dPt>
            <c:idx val="3"/>
            <c:bubble3D val="0"/>
            <c:spPr>
              <a:solidFill>
                <a:schemeClr val="accent2">
                  <a:tint val="77000"/>
                </a:schemeClr>
              </a:solidFill>
              <a:ln w="19050">
                <a:solidFill>
                  <a:schemeClr val="lt1"/>
                </a:solidFill>
              </a:ln>
              <a:effectLst/>
            </c:spPr>
            <c:extLst>
              <c:ext xmlns:c16="http://schemas.microsoft.com/office/drawing/2014/chart" uri="{C3380CC4-5D6E-409C-BE32-E72D297353CC}">
                <c16:uniqueId val="{00000007-53FE-2541-A026-651DA4CACBA4}"/>
              </c:ext>
            </c:extLst>
          </c:dPt>
          <c:dPt>
            <c:idx val="4"/>
            <c:bubble3D val="0"/>
            <c:spPr>
              <a:solidFill>
                <a:schemeClr val="accent2">
                  <a:tint val="54000"/>
                </a:schemeClr>
              </a:solidFill>
              <a:ln w="19050">
                <a:solidFill>
                  <a:schemeClr val="lt1"/>
                </a:solidFill>
              </a:ln>
              <a:effectLst/>
            </c:spPr>
            <c:extLst>
              <c:ext xmlns:c16="http://schemas.microsoft.com/office/drawing/2014/chart" uri="{C3380CC4-5D6E-409C-BE32-E72D297353CC}">
                <c16:uniqueId val="{00000009-53FE-2541-A026-651DA4CACBA4}"/>
              </c:ext>
            </c:extLst>
          </c:dPt>
          <c:dLbls>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'3 - GOVERNANCE'!$F$21:$G$25</c:f>
              <c:multiLvlStrCache>
                <c:ptCount val="5"/>
                <c:lvl>
                  <c:pt idx="0">
                    <c:v>Social services</c:v>
                  </c:pt>
                  <c:pt idx="1">
                    <c:v>Health services</c:v>
                  </c:pt>
                  <c:pt idx="2">
                    <c:v>Education services</c:v>
                  </c:pt>
                  <c:pt idx="3">
                    <c:v>Housing</c:v>
                  </c:pt>
                  <c:pt idx="4">
                    <c:v>Transport</c:v>
                  </c:pt>
                </c:lvl>
                <c:lvl>
                  <c:pt idx="0">
                    <c:v>3.3.1</c:v>
                  </c:pt>
                  <c:pt idx="1">
                    <c:v>3.3.2</c:v>
                  </c:pt>
                  <c:pt idx="2">
                    <c:v>3.3.3</c:v>
                  </c:pt>
                  <c:pt idx="3">
                    <c:v>3.3.4</c:v>
                  </c:pt>
                  <c:pt idx="4">
                    <c:v>3.3.5</c:v>
                  </c:pt>
                </c:lvl>
              </c:multiLvlStrCache>
            </c:multiLvlStrRef>
          </c:cat>
          <c:val>
            <c:numRef>
              <c:f>'3 - GOVERNANCE'!$T$21:$T$25</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53FE-2541-A026-651DA4CACBA4}"/>
            </c:ext>
          </c:extLst>
        </c:ser>
        <c:ser>
          <c:idx val="1"/>
          <c:order val="1"/>
          <c:tx>
            <c:strRef>
              <c:f>'3 - GOVERNANCE'!$X$6</c:f>
              <c:strCache>
                <c:ptCount val="1"/>
                <c:pt idx="0">
                  <c:v>Component Score</c:v>
                </c:pt>
              </c:strCache>
            </c:strRef>
          </c:tx>
          <c:dPt>
            <c:idx val="0"/>
            <c:bubble3D val="0"/>
            <c:spPr>
              <a:solidFill>
                <a:schemeClr val="accent3">
                  <a:lumMod val="75000"/>
                </a:schemeClr>
              </a:solidFill>
              <a:ln w="19050">
                <a:solidFill>
                  <a:schemeClr val="lt1"/>
                </a:solidFill>
              </a:ln>
              <a:effectLst/>
            </c:spPr>
            <c:extLst>
              <c:ext xmlns:c16="http://schemas.microsoft.com/office/drawing/2014/chart" uri="{C3380CC4-5D6E-409C-BE32-E72D297353CC}">
                <c16:uniqueId val="{0000000C-53FE-2541-A026-651DA4CACBA4}"/>
              </c:ext>
            </c:extLst>
          </c:dPt>
          <c:dPt>
            <c:idx val="1"/>
            <c:bubble3D val="0"/>
            <c:spPr>
              <a:solidFill>
                <a:schemeClr val="bg1"/>
              </a:solidFill>
              <a:ln w="19050">
                <a:solidFill>
                  <a:schemeClr val="lt1"/>
                </a:solidFill>
              </a:ln>
              <a:effectLst/>
            </c:spPr>
            <c:extLst>
              <c:ext xmlns:c16="http://schemas.microsoft.com/office/drawing/2014/chart" uri="{C3380CC4-5D6E-409C-BE32-E72D297353CC}">
                <c16:uniqueId val="{0000000E-53FE-2541-A026-651DA4CACBA4}"/>
              </c:ext>
            </c:extLst>
          </c:dPt>
          <c:dLbls>
            <c:dLbl>
              <c:idx val="1"/>
              <c:delete val="1"/>
              <c:extLst>
                <c:ext xmlns:c15="http://schemas.microsoft.com/office/drawing/2012/chart" uri="{CE6537A1-D6FC-4f65-9D91-7224C49458BB}"/>
                <c:ext xmlns:c16="http://schemas.microsoft.com/office/drawing/2014/chart" uri="{C3380CC4-5D6E-409C-BE32-E72D297353CC}">
                  <c16:uniqueId val="{0000000E-53FE-2541-A026-651DA4CACBA4}"/>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extLst>
          </c:dLbls>
          <c:cat>
            <c:multiLvlStrRef>
              <c:f>'3 - GOVERNANCE'!$F$21:$G$25</c:f>
              <c:multiLvlStrCache>
                <c:ptCount val="5"/>
                <c:lvl>
                  <c:pt idx="0">
                    <c:v>Social services</c:v>
                  </c:pt>
                  <c:pt idx="1">
                    <c:v>Health services</c:v>
                  </c:pt>
                  <c:pt idx="2">
                    <c:v>Education services</c:v>
                  </c:pt>
                  <c:pt idx="3">
                    <c:v>Housing</c:v>
                  </c:pt>
                  <c:pt idx="4">
                    <c:v>Transport</c:v>
                  </c:pt>
                </c:lvl>
                <c:lvl>
                  <c:pt idx="0">
                    <c:v>3.3.1</c:v>
                  </c:pt>
                  <c:pt idx="1">
                    <c:v>3.3.2</c:v>
                  </c:pt>
                  <c:pt idx="2">
                    <c:v>3.3.3</c:v>
                  </c:pt>
                  <c:pt idx="3">
                    <c:v>3.3.4</c:v>
                  </c:pt>
                  <c:pt idx="4">
                    <c:v>3.3.5</c:v>
                  </c:pt>
                </c:lvl>
              </c:multiLvlStrCache>
            </c:multiLvlStrRef>
          </c:cat>
          <c:val>
            <c:numRef>
              <c:f>'3 - GOVERNANCE'!$X$20:$X$21</c:f>
              <c:numCache>
                <c:formatCode>General</c:formatCode>
                <c:ptCount val="2"/>
                <c:pt idx="0">
                  <c:v>0</c:v>
                </c:pt>
                <c:pt idx="1">
                  <c:v>0</c:v>
                </c:pt>
              </c:numCache>
            </c:numRef>
          </c:val>
          <c:extLst>
            <c:ext xmlns:c16="http://schemas.microsoft.com/office/drawing/2014/chart" uri="{C3380CC4-5D6E-409C-BE32-E72D297353CC}">
              <c16:uniqueId val="{0000000F-53FE-2541-A026-651DA4CACBA4}"/>
            </c:ext>
          </c:extLst>
        </c:ser>
        <c:dLbls>
          <c:showLegendKey val="0"/>
          <c:showVal val="0"/>
          <c:showCatName val="1"/>
          <c:showSerName val="0"/>
          <c:showPercent val="1"/>
          <c:showBubbleSize val="0"/>
          <c:showLeaderLines val="1"/>
        </c:dLbls>
        <c:firstSliceAng val="0"/>
        <c:holeSize val="50"/>
      </c:doughnutChart>
      <c:spPr>
        <a:noFill/>
        <a:ln>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it-IT" b="1">
                <a:solidFill>
                  <a:schemeClr val="bg1"/>
                </a:solidFill>
              </a:rPr>
              <a:t>Component 3.4 - Risk Governance</a:t>
            </a:r>
          </a:p>
        </c:rich>
      </c:tx>
      <c:overlay val="0"/>
      <c:spPr>
        <a:solidFill>
          <a:schemeClr val="bg1">
            <a:lumMod val="50000"/>
          </a:schemeClr>
        </a:solid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it-IT"/>
        </a:p>
      </c:txPr>
    </c:title>
    <c:autoTitleDeleted val="0"/>
    <c:plotArea>
      <c:layout/>
      <c:doughnutChart>
        <c:varyColors val="1"/>
        <c:ser>
          <c:idx val="0"/>
          <c:order val="0"/>
          <c:tx>
            <c:strRef>
              <c:f>'3 - GOVERNANCE'!$T$6</c:f>
              <c:strCache>
                <c:ptCount val="1"/>
                <c:pt idx="0">
                  <c:v>Indicator Score</c:v>
                </c:pt>
              </c:strCache>
            </c:strRef>
          </c:tx>
          <c:dPt>
            <c:idx val="0"/>
            <c:bubble3D val="0"/>
            <c:spPr>
              <a:solidFill>
                <a:schemeClr val="accent2">
                  <a:shade val="53000"/>
                </a:schemeClr>
              </a:solidFill>
              <a:ln w="19050">
                <a:solidFill>
                  <a:schemeClr val="lt1"/>
                </a:solidFill>
              </a:ln>
              <a:effectLst/>
            </c:spPr>
            <c:extLst>
              <c:ext xmlns:c16="http://schemas.microsoft.com/office/drawing/2014/chart" uri="{C3380CC4-5D6E-409C-BE32-E72D297353CC}">
                <c16:uniqueId val="{00000001-F9D8-F344-A443-E226E1116DFA}"/>
              </c:ext>
            </c:extLst>
          </c:dPt>
          <c:dPt>
            <c:idx val="1"/>
            <c:bubble3D val="0"/>
            <c:spPr>
              <a:solidFill>
                <a:schemeClr val="accent2">
                  <a:shade val="76000"/>
                </a:schemeClr>
              </a:solidFill>
              <a:ln w="19050">
                <a:solidFill>
                  <a:schemeClr val="lt1"/>
                </a:solidFill>
              </a:ln>
              <a:effectLst/>
            </c:spPr>
            <c:extLst>
              <c:ext xmlns:c16="http://schemas.microsoft.com/office/drawing/2014/chart" uri="{C3380CC4-5D6E-409C-BE32-E72D297353CC}">
                <c16:uniqueId val="{00000003-F9D8-F344-A443-E226E1116DFA}"/>
              </c:ext>
            </c:extLst>
          </c:dPt>
          <c:dPt>
            <c:idx val="2"/>
            <c:bubble3D val="0"/>
            <c:spPr>
              <a:solidFill>
                <a:schemeClr val="accent2"/>
              </a:solidFill>
              <a:ln w="19050">
                <a:solidFill>
                  <a:schemeClr val="lt1"/>
                </a:solidFill>
              </a:ln>
              <a:effectLst/>
            </c:spPr>
            <c:extLst>
              <c:ext xmlns:c16="http://schemas.microsoft.com/office/drawing/2014/chart" uri="{C3380CC4-5D6E-409C-BE32-E72D297353CC}">
                <c16:uniqueId val="{00000005-F9D8-F344-A443-E226E1116DFA}"/>
              </c:ext>
            </c:extLst>
          </c:dPt>
          <c:dPt>
            <c:idx val="3"/>
            <c:bubble3D val="0"/>
            <c:spPr>
              <a:solidFill>
                <a:schemeClr val="accent2">
                  <a:tint val="77000"/>
                </a:schemeClr>
              </a:solidFill>
              <a:ln w="19050">
                <a:solidFill>
                  <a:schemeClr val="lt1"/>
                </a:solidFill>
              </a:ln>
              <a:effectLst/>
            </c:spPr>
            <c:extLst>
              <c:ext xmlns:c16="http://schemas.microsoft.com/office/drawing/2014/chart" uri="{C3380CC4-5D6E-409C-BE32-E72D297353CC}">
                <c16:uniqueId val="{00000007-F9D8-F344-A443-E226E1116DFA}"/>
              </c:ext>
            </c:extLst>
          </c:dPt>
          <c:dPt>
            <c:idx val="4"/>
            <c:bubble3D val="0"/>
            <c:spPr>
              <a:solidFill>
                <a:schemeClr val="accent2">
                  <a:tint val="54000"/>
                </a:schemeClr>
              </a:solidFill>
              <a:ln w="19050">
                <a:solidFill>
                  <a:schemeClr val="lt1"/>
                </a:solidFill>
              </a:ln>
              <a:effectLst/>
            </c:spPr>
            <c:extLst>
              <c:ext xmlns:c16="http://schemas.microsoft.com/office/drawing/2014/chart" uri="{C3380CC4-5D6E-409C-BE32-E72D297353CC}">
                <c16:uniqueId val="{00000009-F9D8-F344-A443-E226E1116DFA}"/>
              </c:ext>
            </c:extLst>
          </c:dPt>
          <c:dLbls>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'3 - GOVERNANCE'!$F$27:$G$31</c:f>
              <c:multiLvlStrCache>
                <c:ptCount val="5"/>
                <c:lvl>
                  <c:pt idx="0">
                    <c:v>Hazard and risk assessment</c:v>
                  </c:pt>
                  <c:pt idx="1">
                    <c:v>Risk mitigation</c:v>
                  </c:pt>
                  <c:pt idx="2">
                    <c:v>Emergency response system</c:v>
                  </c:pt>
                  <c:pt idx="3">
                    <c:v>Risk awareness</c:v>
                  </c:pt>
                  <c:pt idx="4">
                    <c:v>Risk perception</c:v>
                  </c:pt>
                </c:lvl>
                <c:lvl>
                  <c:pt idx="0">
                    <c:v>3.4.1</c:v>
                  </c:pt>
                  <c:pt idx="1">
                    <c:v>3.4.2</c:v>
                  </c:pt>
                  <c:pt idx="2">
                    <c:v>3.4.3</c:v>
                  </c:pt>
                  <c:pt idx="3">
                    <c:v>3.4.4</c:v>
                  </c:pt>
                  <c:pt idx="4">
                    <c:v>3.4.5</c:v>
                  </c:pt>
                </c:lvl>
              </c:multiLvlStrCache>
            </c:multiLvlStrRef>
          </c:cat>
          <c:val>
            <c:numRef>
              <c:f>'3 - GOVERNANCE'!$T$27:$T$31</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F9D8-F344-A443-E226E1116DFA}"/>
            </c:ext>
          </c:extLst>
        </c:ser>
        <c:ser>
          <c:idx val="1"/>
          <c:order val="1"/>
          <c:tx>
            <c:strRef>
              <c:f>'3 - GOVERNANCE'!$X$6</c:f>
              <c:strCache>
                <c:ptCount val="1"/>
                <c:pt idx="0">
                  <c:v>Component Score</c:v>
                </c:pt>
              </c:strCache>
            </c:strRef>
          </c:tx>
          <c:dPt>
            <c:idx val="0"/>
            <c:bubble3D val="0"/>
            <c:spPr>
              <a:solidFill>
                <a:schemeClr val="accent3">
                  <a:lumMod val="75000"/>
                </a:schemeClr>
              </a:solidFill>
              <a:ln w="19050">
                <a:solidFill>
                  <a:schemeClr val="lt1"/>
                </a:solidFill>
              </a:ln>
              <a:effectLst/>
            </c:spPr>
            <c:extLst>
              <c:ext xmlns:c16="http://schemas.microsoft.com/office/drawing/2014/chart" uri="{C3380CC4-5D6E-409C-BE32-E72D297353CC}">
                <c16:uniqueId val="{0000000C-F9D8-F344-A443-E226E1116DFA}"/>
              </c:ext>
            </c:extLst>
          </c:dPt>
          <c:dPt>
            <c:idx val="1"/>
            <c:bubble3D val="0"/>
            <c:spPr>
              <a:solidFill>
                <a:schemeClr val="bg1"/>
              </a:solidFill>
              <a:ln w="19050">
                <a:solidFill>
                  <a:schemeClr val="lt1"/>
                </a:solidFill>
              </a:ln>
              <a:effectLst/>
            </c:spPr>
            <c:extLst>
              <c:ext xmlns:c16="http://schemas.microsoft.com/office/drawing/2014/chart" uri="{C3380CC4-5D6E-409C-BE32-E72D297353CC}">
                <c16:uniqueId val="{0000000E-F9D8-F344-A443-E226E1116DFA}"/>
              </c:ext>
            </c:extLst>
          </c:dPt>
          <c:dLbls>
            <c:dLbl>
              <c:idx val="1"/>
              <c:delete val="1"/>
              <c:extLst>
                <c:ext xmlns:c15="http://schemas.microsoft.com/office/drawing/2012/chart" uri="{CE6537A1-D6FC-4f65-9D91-7224C49458BB}"/>
                <c:ext xmlns:c16="http://schemas.microsoft.com/office/drawing/2014/chart" uri="{C3380CC4-5D6E-409C-BE32-E72D297353CC}">
                  <c16:uniqueId val="{0000000E-F9D8-F344-A443-E226E1116DFA}"/>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extLst>
          </c:dLbls>
          <c:cat>
            <c:multiLvlStrRef>
              <c:f>'3 - GOVERNANCE'!$F$27:$G$31</c:f>
              <c:multiLvlStrCache>
                <c:ptCount val="5"/>
                <c:lvl>
                  <c:pt idx="0">
                    <c:v>Hazard and risk assessment</c:v>
                  </c:pt>
                  <c:pt idx="1">
                    <c:v>Risk mitigation</c:v>
                  </c:pt>
                  <c:pt idx="2">
                    <c:v>Emergency response system</c:v>
                  </c:pt>
                  <c:pt idx="3">
                    <c:v>Risk awareness</c:v>
                  </c:pt>
                  <c:pt idx="4">
                    <c:v>Risk perception</c:v>
                  </c:pt>
                </c:lvl>
                <c:lvl>
                  <c:pt idx="0">
                    <c:v>3.4.1</c:v>
                  </c:pt>
                  <c:pt idx="1">
                    <c:v>3.4.2</c:v>
                  </c:pt>
                  <c:pt idx="2">
                    <c:v>3.4.3</c:v>
                  </c:pt>
                  <c:pt idx="3">
                    <c:v>3.4.4</c:v>
                  </c:pt>
                  <c:pt idx="4">
                    <c:v>3.4.5</c:v>
                  </c:pt>
                </c:lvl>
              </c:multiLvlStrCache>
            </c:multiLvlStrRef>
          </c:cat>
          <c:val>
            <c:numRef>
              <c:f>'3 - GOVERNANCE'!$X$26:$X$27</c:f>
              <c:numCache>
                <c:formatCode>General</c:formatCode>
                <c:ptCount val="2"/>
                <c:pt idx="0">
                  <c:v>0</c:v>
                </c:pt>
                <c:pt idx="1">
                  <c:v>0</c:v>
                </c:pt>
              </c:numCache>
            </c:numRef>
          </c:val>
          <c:extLst>
            <c:ext xmlns:c16="http://schemas.microsoft.com/office/drawing/2014/chart" uri="{C3380CC4-5D6E-409C-BE32-E72D297353CC}">
              <c16:uniqueId val="{0000000F-F9D8-F344-A443-E226E1116DFA}"/>
            </c:ext>
          </c:extLst>
        </c:ser>
        <c:dLbls>
          <c:showLegendKey val="0"/>
          <c:showVal val="0"/>
          <c:showCatName val="1"/>
          <c:showSerName val="0"/>
          <c:showPercent val="1"/>
          <c:showBubbleSize val="0"/>
          <c:showLeaderLines val="1"/>
        </c:dLbls>
        <c:firstSliceAng val="0"/>
        <c:holeSize val="50"/>
      </c:doughnutChart>
      <c:spPr>
        <a:noFill/>
        <a:ln>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2"/>
          <c:tx>
            <c:v>Pointer</c:v>
          </c:tx>
          <c:dPt>
            <c:idx val="0"/>
            <c:bubble3D val="0"/>
            <c:spPr>
              <a:noFill/>
              <a:ln w="19050">
                <a:solidFill>
                  <a:schemeClr val="lt1"/>
                </a:solidFill>
              </a:ln>
              <a:effectLst/>
            </c:spPr>
            <c:extLst>
              <c:ext xmlns:c16="http://schemas.microsoft.com/office/drawing/2014/chart" uri="{C3380CC4-5D6E-409C-BE32-E72D297353CC}">
                <c16:uniqueId val="{00000001-D399-3742-BE5C-EBDEFECDDEC9}"/>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03-D399-3742-BE5C-EBDEFECDDEC9}"/>
              </c:ext>
            </c:extLst>
          </c:dPt>
          <c:dPt>
            <c:idx val="2"/>
            <c:bubble3D val="0"/>
            <c:spPr>
              <a:solidFill>
                <a:schemeClr val="bg1"/>
              </a:solidFill>
              <a:ln w="19050">
                <a:solidFill>
                  <a:schemeClr val="lt1"/>
                </a:solidFill>
              </a:ln>
              <a:effectLst/>
            </c:spPr>
            <c:extLst>
              <c:ext xmlns:c16="http://schemas.microsoft.com/office/drawing/2014/chart" uri="{C3380CC4-5D6E-409C-BE32-E72D297353CC}">
                <c16:uniqueId val="{00000005-D399-3742-BE5C-EBDEFECDDEC9}"/>
              </c:ext>
            </c:extLst>
          </c:dPt>
          <c:val>
            <c:numRef>
              <c:f>'3 - GOVERNANCE'!$J$34:$J$36</c:f>
              <c:numCache>
                <c:formatCode>General</c:formatCode>
                <c:ptCount val="3"/>
                <c:pt idx="0" formatCode="0.00">
                  <c:v>0</c:v>
                </c:pt>
                <c:pt idx="1">
                  <c:v>1</c:v>
                </c:pt>
                <c:pt idx="2" formatCode="0.00">
                  <c:v>0</c:v>
                </c:pt>
              </c:numCache>
            </c:numRef>
          </c:val>
          <c:extLst>
            <c:ext xmlns:c16="http://schemas.microsoft.com/office/drawing/2014/chart" uri="{C3380CC4-5D6E-409C-BE32-E72D297353CC}">
              <c16:uniqueId val="{00000006-D399-3742-BE5C-EBDEFECDDEC9}"/>
            </c:ext>
          </c:extLst>
        </c:ser>
        <c:dLbls>
          <c:showLegendKey val="0"/>
          <c:showVal val="0"/>
          <c:showCatName val="0"/>
          <c:showSerName val="0"/>
          <c:showPercent val="0"/>
          <c:showBubbleSize val="0"/>
          <c:showLeaderLines val="1"/>
        </c:dLbls>
        <c:firstSliceAng val="270"/>
      </c:pieChart>
      <c:doughnutChart>
        <c:varyColors val="0"/>
        <c:ser>
          <c:idx val="0"/>
          <c:order val="0"/>
          <c:tx>
            <c:v>Category</c:v>
          </c:tx>
          <c:spPr>
            <a:solidFill>
              <a:schemeClr val="accent1"/>
            </a:solidFill>
            <a:ln w="19050">
              <a:solidFill>
                <a:schemeClr val="lt1"/>
              </a:solidFill>
            </a:ln>
            <a:effectLst/>
          </c:spPr>
          <c:dPt>
            <c:idx val="0"/>
            <c:bubble3D val="0"/>
            <c:spPr>
              <a:solidFill>
                <a:srgbClr val="FF0000">
                  <a:alpha val="70000"/>
                </a:srgbClr>
              </a:solidFill>
              <a:ln w="19050">
                <a:solidFill>
                  <a:schemeClr val="lt1"/>
                </a:solidFill>
              </a:ln>
              <a:effectLst/>
            </c:spPr>
            <c:extLst>
              <c:ext xmlns:c16="http://schemas.microsoft.com/office/drawing/2014/chart" uri="{C3380CC4-5D6E-409C-BE32-E72D297353CC}">
                <c16:uniqueId val="{00000008-D399-3742-BE5C-EBDEFECDDEC9}"/>
              </c:ext>
            </c:extLst>
          </c:dPt>
          <c:dPt>
            <c:idx val="1"/>
            <c:bubble3D val="0"/>
            <c:spPr>
              <a:solidFill>
                <a:srgbClr val="FFC000">
                  <a:alpha val="70000"/>
                </a:srgbClr>
              </a:solidFill>
              <a:ln w="19050">
                <a:solidFill>
                  <a:schemeClr val="lt1"/>
                </a:solidFill>
              </a:ln>
              <a:effectLst/>
            </c:spPr>
            <c:extLst>
              <c:ext xmlns:c16="http://schemas.microsoft.com/office/drawing/2014/chart" uri="{C3380CC4-5D6E-409C-BE32-E72D297353CC}">
                <c16:uniqueId val="{0000000A-D399-3742-BE5C-EBDEFECDDEC9}"/>
              </c:ext>
            </c:extLst>
          </c:dPt>
          <c:dPt>
            <c:idx val="2"/>
            <c:bubble3D val="0"/>
            <c:spPr>
              <a:solidFill>
                <a:srgbClr val="FFFF00">
                  <a:alpha val="70000"/>
                </a:srgbClr>
              </a:solidFill>
              <a:ln w="19050">
                <a:solidFill>
                  <a:schemeClr val="lt1"/>
                </a:solidFill>
              </a:ln>
              <a:effectLst/>
            </c:spPr>
            <c:extLst>
              <c:ext xmlns:c16="http://schemas.microsoft.com/office/drawing/2014/chart" uri="{C3380CC4-5D6E-409C-BE32-E72D297353CC}">
                <c16:uniqueId val="{0000000C-D399-3742-BE5C-EBDEFECDDEC9}"/>
              </c:ext>
            </c:extLst>
          </c:dPt>
          <c:dPt>
            <c:idx val="3"/>
            <c:bubble3D val="0"/>
            <c:spPr>
              <a:solidFill>
                <a:srgbClr val="92D050">
                  <a:alpha val="70000"/>
                </a:srgbClr>
              </a:solidFill>
              <a:ln w="19050">
                <a:solidFill>
                  <a:schemeClr val="lt1"/>
                </a:solidFill>
              </a:ln>
              <a:effectLst/>
            </c:spPr>
            <c:extLst>
              <c:ext xmlns:c16="http://schemas.microsoft.com/office/drawing/2014/chart" uri="{C3380CC4-5D6E-409C-BE32-E72D297353CC}">
                <c16:uniqueId val="{0000000E-D399-3742-BE5C-EBDEFECDDEC9}"/>
              </c:ext>
            </c:extLst>
          </c:dPt>
          <c:dPt>
            <c:idx val="4"/>
            <c:bubble3D val="0"/>
            <c:spPr>
              <a:solidFill>
                <a:schemeClr val="bg1"/>
              </a:solidFill>
              <a:ln w="19050">
                <a:solidFill>
                  <a:schemeClr val="lt1"/>
                </a:solidFill>
              </a:ln>
              <a:effectLst/>
            </c:spPr>
            <c:extLst>
              <c:ext xmlns:c16="http://schemas.microsoft.com/office/drawing/2014/chart" uri="{C3380CC4-5D6E-409C-BE32-E72D297353CC}">
                <c16:uniqueId val="{00000010-D399-3742-BE5C-EBDEFECDDEC9}"/>
              </c:ext>
            </c:extLst>
          </c:dPt>
          <c:dLbls>
            <c:dLbl>
              <c:idx val="0"/>
              <c:tx>
                <c:rich>
                  <a:bodyPr/>
                  <a:lstStyle/>
                  <a:p>
                    <a:fld id="{FA69F700-C217-FE43-9D48-D4E7BEDFBC1F}"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D399-3742-BE5C-EBDEFECDDEC9}"/>
                </c:ext>
              </c:extLst>
            </c:dLbl>
            <c:dLbl>
              <c:idx val="1"/>
              <c:tx>
                <c:rich>
                  <a:bodyPr/>
                  <a:lstStyle/>
                  <a:p>
                    <a:fld id="{EF9B10BE-DD51-9C4E-80F4-212B9AD0E801}"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D399-3742-BE5C-EBDEFECDDEC9}"/>
                </c:ext>
              </c:extLst>
            </c:dLbl>
            <c:dLbl>
              <c:idx val="2"/>
              <c:tx>
                <c:rich>
                  <a:bodyPr/>
                  <a:lstStyle/>
                  <a:p>
                    <a:fld id="{DBD27DF8-7E96-7449-ACA3-F816808A8067}"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D399-3742-BE5C-EBDEFECDDEC9}"/>
                </c:ext>
              </c:extLst>
            </c:dLbl>
            <c:dLbl>
              <c:idx val="3"/>
              <c:tx>
                <c:rich>
                  <a:bodyPr/>
                  <a:lstStyle/>
                  <a:p>
                    <a:fld id="{8801DD85-9360-214A-9512-96830799DD73}"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D399-3742-BE5C-EBDEFECDDEC9}"/>
                </c:ext>
              </c:extLst>
            </c:dLbl>
            <c:dLbl>
              <c:idx val="4"/>
              <c:tx>
                <c:rich>
                  <a:bodyPr/>
                  <a:lstStyle/>
                  <a:p>
                    <a:endParaRPr lang="it-IT"/>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0-D399-3742-BE5C-EBDEFECDDEC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ext>
            </c:extLst>
          </c:dLbls>
          <c:val>
            <c:numRef>
              <c:f>'3 - GOVERNANCE'!$D$34:$D$38</c:f>
              <c:numCache>
                <c:formatCode>General</c:formatCode>
                <c:ptCount val="5"/>
                <c:pt idx="0">
                  <c:v>20</c:v>
                </c:pt>
                <c:pt idx="1">
                  <c:v>20</c:v>
                </c:pt>
                <c:pt idx="2">
                  <c:v>20</c:v>
                </c:pt>
                <c:pt idx="3">
                  <c:v>20</c:v>
                </c:pt>
                <c:pt idx="4">
                  <c:v>80</c:v>
                </c:pt>
              </c:numCache>
            </c:numRef>
          </c:val>
          <c:extLst>
            <c:ext xmlns:c15="http://schemas.microsoft.com/office/drawing/2012/chart" uri="{02D57815-91ED-43cb-92C2-25804820EDAC}">
              <c15:datalabelsRange>
                <c15:f>{"Poor"\"Average"\"Good"\"Excellent"}</c15:f>
                <c15:dlblRangeCache>
                  <c:ptCount val="4"/>
                  <c:pt idx="0">
                    <c:v>Poor</c:v>
                  </c:pt>
                  <c:pt idx="1">
                    <c:v>Average</c:v>
                  </c:pt>
                  <c:pt idx="2">
                    <c:v>Good</c:v>
                  </c:pt>
                  <c:pt idx="3">
                    <c:v>Excellent</c:v>
                  </c:pt>
                </c15:dlblRangeCache>
              </c15:datalabelsRange>
            </c:ext>
            <c:ext xmlns:c16="http://schemas.microsoft.com/office/drawing/2014/chart" uri="{C3380CC4-5D6E-409C-BE32-E72D297353CC}">
              <c16:uniqueId val="{00000011-D399-3742-BE5C-EBDEFECDDEC9}"/>
            </c:ext>
          </c:extLst>
        </c:ser>
        <c:ser>
          <c:idx val="1"/>
          <c:order val="1"/>
          <c:tx>
            <c:v>Label</c:v>
          </c:tx>
          <c:spPr>
            <a:solidFill>
              <a:schemeClr val="bg2">
                <a:alpha val="70000"/>
              </a:schemeClr>
            </a:solidFill>
            <a:ln w="19050">
              <a:solidFill>
                <a:schemeClr val="lt1"/>
              </a:solidFill>
            </a:ln>
            <a:effectLst/>
          </c:spPr>
          <c:dPt>
            <c:idx val="0"/>
            <c:bubble3D val="0"/>
            <c:spPr>
              <a:solidFill>
                <a:schemeClr val="bg2">
                  <a:lumMod val="90000"/>
                  <a:alpha val="70000"/>
                </a:schemeClr>
              </a:solidFill>
              <a:ln w="19050">
                <a:solidFill>
                  <a:schemeClr val="lt1"/>
                </a:solidFill>
              </a:ln>
              <a:effectLst/>
            </c:spPr>
            <c:extLst>
              <c:ext xmlns:c16="http://schemas.microsoft.com/office/drawing/2014/chart" uri="{C3380CC4-5D6E-409C-BE32-E72D297353CC}">
                <c16:uniqueId val="{00000013-D399-3742-BE5C-EBDEFECDDEC9}"/>
              </c:ext>
            </c:extLst>
          </c:dPt>
          <c:dPt>
            <c:idx val="1"/>
            <c:bubble3D val="0"/>
            <c:spPr>
              <a:solidFill>
                <a:schemeClr val="accent1">
                  <a:lumMod val="20000"/>
                  <a:lumOff val="80000"/>
                  <a:alpha val="70000"/>
                </a:schemeClr>
              </a:solidFill>
              <a:ln w="19050">
                <a:solidFill>
                  <a:schemeClr val="lt1"/>
                </a:solidFill>
              </a:ln>
              <a:effectLst/>
            </c:spPr>
            <c:extLst>
              <c:ext xmlns:c16="http://schemas.microsoft.com/office/drawing/2014/chart" uri="{C3380CC4-5D6E-409C-BE32-E72D297353CC}">
                <c16:uniqueId val="{00000015-D399-3742-BE5C-EBDEFECDDEC9}"/>
              </c:ext>
            </c:extLst>
          </c:dPt>
          <c:dPt>
            <c:idx val="2"/>
            <c:bubble3D val="0"/>
            <c:spPr>
              <a:solidFill>
                <a:schemeClr val="bg2">
                  <a:lumMod val="90000"/>
                  <a:alpha val="70000"/>
                </a:schemeClr>
              </a:solidFill>
              <a:ln w="19050">
                <a:solidFill>
                  <a:schemeClr val="lt1"/>
                </a:solidFill>
              </a:ln>
              <a:effectLst/>
            </c:spPr>
            <c:extLst>
              <c:ext xmlns:c16="http://schemas.microsoft.com/office/drawing/2014/chart" uri="{C3380CC4-5D6E-409C-BE32-E72D297353CC}">
                <c16:uniqueId val="{00000017-D399-3742-BE5C-EBDEFECDDEC9}"/>
              </c:ext>
            </c:extLst>
          </c:dPt>
          <c:dPt>
            <c:idx val="3"/>
            <c:bubble3D val="0"/>
            <c:spPr>
              <a:solidFill>
                <a:schemeClr val="accent1">
                  <a:lumMod val="20000"/>
                  <a:lumOff val="80000"/>
                  <a:alpha val="70000"/>
                </a:schemeClr>
              </a:solidFill>
              <a:ln w="19050">
                <a:solidFill>
                  <a:schemeClr val="lt1"/>
                </a:solidFill>
              </a:ln>
              <a:effectLst/>
            </c:spPr>
            <c:extLst>
              <c:ext xmlns:c16="http://schemas.microsoft.com/office/drawing/2014/chart" uri="{C3380CC4-5D6E-409C-BE32-E72D297353CC}">
                <c16:uniqueId val="{00000019-D399-3742-BE5C-EBDEFECDDEC9}"/>
              </c:ext>
            </c:extLst>
          </c:dPt>
          <c:dPt>
            <c:idx val="4"/>
            <c:bubble3D val="0"/>
            <c:spPr>
              <a:solidFill>
                <a:schemeClr val="bg2">
                  <a:lumMod val="90000"/>
                  <a:alpha val="70000"/>
                </a:schemeClr>
              </a:solidFill>
              <a:ln w="19050">
                <a:solidFill>
                  <a:schemeClr val="lt1"/>
                </a:solidFill>
              </a:ln>
              <a:effectLst/>
            </c:spPr>
            <c:extLst>
              <c:ext xmlns:c16="http://schemas.microsoft.com/office/drawing/2014/chart" uri="{C3380CC4-5D6E-409C-BE32-E72D297353CC}">
                <c16:uniqueId val="{0000001B-D399-3742-BE5C-EBDEFECDDEC9}"/>
              </c:ext>
            </c:extLst>
          </c:dPt>
          <c:dPt>
            <c:idx val="5"/>
            <c:bubble3D val="0"/>
            <c:spPr>
              <a:solidFill>
                <a:schemeClr val="accent1">
                  <a:lumMod val="20000"/>
                  <a:lumOff val="80000"/>
                  <a:alpha val="70000"/>
                </a:schemeClr>
              </a:solidFill>
              <a:ln w="19050">
                <a:solidFill>
                  <a:schemeClr val="lt1"/>
                </a:solidFill>
              </a:ln>
              <a:effectLst/>
            </c:spPr>
            <c:extLst>
              <c:ext xmlns:c16="http://schemas.microsoft.com/office/drawing/2014/chart" uri="{C3380CC4-5D6E-409C-BE32-E72D297353CC}">
                <c16:uniqueId val="{0000001D-D399-3742-BE5C-EBDEFECDDEC9}"/>
              </c:ext>
            </c:extLst>
          </c:dPt>
          <c:dPt>
            <c:idx val="6"/>
            <c:bubble3D val="0"/>
            <c:spPr>
              <a:solidFill>
                <a:schemeClr val="bg2">
                  <a:lumMod val="90000"/>
                  <a:alpha val="70000"/>
                </a:schemeClr>
              </a:solidFill>
              <a:ln w="19050">
                <a:solidFill>
                  <a:schemeClr val="lt1"/>
                </a:solidFill>
              </a:ln>
              <a:effectLst/>
            </c:spPr>
            <c:extLst>
              <c:ext xmlns:c16="http://schemas.microsoft.com/office/drawing/2014/chart" uri="{C3380CC4-5D6E-409C-BE32-E72D297353CC}">
                <c16:uniqueId val="{0000001F-D399-3742-BE5C-EBDEFECDDEC9}"/>
              </c:ext>
            </c:extLst>
          </c:dPt>
          <c:dPt>
            <c:idx val="7"/>
            <c:bubble3D val="0"/>
            <c:spPr>
              <a:solidFill>
                <a:schemeClr val="accent1">
                  <a:lumMod val="20000"/>
                  <a:lumOff val="80000"/>
                  <a:alpha val="70000"/>
                </a:schemeClr>
              </a:solidFill>
              <a:ln w="19050">
                <a:solidFill>
                  <a:schemeClr val="lt1"/>
                </a:solidFill>
              </a:ln>
              <a:effectLst/>
            </c:spPr>
            <c:extLst>
              <c:ext xmlns:c16="http://schemas.microsoft.com/office/drawing/2014/chart" uri="{C3380CC4-5D6E-409C-BE32-E72D297353CC}">
                <c16:uniqueId val="{00000021-D399-3742-BE5C-EBDEFECDDEC9}"/>
              </c:ext>
            </c:extLst>
          </c:dPt>
          <c:dPt>
            <c:idx val="8"/>
            <c:bubble3D val="0"/>
            <c:spPr>
              <a:solidFill>
                <a:schemeClr val="bg2">
                  <a:lumMod val="90000"/>
                  <a:alpha val="70000"/>
                </a:schemeClr>
              </a:solidFill>
              <a:ln w="19050">
                <a:solidFill>
                  <a:schemeClr val="lt1"/>
                </a:solidFill>
              </a:ln>
              <a:effectLst/>
            </c:spPr>
            <c:extLst>
              <c:ext xmlns:c16="http://schemas.microsoft.com/office/drawing/2014/chart" uri="{C3380CC4-5D6E-409C-BE32-E72D297353CC}">
                <c16:uniqueId val="{00000023-D399-3742-BE5C-EBDEFECDDEC9}"/>
              </c:ext>
            </c:extLst>
          </c:dPt>
          <c:dPt>
            <c:idx val="9"/>
            <c:bubble3D val="0"/>
            <c:spPr>
              <a:solidFill>
                <a:schemeClr val="tx2">
                  <a:lumMod val="20000"/>
                  <a:lumOff val="80000"/>
                  <a:alpha val="70000"/>
                </a:schemeClr>
              </a:solidFill>
              <a:ln w="19050">
                <a:solidFill>
                  <a:schemeClr val="lt1"/>
                </a:solidFill>
              </a:ln>
              <a:effectLst/>
            </c:spPr>
            <c:extLst>
              <c:ext xmlns:c16="http://schemas.microsoft.com/office/drawing/2014/chart" uri="{C3380CC4-5D6E-409C-BE32-E72D297353CC}">
                <c16:uniqueId val="{00000025-D399-3742-BE5C-EBDEFECDDEC9}"/>
              </c:ext>
            </c:extLst>
          </c:dPt>
          <c:dPt>
            <c:idx val="10"/>
            <c:bubble3D val="0"/>
            <c:spPr>
              <a:solidFill>
                <a:schemeClr val="bg1"/>
              </a:solidFill>
              <a:ln w="19050">
                <a:solidFill>
                  <a:schemeClr val="lt1"/>
                </a:solidFill>
              </a:ln>
              <a:effectLst/>
            </c:spPr>
            <c:extLst>
              <c:ext xmlns:c16="http://schemas.microsoft.com/office/drawing/2014/chart" uri="{C3380CC4-5D6E-409C-BE32-E72D297353CC}">
                <c16:uniqueId val="{00000027-D399-3742-BE5C-EBDEFECDDEC9}"/>
              </c:ext>
            </c:extLst>
          </c:dPt>
          <c:dLbls>
            <c:dLbl>
              <c:idx val="0"/>
              <c:tx>
                <c:rich>
                  <a:bodyPr/>
                  <a:lstStyle/>
                  <a:p>
                    <a:fld id="{71AB4A94-86AD-EC46-AD86-B3E8E65E8DDB}"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D399-3742-BE5C-EBDEFECDDEC9}"/>
                </c:ext>
              </c:extLst>
            </c:dLbl>
            <c:dLbl>
              <c:idx val="1"/>
              <c:tx>
                <c:rich>
                  <a:bodyPr/>
                  <a:lstStyle/>
                  <a:p>
                    <a:fld id="{B6152EDF-AA15-D34F-9836-B4DD7CC7D2AF}"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D399-3742-BE5C-EBDEFECDDEC9}"/>
                </c:ext>
              </c:extLst>
            </c:dLbl>
            <c:dLbl>
              <c:idx val="2"/>
              <c:tx>
                <c:rich>
                  <a:bodyPr/>
                  <a:lstStyle/>
                  <a:p>
                    <a:fld id="{6D5AB3DD-40F1-BD4C-88F3-BCFA25635A39}"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D399-3742-BE5C-EBDEFECDDEC9}"/>
                </c:ext>
              </c:extLst>
            </c:dLbl>
            <c:dLbl>
              <c:idx val="3"/>
              <c:tx>
                <c:rich>
                  <a:bodyPr/>
                  <a:lstStyle/>
                  <a:p>
                    <a:fld id="{77862B8F-A822-6041-B582-19C8E26560EF}"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D399-3742-BE5C-EBDEFECDDEC9}"/>
                </c:ext>
              </c:extLst>
            </c:dLbl>
            <c:dLbl>
              <c:idx val="4"/>
              <c:tx>
                <c:rich>
                  <a:bodyPr/>
                  <a:lstStyle/>
                  <a:p>
                    <a:fld id="{82D3DDD8-A298-C24C-A3BF-30C199B5A06A}"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D399-3742-BE5C-EBDEFECDDEC9}"/>
                </c:ext>
              </c:extLst>
            </c:dLbl>
            <c:dLbl>
              <c:idx val="5"/>
              <c:tx>
                <c:rich>
                  <a:bodyPr/>
                  <a:lstStyle/>
                  <a:p>
                    <a:fld id="{3B12782E-9CB2-8441-A935-0059CA9970F6}"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D399-3742-BE5C-EBDEFECDDEC9}"/>
                </c:ext>
              </c:extLst>
            </c:dLbl>
            <c:dLbl>
              <c:idx val="6"/>
              <c:tx>
                <c:rich>
                  <a:bodyPr/>
                  <a:lstStyle/>
                  <a:p>
                    <a:fld id="{953E941F-33B8-7E42-AD1E-7D7D080B2C57}"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D399-3742-BE5C-EBDEFECDDEC9}"/>
                </c:ext>
              </c:extLst>
            </c:dLbl>
            <c:dLbl>
              <c:idx val="7"/>
              <c:tx>
                <c:rich>
                  <a:bodyPr/>
                  <a:lstStyle/>
                  <a:p>
                    <a:fld id="{D12D549F-F835-0140-93C1-AD7230E87DC1}"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D399-3742-BE5C-EBDEFECDDEC9}"/>
                </c:ext>
              </c:extLst>
            </c:dLbl>
            <c:dLbl>
              <c:idx val="8"/>
              <c:tx>
                <c:rich>
                  <a:bodyPr/>
                  <a:lstStyle/>
                  <a:p>
                    <a:fld id="{AAC176A3-DDCE-2243-BFB3-20716D3857D5}"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D399-3742-BE5C-EBDEFECDDEC9}"/>
                </c:ext>
              </c:extLst>
            </c:dLbl>
            <c:dLbl>
              <c:idx val="9"/>
              <c:tx>
                <c:rich>
                  <a:bodyPr/>
                  <a:lstStyle/>
                  <a:p>
                    <a:fld id="{CAF54516-3D9C-CF44-A532-2F48BB994ABF}"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5-D399-3742-BE5C-EBDEFECDDEC9}"/>
                </c:ext>
              </c:extLst>
            </c:dLbl>
            <c:dLbl>
              <c:idx val="10"/>
              <c:tx>
                <c:rich>
                  <a:bodyPr/>
                  <a:lstStyle/>
                  <a:p>
                    <a:endParaRPr lang="it-IT"/>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7-D399-3742-BE5C-EBDEFECDDEC9}"/>
                </c:ext>
              </c:extLst>
            </c:dLbl>
            <c:spPr>
              <a:noFill/>
              <a:ln>
                <a:noFill/>
              </a:ln>
              <a:effectLst/>
            </c:spPr>
            <c:txPr>
              <a:bodyPr rot="0" spcFirstLastPara="1" vertOverflow="ellipsis" vert="horz" wrap="square" lIns="38100" tIns="19050" rIns="38100" bIns="19050" anchor="ctr" anchorCtr="0">
                <a:spAutoFit/>
              </a:bodyPr>
              <a:lstStyle/>
              <a:p>
                <a:pPr>
                  <a:defRPr sz="900" b="1" i="0" u="none" strike="noStrike" kern="1200" baseline="0">
                    <a:solidFill>
                      <a:schemeClr val="bg1"/>
                    </a:solidFill>
                    <a:latin typeface="+mn-lt"/>
                    <a:ea typeface="+mn-ea"/>
                    <a:cs typeface="+mn-cs"/>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ext>
            </c:extLst>
          </c:dLbls>
          <c:val>
            <c:numRef>
              <c:f>'3 - GOVERNANCE'!$G$34:$G$44</c:f>
              <c:numCache>
                <c:formatCode>General</c:formatCode>
                <c:ptCount val="11"/>
                <c:pt idx="0">
                  <c:v>0.1</c:v>
                </c:pt>
                <c:pt idx="1">
                  <c:v>0.1</c:v>
                </c:pt>
                <c:pt idx="2">
                  <c:v>0.1</c:v>
                </c:pt>
                <c:pt idx="3">
                  <c:v>0.1</c:v>
                </c:pt>
                <c:pt idx="4">
                  <c:v>0.1</c:v>
                </c:pt>
                <c:pt idx="5">
                  <c:v>0.1</c:v>
                </c:pt>
                <c:pt idx="6">
                  <c:v>0.1</c:v>
                </c:pt>
                <c:pt idx="7">
                  <c:v>0.1</c:v>
                </c:pt>
                <c:pt idx="8">
                  <c:v>0.1</c:v>
                </c:pt>
                <c:pt idx="9">
                  <c:v>0.1</c:v>
                </c:pt>
                <c:pt idx="10">
                  <c:v>1</c:v>
                </c:pt>
              </c:numCache>
            </c:numRef>
          </c:val>
          <c:extLst>
            <c:ext xmlns:c15="http://schemas.microsoft.com/office/drawing/2012/chart" uri="{02D57815-91ED-43cb-92C2-25804820EDAC}">
              <c15:datalabelsRange>
                <c15:f>'3 - GOVERNANCE'!$F$34:$F$43</c15:f>
                <c15:dlblRangeCache>
                  <c:ptCount val="10"/>
                  <c:pt idx="0">
                    <c:v>0,1</c:v>
                  </c:pt>
                  <c:pt idx="1">
                    <c:v>0,2</c:v>
                  </c:pt>
                  <c:pt idx="2">
                    <c:v>0,3</c:v>
                  </c:pt>
                  <c:pt idx="3">
                    <c:v>0,4</c:v>
                  </c:pt>
                  <c:pt idx="4">
                    <c:v>0,5</c:v>
                  </c:pt>
                  <c:pt idx="5">
                    <c:v>0,6</c:v>
                  </c:pt>
                  <c:pt idx="6">
                    <c:v>0,7</c:v>
                  </c:pt>
                  <c:pt idx="7">
                    <c:v>0,8</c:v>
                  </c:pt>
                  <c:pt idx="8">
                    <c:v>0,9</c:v>
                  </c:pt>
                  <c:pt idx="9">
                    <c:v>1</c:v>
                  </c:pt>
                </c15:dlblRangeCache>
              </c15:datalabelsRange>
            </c:ext>
            <c:ext xmlns:c16="http://schemas.microsoft.com/office/drawing/2014/chart" uri="{C3380CC4-5D6E-409C-BE32-E72D297353CC}">
              <c16:uniqueId val="{00000028-D399-3742-BE5C-EBDEFECDDEC9}"/>
            </c:ext>
          </c:extLst>
        </c:ser>
        <c:dLbls>
          <c:showLegendKey val="0"/>
          <c:showVal val="0"/>
          <c:showCatName val="0"/>
          <c:showSerName val="0"/>
          <c:showPercent val="0"/>
          <c:showBubbleSize val="0"/>
          <c:showLeaderLines val="0"/>
        </c:dLbls>
        <c:firstSliceAng val="270"/>
        <c:holeSize val="58"/>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it-IT" b="1">
                <a:solidFill>
                  <a:schemeClr val="bg1"/>
                </a:solidFill>
              </a:rPr>
              <a:t>Component</a:t>
            </a:r>
            <a:r>
              <a:rPr lang="it-IT" b="1" baseline="0">
                <a:solidFill>
                  <a:schemeClr val="bg1"/>
                </a:solidFill>
              </a:rPr>
              <a:t> 4.1 -  Urbanisation</a:t>
            </a:r>
            <a:endParaRPr lang="it-IT" b="1">
              <a:solidFill>
                <a:schemeClr val="bg1"/>
              </a:solidFill>
            </a:endParaRPr>
          </a:p>
        </c:rich>
      </c:tx>
      <c:overlay val="0"/>
      <c:spPr>
        <a:solidFill>
          <a:schemeClr val="bg1">
            <a:lumMod val="50000"/>
          </a:schemeClr>
        </a:solid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it-IT"/>
        </a:p>
      </c:txPr>
    </c:title>
    <c:autoTitleDeleted val="0"/>
    <c:plotArea>
      <c:layout/>
      <c:doughnutChart>
        <c:varyColors val="1"/>
        <c:ser>
          <c:idx val="0"/>
          <c:order val="0"/>
          <c:tx>
            <c:strRef>
              <c:f>'4 - INFRASTRUCTURE'!$T$6</c:f>
              <c:strCache>
                <c:ptCount val="1"/>
                <c:pt idx="0">
                  <c:v>Indicator Score</c:v>
                </c:pt>
              </c:strCache>
            </c:strRef>
          </c:tx>
          <c:dPt>
            <c:idx val="0"/>
            <c:bubble3D val="0"/>
            <c:spPr>
              <a:solidFill>
                <a:schemeClr val="accent3">
                  <a:shade val="53000"/>
                </a:schemeClr>
              </a:solidFill>
              <a:ln w="19050">
                <a:solidFill>
                  <a:schemeClr val="lt1"/>
                </a:solidFill>
              </a:ln>
              <a:effectLst/>
            </c:spPr>
            <c:extLst>
              <c:ext xmlns:c16="http://schemas.microsoft.com/office/drawing/2014/chart" uri="{C3380CC4-5D6E-409C-BE32-E72D297353CC}">
                <c16:uniqueId val="{00000001-819C-3A43-9C5D-D6F21FBBEE8E}"/>
              </c:ext>
            </c:extLst>
          </c:dPt>
          <c:dPt>
            <c:idx val="1"/>
            <c:bubble3D val="0"/>
            <c:spPr>
              <a:solidFill>
                <a:schemeClr val="accent3">
                  <a:shade val="76000"/>
                </a:schemeClr>
              </a:solidFill>
              <a:ln w="19050">
                <a:solidFill>
                  <a:schemeClr val="lt1"/>
                </a:solidFill>
              </a:ln>
              <a:effectLst/>
            </c:spPr>
            <c:extLst>
              <c:ext xmlns:c16="http://schemas.microsoft.com/office/drawing/2014/chart" uri="{C3380CC4-5D6E-409C-BE32-E72D297353CC}">
                <c16:uniqueId val="{00000003-819C-3A43-9C5D-D6F21FBBEE8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19C-3A43-9C5D-D6F21FBBEE8E}"/>
              </c:ext>
            </c:extLst>
          </c:dPt>
          <c:dPt>
            <c:idx val="3"/>
            <c:bubble3D val="0"/>
            <c:spPr>
              <a:solidFill>
                <a:schemeClr val="accent3">
                  <a:tint val="77000"/>
                </a:schemeClr>
              </a:solidFill>
              <a:ln w="19050">
                <a:solidFill>
                  <a:schemeClr val="lt1"/>
                </a:solidFill>
              </a:ln>
              <a:effectLst/>
            </c:spPr>
            <c:extLst>
              <c:ext xmlns:c16="http://schemas.microsoft.com/office/drawing/2014/chart" uri="{C3380CC4-5D6E-409C-BE32-E72D297353CC}">
                <c16:uniqueId val="{00000007-819C-3A43-9C5D-D6F21FBBEE8E}"/>
              </c:ext>
            </c:extLst>
          </c:dPt>
          <c:dPt>
            <c:idx val="4"/>
            <c:bubble3D val="0"/>
            <c:spPr>
              <a:solidFill>
                <a:schemeClr val="accent3">
                  <a:tint val="54000"/>
                </a:schemeClr>
              </a:solidFill>
              <a:ln w="19050">
                <a:solidFill>
                  <a:schemeClr val="lt1"/>
                </a:solidFill>
              </a:ln>
              <a:effectLst/>
            </c:spPr>
            <c:extLst>
              <c:ext xmlns:c16="http://schemas.microsoft.com/office/drawing/2014/chart" uri="{C3380CC4-5D6E-409C-BE32-E72D297353CC}">
                <c16:uniqueId val="{00000009-819C-3A43-9C5D-D6F21FBBEE8E}"/>
              </c:ext>
            </c:extLst>
          </c:dPt>
          <c:dLbls>
            <c:spPr>
              <a:solidFill>
                <a:schemeClr val="bg1"/>
              </a:solidFill>
              <a:ln>
                <a:noFill/>
              </a:ln>
              <a:effectLst/>
            </c:spPr>
            <c:txPr>
              <a:bodyPr rot="0" spcFirstLastPara="1" vertOverflow="overflow" horzOverflow="overflow" vert="horz" wrap="none" lIns="39600" tIns="18000" rIns="39600" bIns="1800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multiLvlStrRef>
              <c:f>'4 - INFRASTRUCTURE'!$F$9:$G$13</c:f>
              <c:multiLvlStrCache>
                <c:ptCount val="5"/>
                <c:lvl>
                  <c:pt idx="0">
                    <c:v>Population density</c:v>
                  </c:pt>
                  <c:pt idx="1">
                    <c:v>Urban centres</c:v>
                  </c:pt>
                  <c:pt idx="2">
                    <c:v>Settlements dispersion</c:v>
                  </c:pt>
                  <c:pt idx="3">
                    <c:v>Density of built infrastructure</c:v>
                  </c:pt>
                  <c:pt idx="4">
                    <c:v>Guidelines and Regulations</c:v>
                  </c:pt>
                </c:lvl>
                <c:lvl>
                  <c:pt idx="0">
                    <c:v>4.1.1</c:v>
                  </c:pt>
                  <c:pt idx="1">
                    <c:v>4.1.2</c:v>
                  </c:pt>
                  <c:pt idx="2">
                    <c:v>4.1.3</c:v>
                  </c:pt>
                  <c:pt idx="3">
                    <c:v>4.1.4</c:v>
                  </c:pt>
                  <c:pt idx="4">
                    <c:v>4.1.5</c:v>
                  </c:pt>
                </c:lvl>
              </c:multiLvlStrCache>
            </c:multiLvlStrRef>
          </c:cat>
          <c:val>
            <c:numRef>
              <c:f>'4 - INFRASTRUCTURE'!$T$9:$T$13</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819C-3A43-9C5D-D6F21FBBEE8E}"/>
            </c:ext>
          </c:extLst>
        </c:ser>
        <c:ser>
          <c:idx val="1"/>
          <c:order val="1"/>
          <c:tx>
            <c:strRef>
              <c:f>'4 - INFRASTRUCTURE'!$X$6</c:f>
              <c:strCache>
                <c:ptCount val="1"/>
                <c:pt idx="0">
                  <c:v>Component Score</c:v>
                </c:pt>
              </c:strCache>
            </c:strRef>
          </c:tx>
          <c:dPt>
            <c:idx val="0"/>
            <c:bubble3D val="0"/>
            <c:spPr>
              <a:solidFill>
                <a:schemeClr val="accent3">
                  <a:lumMod val="75000"/>
                </a:schemeClr>
              </a:solidFill>
              <a:ln w="19050">
                <a:solidFill>
                  <a:schemeClr val="lt1"/>
                </a:solidFill>
              </a:ln>
              <a:effectLst/>
            </c:spPr>
            <c:extLst>
              <c:ext xmlns:c16="http://schemas.microsoft.com/office/drawing/2014/chart" uri="{C3380CC4-5D6E-409C-BE32-E72D297353CC}">
                <c16:uniqueId val="{0000000C-819C-3A43-9C5D-D6F21FBBEE8E}"/>
              </c:ext>
            </c:extLst>
          </c:dPt>
          <c:dPt>
            <c:idx val="1"/>
            <c:bubble3D val="0"/>
            <c:spPr>
              <a:solidFill>
                <a:schemeClr val="bg1"/>
              </a:solidFill>
              <a:ln w="19050">
                <a:solidFill>
                  <a:schemeClr val="lt1"/>
                </a:solidFill>
              </a:ln>
              <a:effectLst/>
            </c:spPr>
            <c:extLst>
              <c:ext xmlns:c16="http://schemas.microsoft.com/office/drawing/2014/chart" uri="{C3380CC4-5D6E-409C-BE32-E72D297353CC}">
                <c16:uniqueId val="{0000000E-819C-3A43-9C5D-D6F21FBBEE8E}"/>
              </c:ext>
            </c:extLst>
          </c:dPt>
          <c:dLbls>
            <c:dLbl>
              <c:idx val="1"/>
              <c:delete val="1"/>
              <c:extLst>
                <c:ext xmlns:c15="http://schemas.microsoft.com/office/drawing/2012/chart" uri="{CE6537A1-D6FC-4f65-9D91-7224C49458BB}"/>
                <c:ext xmlns:c16="http://schemas.microsoft.com/office/drawing/2014/chart" uri="{C3380CC4-5D6E-409C-BE32-E72D297353CC}">
                  <c16:uniqueId val="{0000000E-819C-3A43-9C5D-D6F21FBBEE8E}"/>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extLst>
          </c:dLbls>
          <c:cat>
            <c:multiLvlStrRef>
              <c:f>'4 - INFRASTRUCTURE'!$F$9:$G$13</c:f>
              <c:multiLvlStrCache>
                <c:ptCount val="5"/>
                <c:lvl>
                  <c:pt idx="0">
                    <c:v>Population density</c:v>
                  </c:pt>
                  <c:pt idx="1">
                    <c:v>Urban centres</c:v>
                  </c:pt>
                  <c:pt idx="2">
                    <c:v>Settlements dispersion</c:v>
                  </c:pt>
                  <c:pt idx="3">
                    <c:v>Density of built infrastructure</c:v>
                  </c:pt>
                  <c:pt idx="4">
                    <c:v>Guidelines and Regulations</c:v>
                  </c:pt>
                </c:lvl>
                <c:lvl>
                  <c:pt idx="0">
                    <c:v>4.1.1</c:v>
                  </c:pt>
                  <c:pt idx="1">
                    <c:v>4.1.2</c:v>
                  </c:pt>
                  <c:pt idx="2">
                    <c:v>4.1.3</c:v>
                  </c:pt>
                  <c:pt idx="3">
                    <c:v>4.1.4</c:v>
                  </c:pt>
                  <c:pt idx="4">
                    <c:v>4.1.5</c:v>
                  </c:pt>
                </c:lvl>
              </c:multiLvlStrCache>
            </c:multiLvlStrRef>
          </c:cat>
          <c:val>
            <c:numRef>
              <c:f>'4 - INFRASTRUCTURE'!$X$8:$X$9</c:f>
              <c:numCache>
                <c:formatCode>General</c:formatCode>
                <c:ptCount val="2"/>
                <c:pt idx="0">
                  <c:v>0</c:v>
                </c:pt>
                <c:pt idx="1">
                  <c:v>0</c:v>
                </c:pt>
              </c:numCache>
            </c:numRef>
          </c:val>
          <c:extLst>
            <c:ext xmlns:c16="http://schemas.microsoft.com/office/drawing/2014/chart" uri="{C3380CC4-5D6E-409C-BE32-E72D297353CC}">
              <c16:uniqueId val="{0000000F-819C-3A43-9C5D-D6F21FBBEE8E}"/>
            </c:ext>
          </c:extLst>
        </c:ser>
        <c:dLbls>
          <c:showLegendKey val="0"/>
          <c:showVal val="0"/>
          <c:showCatName val="1"/>
          <c:showSerName val="0"/>
          <c:showPercent val="1"/>
          <c:showBubbleSize val="0"/>
          <c:showLeaderLines val="1"/>
        </c:dLbls>
        <c:firstSliceAng val="0"/>
        <c:holeSize val="50"/>
      </c:doughnutChart>
      <c:spPr>
        <a:noFill/>
        <a:ln>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it-IT" b="1">
                <a:solidFill>
                  <a:schemeClr val="bg1"/>
                </a:solidFill>
              </a:rPr>
              <a:t>Component 4.2 -</a:t>
            </a:r>
            <a:r>
              <a:rPr lang="it-IT" b="1" baseline="0">
                <a:solidFill>
                  <a:schemeClr val="bg1"/>
                </a:solidFill>
              </a:rPr>
              <a:t> Utilities</a:t>
            </a:r>
            <a:endParaRPr lang="it-IT" b="1">
              <a:solidFill>
                <a:schemeClr val="bg1"/>
              </a:solidFill>
            </a:endParaRPr>
          </a:p>
        </c:rich>
      </c:tx>
      <c:overlay val="0"/>
      <c:spPr>
        <a:solidFill>
          <a:schemeClr val="bg1">
            <a:lumMod val="50000"/>
          </a:schemeClr>
        </a:solid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it-IT"/>
        </a:p>
      </c:txPr>
    </c:title>
    <c:autoTitleDeleted val="0"/>
    <c:plotArea>
      <c:layout/>
      <c:doughnutChart>
        <c:varyColors val="1"/>
        <c:ser>
          <c:idx val="0"/>
          <c:order val="0"/>
          <c:tx>
            <c:strRef>
              <c:f>'4 - INFRASTRUCTURE'!$T$6</c:f>
              <c:strCache>
                <c:ptCount val="1"/>
                <c:pt idx="0">
                  <c:v>Indicator Score</c:v>
                </c:pt>
              </c:strCache>
            </c:strRef>
          </c:tx>
          <c:dPt>
            <c:idx val="0"/>
            <c:bubble3D val="0"/>
            <c:spPr>
              <a:solidFill>
                <a:schemeClr val="accent3">
                  <a:shade val="53000"/>
                </a:schemeClr>
              </a:solidFill>
              <a:ln w="19050">
                <a:solidFill>
                  <a:schemeClr val="lt1"/>
                </a:solidFill>
              </a:ln>
              <a:effectLst/>
            </c:spPr>
            <c:extLst>
              <c:ext xmlns:c16="http://schemas.microsoft.com/office/drawing/2014/chart" uri="{C3380CC4-5D6E-409C-BE32-E72D297353CC}">
                <c16:uniqueId val="{00000001-A3C8-1944-9111-3B055BE4AA5D}"/>
              </c:ext>
            </c:extLst>
          </c:dPt>
          <c:dPt>
            <c:idx val="1"/>
            <c:bubble3D val="0"/>
            <c:spPr>
              <a:solidFill>
                <a:schemeClr val="accent3">
                  <a:shade val="76000"/>
                </a:schemeClr>
              </a:solidFill>
              <a:ln w="19050">
                <a:solidFill>
                  <a:schemeClr val="lt1"/>
                </a:solidFill>
              </a:ln>
              <a:effectLst/>
            </c:spPr>
            <c:extLst>
              <c:ext xmlns:c16="http://schemas.microsoft.com/office/drawing/2014/chart" uri="{C3380CC4-5D6E-409C-BE32-E72D297353CC}">
                <c16:uniqueId val="{00000003-A3C8-1944-9111-3B055BE4AA5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3C8-1944-9111-3B055BE4AA5D}"/>
              </c:ext>
            </c:extLst>
          </c:dPt>
          <c:dPt>
            <c:idx val="3"/>
            <c:bubble3D val="0"/>
            <c:spPr>
              <a:solidFill>
                <a:schemeClr val="accent3">
                  <a:tint val="77000"/>
                </a:schemeClr>
              </a:solidFill>
              <a:ln w="19050">
                <a:solidFill>
                  <a:schemeClr val="lt1"/>
                </a:solidFill>
              </a:ln>
              <a:effectLst/>
            </c:spPr>
            <c:extLst>
              <c:ext xmlns:c16="http://schemas.microsoft.com/office/drawing/2014/chart" uri="{C3380CC4-5D6E-409C-BE32-E72D297353CC}">
                <c16:uniqueId val="{00000007-A3C8-1944-9111-3B055BE4AA5D}"/>
              </c:ext>
            </c:extLst>
          </c:dPt>
          <c:dPt>
            <c:idx val="4"/>
            <c:bubble3D val="0"/>
            <c:spPr>
              <a:solidFill>
                <a:schemeClr val="accent3">
                  <a:tint val="54000"/>
                </a:schemeClr>
              </a:solidFill>
              <a:ln w="19050">
                <a:solidFill>
                  <a:schemeClr val="lt1"/>
                </a:solidFill>
              </a:ln>
              <a:effectLst/>
            </c:spPr>
            <c:extLst>
              <c:ext xmlns:c16="http://schemas.microsoft.com/office/drawing/2014/chart" uri="{C3380CC4-5D6E-409C-BE32-E72D297353CC}">
                <c16:uniqueId val="{00000009-A3C8-1944-9111-3B055BE4AA5D}"/>
              </c:ext>
            </c:extLst>
          </c:dPt>
          <c:dLbls>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extLst>
          </c:dLbls>
          <c:cat>
            <c:multiLvlStrRef>
              <c:f>'4 - INFRASTRUCTURE'!$F$15:$G$19</c:f>
              <c:multiLvlStrCache>
                <c:ptCount val="5"/>
                <c:lvl>
                  <c:pt idx="0">
                    <c:v>Critical instructure</c:v>
                  </c:pt>
                  <c:pt idx="1">
                    <c:v>Protective infrastructure</c:v>
                  </c:pt>
                  <c:pt idx="2">
                    <c:v>Water potable and sanitation</c:v>
                  </c:pt>
                  <c:pt idx="3">
                    <c:v>Energy</c:v>
                  </c:pt>
                  <c:pt idx="4">
                    <c:v>Guidelines and Regulations</c:v>
                  </c:pt>
                </c:lvl>
                <c:lvl>
                  <c:pt idx="0">
                    <c:v>4.2.1 </c:v>
                  </c:pt>
                  <c:pt idx="1">
                    <c:v>4.2.2</c:v>
                  </c:pt>
                  <c:pt idx="2">
                    <c:v>4.2.3</c:v>
                  </c:pt>
                  <c:pt idx="3">
                    <c:v>4.2.4</c:v>
                  </c:pt>
                  <c:pt idx="4">
                    <c:v>4.2.5</c:v>
                  </c:pt>
                </c:lvl>
              </c:multiLvlStrCache>
            </c:multiLvlStrRef>
          </c:cat>
          <c:val>
            <c:numRef>
              <c:f>'4 - INFRASTRUCTURE'!$T$15:$T$19</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A3C8-1944-9111-3B055BE4AA5D}"/>
            </c:ext>
          </c:extLst>
        </c:ser>
        <c:ser>
          <c:idx val="1"/>
          <c:order val="1"/>
          <c:tx>
            <c:strRef>
              <c:f>'4 - INFRASTRUCTURE'!$X$6</c:f>
              <c:strCache>
                <c:ptCount val="1"/>
                <c:pt idx="0">
                  <c:v>Component Score</c:v>
                </c:pt>
              </c:strCache>
            </c:strRef>
          </c:tx>
          <c:dPt>
            <c:idx val="0"/>
            <c:bubble3D val="0"/>
            <c:spPr>
              <a:solidFill>
                <a:schemeClr val="accent3">
                  <a:lumMod val="75000"/>
                </a:schemeClr>
              </a:solidFill>
              <a:ln w="19050">
                <a:solidFill>
                  <a:schemeClr val="lt1"/>
                </a:solidFill>
              </a:ln>
              <a:effectLst/>
            </c:spPr>
            <c:extLst>
              <c:ext xmlns:c16="http://schemas.microsoft.com/office/drawing/2014/chart" uri="{C3380CC4-5D6E-409C-BE32-E72D297353CC}">
                <c16:uniqueId val="{0000000C-A3C8-1944-9111-3B055BE4AA5D}"/>
              </c:ext>
            </c:extLst>
          </c:dPt>
          <c:dPt>
            <c:idx val="1"/>
            <c:bubble3D val="0"/>
            <c:spPr>
              <a:solidFill>
                <a:schemeClr val="bg1"/>
              </a:solidFill>
              <a:ln w="19050">
                <a:solidFill>
                  <a:schemeClr val="lt1"/>
                </a:solidFill>
              </a:ln>
              <a:effectLst/>
            </c:spPr>
            <c:extLst>
              <c:ext xmlns:c16="http://schemas.microsoft.com/office/drawing/2014/chart" uri="{C3380CC4-5D6E-409C-BE32-E72D297353CC}">
                <c16:uniqueId val="{0000000E-A3C8-1944-9111-3B055BE4AA5D}"/>
              </c:ext>
            </c:extLst>
          </c:dPt>
          <c:dLbls>
            <c:dLbl>
              <c:idx val="1"/>
              <c:delete val="1"/>
              <c:extLst>
                <c:ext xmlns:c15="http://schemas.microsoft.com/office/drawing/2012/chart" uri="{CE6537A1-D6FC-4f65-9D91-7224C49458BB}"/>
                <c:ext xmlns:c16="http://schemas.microsoft.com/office/drawing/2014/chart" uri="{C3380CC4-5D6E-409C-BE32-E72D297353CC}">
                  <c16:uniqueId val="{0000000E-A3C8-1944-9111-3B055BE4AA5D}"/>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extLst>
          </c:dLbls>
          <c:cat>
            <c:multiLvlStrRef>
              <c:f>'4 - INFRASTRUCTURE'!$F$15:$G$19</c:f>
              <c:multiLvlStrCache>
                <c:ptCount val="5"/>
                <c:lvl>
                  <c:pt idx="0">
                    <c:v>Critical instructure</c:v>
                  </c:pt>
                  <c:pt idx="1">
                    <c:v>Protective infrastructure</c:v>
                  </c:pt>
                  <c:pt idx="2">
                    <c:v>Water potable and sanitation</c:v>
                  </c:pt>
                  <c:pt idx="3">
                    <c:v>Energy</c:v>
                  </c:pt>
                  <c:pt idx="4">
                    <c:v>Guidelines and Regulations</c:v>
                  </c:pt>
                </c:lvl>
                <c:lvl>
                  <c:pt idx="0">
                    <c:v>4.2.1 </c:v>
                  </c:pt>
                  <c:pt idx="1">
                    <c:v>4.2.2</c:v>
                  </c:pt>
                  <c:pt idx="2">
                    <c:v>4.2.3</c:v>
                  </c:pt>
                  <c:pt idx="3">
                    <c:v>4.2.4</c:v>
                  </c:pt>
                  <c:pt idx="4">
                    <c:v>4.2.5</c:v>
                  </c:pt>
                </c:lvl>
              </c:multiLvlStrCache>
            </c:multiLvlStrRef>
          </c:cat>
          <c:val>
            <c:numRef>
              <c:f>'4 - INFRASTRUCTURE'!$X$14:$X$15</c:f>
              <c:numCache>
                <c:formatCode>General</c:formatCode>
                <c:ptCount val="2"/>
                <c:pt idx="0">
                  <c:v>0</c:v>
                </c:pt>
                <c:pt idx="1">
                  <c:v>0</c:v>
                </c:pt>
              </c:numCache>
            </c:numRef>
          </c:val>
          <c:extLst>
            <c:ext xmlns:c16="http://schemas.microsoft.com/office/drawing/2014/chart" uri="{C3380CC4-5D6E-409C-BE32-E72D297353CC}">
              <c16:uniqueId val="{0000000F-A3C8-1944-9111-3B055BE4AA5D}"/>
            </c:ext>
          </c:extLst>
        </c:ser>
        <c:dLbls>
          <c:showLegendKey val="0"/>
          <c:showVal val="0"/>
          <c:showCatName val="1"/>
          <c:showSerName val="0"/>
          <c:showPercent val="1"/>
          <c:showBubbleSize val="0"/>
          <c:showLeaderLines val="0"/>
        </c:dLbls>
        <c:firstSliceAng val="0"/>
        <c:holeSize val="50"/>
      </c:doughnutChart>
      <c:spPr>
        <a:noFill/>
        <a:ln>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it-IT" b="1">
                <a:solidFill>
                  <a:schemeClr val="bg1"/>
                </a:solidFill>
              </a:rPr>
              <a:t>Component 4.3 - Transport</a:t>
            </a:r>
          </a:p>
        </c:rich>
      </c:tx>
      <c:overlay val="0"/>
      <c:spPr>
        <a:solidFill>
          <a:schemeClr val="bg1">
            <a:lumMod val="50000"/>
          </a:schemeClr>
        </a:solid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it-IT"/>
        </a:p>
      </c:txPr>
    </c:title>
    <c:autoTitleDeleted val="0"/>
    <c:plotArea>
      <c:layout/>
      <c:doughnutChart>
        <c:varyColors val="1"/>
        <c:ser>
          <c:idx val="0"/>
          <c:order val="0"/>
          <c:tx>
            <c:strRef>
              <c:f>'4 - INFRASTRUCTURE'!$T$6</c:f>
              <c:strCache>
                <c:ptCount val="1"/>
                <c:pt idx="0">
                  <c:v>Indicator Score</c:v>
                </c:pt>
              </c:strCache>
            </c:strRef>
          </c:tx>
          <c:dPt>
            <c:idx val="0"/>
            <c:bubble3D val="0"/>
            <c:spPr>
              <a:solidFill>
                <a:schemeClr val="accent3">
                  <a:shade val="53000"/>
                </a:schemeClr>
              </a:solidFill>
              <a:ln w="19050">
                <a:solidFill>
                  <a:schemeClr val="lt1"/>
                </a:solidFill>
              </a:ln>
              <a:effectLst/>
            </c:spPr>
            <c:extLst>
              <c:ext xmlns:c16="http://schemas.microsoft.com/office/drawing/2014/chart" uri="{C3380CC4-5D6E-409C-BE32-E72D297353CC}">
                <c16:uniqueId val="{00000001-40A1-1043-8595-02234828BD4C}"/>
              </c:ext>
            </c:extLst>
          </c:dPt>
          <c:dPt>
            <c:idx val="1"/>
            <c:bubble3D val="0"/>
            <c:spPr>
              <a:solidFill>
                <a:schemeClr val="accent3">
                  <a:shade val="76000"/>
                </a:schemeClr>
              </a:solidFill>
              <a:ln w="19050">
                <a:solidFill>
                  <a:schemeClr val="lt1"/>
                </a:solidFill>
              </a:ln>
              <a:effectLst/>
            </c:spPr>
            <c:extLst>
              <c:ext xmlns:c16="http://schemas.microsoft.com/office/drawing/2014/chart" uri="{C3380CC4-5D6E-409C-BE32-E72D297353CC}">
                <c16:uniqueId val="{00000003-40A1-1043-8595-02234828BD4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0A1-1043-8595-02234828BD4C}"/>
              </c:ext>
            </c:extLst>
          </c:dPt>
          <c:dPt>
            <c:idx val="3"/>
            <c:bubble3D val="0"/>
            <c:spPr>
              <a:solidFill>
                <a:schemeClr val="accent3">
                  <a:tint val="77000"/>
                </a:schemeClr>
              </a:solidFill>
              <a:ln w="19050">
                <a:solidFill>
                  <a:schemeClr val="lt1"/>
                </a:solidFill>
              </a:ln>
              <a:effectLst/>
            </c:spPr>
            <c:extLst>
              <c:ext xmlns:c16="http://schemas.microsoft.com/office/drawing/2014/chart" uri="{C3380CC4-5D6E-409C-BE32-E72D297353CC}">
                <c16:uniqueId val="{00000007-40A1-1043-8595-02234828BD4C}"/>
              </c:ext>
            </c:extLst>
          </c:dPt>
          <c:dPt>
            <c:idx val="4"/>
            <c:bubble3D val="0"/>
            <c:spPr>
              <a:solidFill>
                <a:schemeClr val="accent3">
                  <a:tint val="54000"/>
                </a:schemeClr>
              </a:solidFill>
              <a:ln w="19050">
                <a:solidFill>
                  <a:schemeClr val="lt1"/>
                </a:solidFill>
              </a:ln>
              <a:effectLst/>
            </c:spPr>
            <c:extLst>
              <c:ext xmlns:c16="http://schemas.microsoft.com/office/drawing/2014/chart" uri="{C3380CC4-5D6E-409C-BE32-E72D297353CC}">
                <c16:uniqueId val="{00000009-40A1-1043-8595-02234828BD4C}"/>
              </c:ext>
            </c:extLst>
          </c:dPt>
          <c:dLbls>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'4 - INFRASTRUCTURE'!$F$21:$G$25</c:f>
              <c:multiLvlStrCache>
                <c:ptCount val="5"/>
                <c:lvl>
                  <c:pt idx="0">
                    <c:v>Private transport</c:v>
                  </c:pt>
                  <c:pt idx="1">
                    <c:v>Public transport</c:v>
                  </c:pt>
                  <c:pt idx="2">
                    <c:v>Sustainable tranport</c:v>
                  </c:pt>
                  <c:pt idx="3">
                    <c:v>Transport infrastructure </c:v>
                  </c:pt>
                  <c:pt idx="4">
                    <c:v>Guidelines and Regulations</c:v>
                  </c:pt>
                </c:lvl>
                <c:lvl>
                  <c:pt idx="0">
                    <c:v>4.3.1</c:v>
                  </c:pt>
                  <c:pt idx="1">
                    <c:v>4.3.2</c:v>
                  </c:pt>
                  <c:pt idx="2">
                    <c:v>4.3.3</c:v>
                  </c:pt>
                  <c:pt idx="3">
                    <c:v>4.3.4</c:v>
                  </c:pt>
                  <c:pt idx="4">
                    <c:v>4.3.5</c:v>
                  </c:pt>
                </c:lvl>
              </c:multiLvlStrCache>
            </c:multiLvlStrRef>
          </c:cat>
          <c:val>
            <c:numRef>
              <c:f>'4 - INFRASTRUCTURE'!$T$21:$T$25</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40A1-1043-8595-02234828BD4C}"/>
            </c:ext>
          </c:extLst>
        </c:ser>
        <c:ser>
          <c:idx val="1"/>
          <c:order val="1"/>
          <c:tx>
            <c:strRef>
              <c:f>'4 - INFRASTRUCTURE'!$X$6</c:f>
              <c:strCache>
                <c:ptCount val="1"/>
                <c:pt idx="0">
                  <c:v>Component Score</c:v>
                </c:pt>
              </c:strCache>
            </c:strRef>
          </c:tx>
          <c:spPr>
            <a:solidFill>
              <a:schemeClr val="bg1"/>
            </a:solidFill>
          </c:spPr>
          <c:dPt>
            <c:idx val="0"/>
            <c:bubble3D val="0"/>
            <c:spPr>
              <a:solidFill>
                <a:schemeClr val="accent3">
                  <a:lumMod val="75000"/>
                </a:schemeClr>
              </a:solidFill>
              <a:ln w="19050">
                <a:solidFill>
                  <a:schemeClr val="lt1"/>
                </a:solidFill>
              </a:ln>
              <a:effectLst/>
            </c:spPr>
            <c:extLst>
              <c:ext xmlns:c16="http://schemas.microsoft.com/office/drawing/2014/chart" uri="{C3380CC4-5D6E-409C-BE32-E72D297353CC}">
                <c16:uniqueId val="{0000000C-40A1-1043-8595-02234828BD4C}"/>
              </c:ext>
            </c:extLst>
          </c:dPt>
          <c:dPt>
            <c:idx val="1"/>
            <c:bubble3D val="0"/>
            <c:spPr>
              <a:solidFill>
                <a:schemeClr val="bg1"/>
              </a:solidFill>
              <a:ln w="19050">
                <a:solidFill>
                  <a:schemeClr val="lt1"/>
                </a:solidFill>
              </a:ln>
              <a:effectLst/>
            </c:spPr>
            <c:extLst>
              <c:ext xmlns:c16="http://schemas.microsoft.com/office/drawing/2014/chart" uri="{C3380CC4-5D6E-409C-BE32-E72D297353CC}">
                <c16:uniqueId val="{0000000E-40A1-1043-8595-02234828BD4C}"/>
              </c:ext>
            </c:extLst>
          </c:dPt>
          <c:dLbls>
            <c:dLbl>
              <c:idx val="1"/>
              <c:delete val="1"/>
              <c:extLst>
                <c:ext xmlns:c15="http://schemas.microsoft.com/office/drawing/2012/chart" uri="{CE6537A1-D6FC-4f65-9D91-7224C49458BB}"/>
                <c:ext xmlns:c16="http://schemas.microsoft.com/office/drawing/2014/chart" uri="{C3380CC4-5D6E-409C-BE32-E72D297353CC}">
                  <c16:uniqueId val="{0000000E-40A1-1043-8595-02234828BD4C}"/>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extLst>
          </c:dLbls>
          <c:cat>
            <c:multiLvlStrRef>
              <c:f>'4 - INFRASTRUCTURE'!$F$21:$G$25</c:f>
              <c:multiLvlStrCache>
                <c:ptCount val="5"/>
                <c:lvl>
                  <c:pt idx="0">
                    <c:v>Private transport</c:v>
                  </c:pt>
                  <c:pt idx="1">
                    <c:v>Public transport</c:v>
                  </c:pt>
                  <c:pt idx="2">
                    <c:v>Sustainable tranport</c:v>
                  </c:pt>
                  <c:pt idx="3">
                    <c:v>Transport infrastructure </c:v>
                  </c:pt>
                  <c:pt idx="4">
                    <c:v>Guidelines and Regulations</c:v>
                  </c:pt>
                </c:lvl>
                <c:lvl>
                  <c:pt idx="0">
                    <c:v>4.3.1</c:v>
                  </c:pt>
                  <c:pt idx="1">
                    <c:v>4.3.2</c:v>
                  </c:pt>
                  <c:pt idx="2">
                    <c:v>4.3.3</c:v>
                  </c:pt>
                  <c:pt idx="3">
                    <c:v>4.3.4</c:v>
                  </c:pt>
                  <c:pt idx="4">
                    <c:v>4.3.5</c:v>
                  </c:pt>
                </c:lvl>
              </c:multiLvlStrCache>
            </c:multiLvlStrRef>
          </c:cat>
          <c:val>
            <c:numRef>
              <c:f>'4 - INFRASTRUCTURE'!$X$20:$X$21</c:f>
              <c:numCache>
                <c:formatCode>General</c:formatCode>
                <c:ptCount val="2"/>
                <c:pt idx="0">
                  <c:v>0</c:v>
                </c:pt>
                <c:pt idx="1">
                  <c:v>0</c:v>
                </c:pt>
              </c:numCache>
            </c:numRef>
          </c:val>
          <c:extLst>
            <c:ext xmlns:c16="http://schemas.microsoft.com/office/drawing/2014/chart" uri="{C3380CC4-5D6E-409C-BE32-E72D297353CC}">
              <c16:uniqueId val="{0000000F-40A1-1043-8595-02234828BD4C}"/>
            </c:ext>
          </c:extLst>
        </c:ser>
        <c:dLbls>
          <c:showLegendKey val="0"/>
          <c:showVal val="0"/>
          <c:showCatName val="1"/>
          <c:showSerName val="0"/>
          <c:showPercent val="1"/>
          <c:showBubbleSize val="0"/>
          <c:showLeaderLines val="1"/>
        </c:dLbls>
        <c:firstSliceAng val="0"/>
        <c:holeSize val="50"/>
      </c:doughnutChart>
      <c:spPr>
        <a:noFill/>
        <a:ln>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it-IT" b="1">
                <a:solidFill>
                  <a:schemeClr val="bg1"/>
                </a:solidFill>
              </a:rPr>
              <a:t>Component 4.4 - ICT</a:t>
            </a:r>
          </a:p>
        </c:rich>
      </c:tx>
      <c:overlay val="0"/>
      <c:spPr>
        <a:solidFill>
          <a:schemeClr val="bg1">
            <a:lumMod val="50000"/>
          </a:schemeClr>
        </a:solid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it-IT"/>
        </a:p>
      </c:txPr>
    </c:title>
    <c:autoTitleDeleted val="0"/>
    <c:plotArea>
      <c:layout/>
      <c:doughnutChart>
        <c:varyColors val="1"/>
        <c:ser>
          <c:idx val="0"/>
          <c:order val="0"/>
          <c:tx>
            <c:strRef>
              <c:f>'4 - INFRASTRUCTURE'!$T$6</c:f>
              <c:strCache>
                <c:ptCount val="1"/>
                <c:pt idx="0">
                  <c:v>Indicator Score</c:v>
                </c:pt>
              </c:strCache>
            </c:strRef>
          </c:tx>
          <c:dPt>
            <c:idx val="0"/>
            <c:bubble3D val="0"/>
            <c:spPr>
              <a:solidFill>
                <a:schemeClr val="accent3">
                  <a:shade val="53000"/>
                </a:schemeClr>
              </a:solidFill>
              <a:ln w="19050">
                <a:solidFill>
                  <a:schemeClr val="lt1"/>
                </a:solidFill>
              </a:ln>
              <a:effectLst/>
            </c:spPr>
            <c:extLst>
              <c:ext xmlns:c16="http://schemas.microsoft.com/office/drawing/2014/chart" uri="{C3380CC4-5D6E-409C-BE32-E72D297353CC}">
                <c16:uniqueId val="{00000001-2D65-D645-817F-B2B84E9ED8E0}"/>
              </c:ext>
            </c:extLst>
          </c:dPt>
          <c:dPt>
            <c:idx val="1"/>
            <c:bubble3D val="0"/>
            <c:spPr>
              <a:solidFill>
                <a:schemeClr val="accent3">
                  <a:shade val="76000"/>
                </a:schemeClr>
              </a:solidFill>
              <a:ln w="19050">
                <a:solidFill>
                  <a:schemeClr val="lt1"/>
                </a:solidFill>
              </a:ln>
              <a:effectLst/>
            </c:spPr>
            <c:extLst>
              <c:ext xmlns:c16="http://schemas.microsoft.com/office/drawing/2014/chart" uri="{C3380CC4-5D6E-409C-BE32-E72D297353CC}">
                <c16:uniqueId val="{00000003-2D65-D645-817F-B2B84E9ED8E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D65-D645-817F-B2B84E9ED8E0}"/>
              </c:ext>
            </c:extLst>
          </c:dPt>
          <c:dPt>
            <c:idx val="3"/>
            <c:bubble3D val="0"/>
            <c:spPr>
              <a:solidFill>
                <a:schemeClr val="accent3">
                  <a:tint val="77000"/>
                </a:schemeClr>
              </a:solidFill>
              <a:ln w="19050">
                <a:solidFill>
                  <a:schemeClr val="lt1"/>
                </a:solidFill>
              </a:ln>
              <a:effectLst/>
            </c:spPr>
            <c:extLst>
              <c:ext xmlns:c16="http://schemas.microsoft.com/office/drawing/2014/chart" uri="{C3380CC4-5D6E-409C-BE32-E72D297353CC}">
                <c16:uniqueId val="{00000007-2D65-D645-817F-B2B84E9ED8E0}"/>
              </c:ext>
            </c:extLst>
          </c:dPt>
          <c:dPt>
            <c:idx val="4"/>
            <c:bubble3D val="0"/>
            <c:spPr>
              <a:solidFill>
                <a:schemeClr val="accent3">
                  <a:tint val="54000"/>
                </a:schemeClr>
              </a:solidFill>
              <a:ln w="19050">
                <a:solidFill>
                  <a:schemeClr val="lt1"/>
                </a:solidFill>
              </a:ln>
              <a:effectLst/>
            </c:spPr>
            <c:extLst>
              <c:ext xmlns:c16="http://schemas.microsoft.com/office/drawing/2014/chart" uri="{C3380CC4-5D6E-409C-BE32-E72D297353CC}">
                <c16:uniqueId val="{00000009-2D65-D645-817F-B2B84E9ED8E0}"/>
              </c:ext>
            </c:extLst>
          </c:dPt>
          <c:dLbls>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'4 - INFRASTRUCTURE'!$F$27:$G$31</c:f>
              <c:multiLvlStrCache>
                <c:ptCount val="5"/>
                <c:lvl>
                  <c:pt idx="0">
                    <c:v>Network  infrastructure</c:v>
                  </c:pt>
                  <c:pt idx="1">
                    <c:v>Providers </c:v>
                  </c:pt>
                  <c:pt idx="2">
                    <c:v>Access to information</c:v>
                  </c:pt>
                  <c:pt idx="3">
                    <c:v>Early warining</c:v>
                  </c:pt>
                  <c:pt idx="4">
                    <c:v>Guidelines and Regulations</c:v>
                  </c:pt>
                </c:lvl>
                <c:lvl>
                  <c:pt idx="0">
                    <c:v>4.4.1</c:v>
                  </c:pt>
                  <c:pt idx="1">
                    <c:v>4.4.2</c:v>
                  </c:pt>
                  <c:pt idx="2">
                    <c:v>4.4.3</c:v>
                  </c:pt>
                  <c:pt idx="3">
                    <c:v>4.4.4</c:v>
                  </c:pt>
                  <c:pt idx="4">
                    <c:v>4.4.5</c:v>
                  </c:pt>
                </c:lvl>
              </c:multiLvlStrCache>
            </c:multiLvlStrRef>
          </c:cat>
          <c:val>
            <c:numRef>
              <c:f>'4 - INFRASTRUCTURE'!$T$27:$T$31</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2D65-D645-817F-B2B84E9ED8E0}"/>
            </c:ext>
          </c:extLst>
        </c:ser>
        <c:ser>
          <c:idx val="1"/>
          <c:order val="1"/>
          <c:tx>
            <c:strRef>
              <c:f>'4 - INFRASTRUCTURE'!$X$6</c:f>
              <c:strCache>
                <c:ptCount val="1"/>
                <c:pt idx="0">
                  <c:v>Component Score</c:v>
                </c:pt>
              </c:strCache>
            </c:strRef>
          </c:tx>
          <c:dPt>
            <c:idx val="0"/>
            <c:bubble3D val="0"/>
            <c:spPr>
              <a:solidFill>
                <a:schemeClr val="accent3">
                  <a:lumMod val="75000"/>
                </a:schemeClr>
              </a:solidFill>
              <a:ln w="19050">
                <a:solidFill>
                  <a:schemeClr val="lt1"/>
                </a:solidFill>
              </a:ln>
              <a:effectLst/>
            </c:spPr>
            <c:extLst>
              <c:ext xmlns:c16="http://schemas.microsoft.com/office/drawing/2014/chart" uri="{C3380CC4-5D6E-409C-BE32-E72D297353CC}">
                <c16:uniqueId val="{0000000C-2D65-D645-817F-B2B84E9ED8E0}"/>
              </c:ext>
            </c:extLst>
          </c:dPt>
          <c:dPt>
            <c:idx val="1"/>
            <c:bubble3D val="0"/>
            <c:spPr>
              <a:solidFill>
                <a:schemeClr val="bg1"/>
              </a:solidFill>
              <a:ln w="19050">
                <a:solidFill>
                  <a:schemeClr val="lt1"/>
                </a:solidFill>
              </a:ln>
              <a:effectLst/>
            </c:spPr>
            <c:extLst>
              <c:ext xmlns:c16="http://schemas.microsoft.com/office/drawing/2014/chart" uri="{C3380CC4-5D6E-409C-BE32-E72D297353CC}">
                <c16:uniqueId val="{0000000E-2D65-D645-817F-B2B84E9ED8E0}"/>
              </c:ext>
            </c:extLst>
          </c:dPt>
          <c:dLbls>
            <c:dLbl>
              <c:idx val="1"/>
              <c:delete val="1"/>
              <c:extLst>
                <c:ext xmlns:c15="http://schemas.microsoft.com/office/drawing/2012/chart" uri="{CE6537A1-D6FC-4f65-9D91-7224C49458BB}"/>
                <c:ext xmlns:c16="http://schemas.microsoft.com/office/drawing/2014/chart" uri="{C3380CC4-5D6E-409C-BE32-E72D297353CC}">
                  <c16:uniqueId val="{0000000E-2D65-D645-817F-B2B84E9ED8E0}"/>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extLst>
          </c:dLbls>
          <c:cat>
            <c:multiLvlStrRef>
              <c:f>'4 - INFRASTRUCTURE'!$F$27:$G$31</c:f>
              <c:multiLvlStrCache>
                <c:ptCount val="5"/>
                <c:lvl>
                  <c:pt idx="0">
                    <c:v>Network  infrastructure</c:v>
                  </c:pt>
                  <c:pt idx="1">
                    <c:v>Providers </c:v>
                  </c:pt>
                  <c:pt idx="2">
                    <c:v>Access to information</c:v>
                  </c:pt>
                  <c:pt idx="3">
                    <c:v>Early warining</c:v>
                  </c:pt>
                  <c:pt idx="4">
                    <c:v>Guidelines and Regulations</c:v>
                  </c:pt>
                </c:lvl>
                <c:lvl>
                  <c:pt idx="0">
                    <c:v>4.4.1</c:v>
                  </c:pt>
                  <c:pt idx="1">
                    <c:v>4.4.2</c:v>
                  </c:pt>
                  <c:pt idx="2">
                    <c:v>4.4.3</c:v>
                  </c:pt>
                  <c:pt idx="3">
                    <c:v>4.4.4</c:v>
                  </c:pt>
                  <c:pt idx="4">
                    <c:v>4.4.5</c:v>
                  </c:pt>
                </c:lvl>
              </c:multiLvlStrCache>
            </c:multiLvlStrRef>
          </c:cat>
          <c:val>
            <c:numRef>
              <c:f>'4 - INFRASTRUCTURE'!$X$26:$X$27</c:f>
              <c:numCache>
                <c:formatCode>General</c:formatCode>
                <c:ptCount val="2"/>
                <c:pt idx="0">
                  <c:v>0</c:v>
                </c:pt>
                <c:pt idx="1">
                  <c:v>0</c:v>
                </c:pt>
              </c:numCache>
            </c:numRef>
          </c:val>
          <c:extLst>
            <c:ext xmlns:c16="http://schemas.microsoft.com/office/drawing/2014/chart" uri="{C3380CC4-5D6E-409C-BE32-E72D297353CC}">
              <c16:uniqueId val="{0000000F-2D65-D645-817F-B2B84E9ED8E0}"/>
            </c:ext>
          </c:extLst>
        </c:ser>
        <c:dLbls>
          <c:showLegendKey val="0"/>
          <c:showVal val="0"/>
          <c:showCatName val="1"/>
          <c:showSerName val="0"/>
          <c:showPercent val="1"/>
          <c:showBubbleSize val="0"/>
          <c:showLeaderLines val="1"/>
        </c:dLbls>
        <c:firstSliceAng val="0"/>
        <c:holeSize val="50"/>
      </c:doughnutChart>
      <c:spPr>
        <a:noFill/>
        <a:ln>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it-IT" b="1">
                <a:solidFill>
                  <a:schemeClr val="bg1"/>
                </a:solidFill>
              </a:rPr>
              <a:t>Component 1.2 - Social</a:t>
            </a:r>
            <a:r>
              <a:rPr lang="it-IT" b="1" baseline="0">
                <a:solidFill>
                  <a:schemeClr val="bg1"/>
                </a:solidFill>
              </a:rPr>
              <a:t> Inclusion</a:t>
            </a:r>
            <a:endParaRPr lang="it-IT" b="1">
              <a:solidFill>
                <a:schemeClr val="bg1"/>
              </a:solidFill>
            </a:endParaRPr>
          </a:p>
        </c:rich>
      </c:tx>
      <c:overlay val="0"/>
      <c:spPr>
        <a:solidFill>
          <a:schemeClr val="bg1">
            <a:lumMod val="50000"/>
          </a:schemeClr>
        </a:solid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it-IT"/>
        </a:p>
      </c:txPr>
    </c:title>
    <c:autoTitleDeleted val="0"/>
    <c:plotArea>
      <c:layout/>
      <c:doughnutChart>
        <c:varyColors val="1"/>
        <c:ser>
          <c:idx val="0"/>
          <c:order val="0"/>
          <c:tx>
            <c:strRef>
              <c:f>'1 - SOCIETY'!$T$6</c:f>
              <c:strCache>
                <c:ptCount val="1"/>
                <c:pt idx="0">
                  <c:v>Indicator Score</c:v>
                </c:pt>
              </c:strCache>
            </c:strRef>
          </c:tx>
          <c:spPr>
            <a:solidFill>
              <a:srgbClr val="7030A0"/>
            </a:solidFill>
          </c:spPr>
          <c:dPt>
            <c:idx val="0"/>
            <c:bubble3D val="0"/>
            <c:spPr>
              <a:solidFill>
                <a:srgbClr val="7030A0"/>
              </a:solidFill>
              <a:ln w="19050">
                <a:solidFill>
                  <a:schemeClr val="lt1"/>
                </a:solidFill>
              </a:ln>
              <a:effectLst/>
            </c:spPr>
            <c:extLst>
              <c:ext xmlns:c16="http://schemas.microsoft.com/office/drawing/2014/chart" uri="{C3380CC4-5D6E-409C-BE32-E72D297353CC}">
                <c16:uniqueId val="{00000001-E24B-AA46-A119-63BFF7B32894}"/>
              </c:ext>
            </c:extLst>
          </c:dPt>
          <c:dPt>
            <c:idx val="1"/>
            <c:bubble3D val="0"/>
            <c:spPr>
              <a:solidFill>
                <a:srgbClr val="7030A0">
                  <a:alpha val="84000"/>
                </a:srgbClr>
              </a:solidFill>
              <a:ln w="19050">
                <a:solidFill>
                  <a:schemeClr val="lt1"/>
                </a:solidFill>
              </a:ln>
              <a:effectLst/>
            </c:spPr>
            <c:extLst>
              <c:ext xmlns:c16="http://schemas.microsoft.com/office/drawing/2014/chart" uri="{C3380CC4-5D6E-409C-BE32-E72D297353CC}">
                <c16:uniqueId val="{00000003-E24B-AA46-A119-63BFF7B32894}"/>
              </c:ext>
            </c:extLst>
          </c:dPt>
          <c:dPt>
            <c:idx val="2"/>
            <c:bubble3D val="0"/>
            <c:spPr>
              <a:solidFill>
                <a:srgbClr val="7030A0">
                  <a:alpha val="70000"/>
                </a:srgbClr>
              </a:solidFill>
              <a:ln w="19050">
                <a:solidFill>
                  <a:schemeClr val="lt1"/>
                </a:solidFill>
              </a:ln>
              <a:effectLst/>
            </c:spPr>
            <c:extLst>
              <c:ext xmlns:c16="http://schemas.microsoft.com/office/drawing/2014/chart" uri="{C3380CC4-5D6E-409C-BE32-E72D297353CC}">
                <c16:uniqueId val="{00000005-E24B-AA46-A119-63BFF7B32894}"/>
              </c:ext>
            </c:extLst>
          </c:dPt>
          <c:dPt>
            <c:idx val="3"/>
            <c:bubble3D val="0"/>
            <c:spPr>
              <a:solidFill>
                <a:srgbClr val="7030A0">
                  <a:alpha val="55000"/>
                </a:srgbClr>
              </a:solidFill>
              <a:ln w="19050">
                <a:solidFill>
                  <a:schemeClr val="lt1"/>
                </a:solidFill>
              </a:ln>
              <a:effectLst/>
            </c:spPr>
            <c:extLst>
              <c:ext xmlns:c16="http://schemas.microsoft.com/office/drawing/2014/chart" uri="{C3380CC4-5D6E-409C-BE32-E72D297353CC}">
                <c16:uniqueId val="{00000007-E24B-AA46-A119-63BFF7B32894}"/>
              </c:ext>
            </c:extLst>
          </c:dPt>
          <c:dPt>
            <c:idx val="4"/>
            <c:bubble3D val="0"/>
            <c:spPr>
              <a:solidFill>
                <a:srgbClr val="7030A0">
                  <a:alpha val="40000"/>
                </a:srgbClr>
              </a:solidFill>
              <a:ln w="19050">
                <a:solidFill>
                  <a:schemeClr val="lt1"/>
                </a:solidFill>
              </a:ln>
              <a:effectLst/>
            </c:spPr>
            <c:extLst>
              <c:ext xmlns:c16="http://schemas.microsoft.com/office/drawing/2014/chart" uri="{C3380CC4-5D6E-409C-BE32-E72D297353CC}">
                <c16:uniqueId val="{00000009-E24B-AA46-A119-63BFF7B32894}"/>
              </c:ext>
            </c:extLst>
          </c:dPt>
          <c:dLbls>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extLst>
          </c:dLbls>
          <c:cat>
            <c:multiLvlStrRef>
              <c:f>'1 - SOCIETY'!$F$15:$G$19</c:f>
              <c:multiLvlStrCache>
                <c:ptCount val="5"/>
                <c:lvl>
                  <c:pt idx="0">
                    <c:v>Vulnerable groups</c:v>
                  </c:pt>
                  <c:pt idx="1">
                    <c:v>Social dependence</c:v>
                  </c:pt>
                  <c:pt idx="2">
                    <c:v>Acess to social services</c:v>
                  </c:pt>
                  <c:pt idx="3">
                    <c:v>Access to health services</c:v>
                  </c:pt>
                  <c:pt idx="4">
                    <c:v>Access to education services</c:v>
                  </c:pt>
                </c:lvl>
                <c:lvl>
                  <c:pt idx="0">
                    <c:v>1.2.1 </c:v>
                  </c:pt>
                  <c:pt idx="1">
                    <c:v>1.2.2</c:v>
                  </c:pt>
                  <c:pt idx="2">
                    <c:v>1.2.3</c:v>
                  </c:pt>
                  <c:pt idx="3">
                    <c:v>1.2.4</c:v>
                  </c:pt>
                  <c:pt idx="4">
                    <c:v>1.2.5</c:v>
                  </c:pt>
                </c:lvl>
              </c:multiLvlStrCache>
            </c:multiLvlStrRef>
          </c:cat>
          <c:val>
            <c:numRef>
              <c:f>'1 - SOCIETY'!$T$15:$T$19</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E24B-AA46-A119-63BFF7B32894}"/>
            </c:ext>
          </c:extLst>
        </c:ser>
        <c:ser>
          <c:idx val="1"/>
          <c:order val="1"/>
          <c:tx>
            <c:strRef>
              <c:f>'1 - SOCIETY'!$X$6</c:f>
              <c:strCache>
                <c:ptCount val="1"/>
                <c:pt idx="0">
                  <c:v>Component Score</c:v>
                </c:pt>
              </c:strCache>
            </c:strRef>
          </c:tx>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C-E24B-AA46-A119-63BFF7B32894}"/>
              </c:ext>
            </c:extLst>
          </c:dPt>
          <c:dPt>
            <c:idx val="1"/>
            <c:bubble3D val="0"/>
            <c:spPr>
              <a:solidFill>
                <a:schemeClr val="bg1"/>
              </a:solidFill>
              <a:ln w="19050">
                <a:solidFill>
                  <a:schemeClr val="lt1"/>
                </a:solidFill>
              </a:ln>
              <a:effectLst/>
            </c:spPr>
            <c:extLst>
              <c:ext xmlns:c16="http://schemas.microsoft.com/office/drawing/2014/chart" uri="{C3380CC4-5D6E-409C-BE32-E72D297353CC}">
                <c16:uniqueId val="{0000000E-E24B-AA46-A119-63BFF7B32894}"/>
              </c:ext>
            </c:extLst>
          </c:dPt>
          <c:dLbls>
            <c:dLbl>
              <c:idx val="1"/>
              <c:delete val="1"/>
              <c:extLst>
                <c:ext xmlns:c15="http://schemas.microsoft.com/office/drawing/2012/chart" uri="{CE6537A1-D6FC-4f65-9D91-7224C49458BB}"/>
                <c:ext xmlns:c16="http://schemas.microsoft.com/office/drawing/2014/chart" uri="{C3380CC4-5D6E-409C-BE32-E72D297353CC}">
                  <c16:uniqueId val="{0000000E-E24B-AA46-A119-63BFF7B32894}"/>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extLst>
          </c:dLbls>
          <c:cat>
            <c:multiLvlStrRef>
              <c:f>'1 - SOCIETY'!$F$15:$G$19</c:f>
              <c:multiLvlStrCache>
                <c:ptCount val="5"/>
                <c:lvl>
                  <c:pt idx="0">
                    <c:v>Vulnerable groups</c:v>
                  </c:pt>
                  <c:pt idx="1">
                    <c:v>Social dependence</c:v>
                  </c:pt>
                  <c:pt idx="2">
                    <c:v>Acess to social services</c:v>
                  </c:pt>
                  <c:pt idx="3">
                    <c:v>Access to health services</c:v>
                  </c:pt>
                  <c:pt idx="4">
                    <c:v>Access to education services</c:v>
                  </c:pt>
                </c:lvl>
                <c:lvl>
                  <c:pt idx="0">
                    <c:v>1.2.1 </c:v>
                  </c:pt>
                  <c:pt idx="1">
                    <c:v>1.2.2</c:v>
                  </c:pt>
                  <c:pt idx="2">
                    <c:v>1.2.3</c:v>
                  </c:pt>
                  <c:pt idx="3">
                    <c:v>1.2.4</c:v>
                  </c:pt>
                  <c:pt idx="4">
                    <c:v>1.2.5</c:v>
                  </c:pt>
                </c:lvl>
              </c:multiLvlStrCache>
            </c:multiLvlStrRef>
          </c:cat>
          <c:val>
            <c:numRef>
              <c:f>'1 - SOCIETY'!$X$14:$X$15</c:f>
              <c:numCache>
                <c:formatCode>General</c:formatCode>
                <c:ptCount val="2"/>
                <c:pt idx="0">
                  <c:v>0</c:v>
                </c:pt>
                <c:pt idx="1">
                  <c:v>0</c:v>
                </c:pt>
              </c:numCache>
            </c:numRef>
          </c:val>
          <c:extLst>
            <c:ext xmlns:c16="http://schemas.microsoft.com/office/drawing/2014/chart" uri="{C3380CC4-5D6E-409C-BE32-E72D297353CC}">
              <c16:uniqueId val="{0000000F-E24B-AA46-A119-63BFF7B32894}"/>
            </c:ext>
          </c:extLst>
        </c:ser>
        <c:dLbls>
          <c:showLegendKey val="0"/>
          <c:showVal val="0"/>
          <c:showCatName val="1"/>
          <c:showSerName val="0"/>
          <c:showPercent val="1"/>
          <c:showBubbleSize val="0"/>
          <c:showLeaderLines val="0"/>
        </c:dLbls>
        <c:firstSliceAng val="0"/>
        <c:holeSize val="50"/>
      </c:doughnutChart>
      <c:spPr>
        <a:noFill/>
        <a:ln>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2"/>
          <c:tx>
            <c:v>Pointer</c:v>
          </c:tx>
          <c:dPt>
            <c:idx val="0"/>
            <c:bubble3D val="0"/>
            <c:spPr>
              <a:noFill/>
              <a:ln w="19050">
                <a:solidFill>
                  <a:schemeClr val="lt1"/>
                </a:solidFill>
              </a:ln>
              <a:effectLst/>
            </c:spPr>
            <c:extLst>
              <c:ext xmlns:c16="http://schemas.microsoft.com/office/drawing/2014/chart" uri="{C3380CC4-5D6E-409C-BE32-E72D297353CC}">
                <c16:uniqueId val="{00000001-4295-3B4A-8A7C-2A941511FA42}"/>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03-4295-3B4A-8A7C-2A941511FA42}"/>
              </c:ext>
            </c:extLst>
          </c:dPt>
          <c:dPt>
            <c:idx val="2"/>
            <c:bubble3D val="0"/>
            <c:spPr>
              <a:solidFill>
                <a:schemeClr val="bg1"/>
              </a:solidFill>
              <a:ln w="19050">
                <a:solidFill>
                  <a:schemeClr val="lt1"/>
                </a:solidFill>
              </a:ln>
              <a:effectLst/>
            </c:spPr>
            <c:extLst>
              <c:ext xmlns:c16="http://schemas.microsoft.com/office/drawing/2014/chart" uri="{C3380CC4-5D6E-409C-BE32-E72D297353CC}">
                <c16:uniqueId val="{00000005-4295-3B4A-8A7C-2A941511FA42}"/>
              </c:ext>
            </c:extLst>
          </c:dPt>
          <c:val>
            <c:numRef>
              <c:f>'4 - INFRASTRUCTURE'!$J$34:$J$36</c:f>
              <c:numCache>
                <c:formatCode>General</c:formatCode>
                <c:ptCount val="3"/>
                <c:pt idx="0" formatCode="0.00">
                  <c:v>0</c:v>
                </c:pt>
                <c:pt idx="1">
                  <c:v>1</c:v>
                </c:pt>
                <c:pt idx="2" formatCode="0.00">
                  <c:v>0</c:v>
                </c:pt>
              </c:numCache>
            </c:numRef>
          </c:val>
          <c:extLst>
            <c:ext xmlns:c16="http://schemas.microsoft.com/office/drawing/2014/chart" uri="{C3380CC4-5D6E-409C-BE32-E72D297353CC}">
              <c16:uniqueId val="{00000006-4295-3B4A-8A7C-2A941511FA42}"/>
            </c:ext>
          </c:extLst>
        </c:ser>
        <c:dLbls>
          <c:showLegendKey val="0"/>
          <c:showVal val="0"/>
          <c:showCatName val="0"/>
          <c:showSerName val="0"/>
          <c:showPercent val="0"/>
          <c:showBubbleSize val="0"/>
          <c:showLeaderLines val="1"/>
        </c:dLbls>
        <c:firstSliceAng val="270"/>
      </c:pieChart>
      <c:doughnutChart>
        <c:varyColors val="0"/>
        <c:ser>
          <c:idx val="0"/>
          <c:order val="0"/>
          <c:tx>
            <c:v>Category</c:v>
          </c:tx>
          <c:spPr>
            <a:solidFill>
              <a:schemeClr val="accent1"/>
            </a:solidFill>
            <a:ln w="19050">
              <a:solidFill>
                <a:schemeClr val="lt1"/>
              </a:solidFill>
            </a:ln>
            <a:effectLst/>
          </c:spPr>
          <c:dPt>
            <c:idx val="0"/>
            <c:bubble3D val="0"/>
            <c:spPr>
              <a:solidFill>
                <a:srgbClr val="FF0000">
                  <a:alpha val="70000"/>
                </a:srgbClr>
              </a:solidFill>
              <a:ln w="19050">
                <a:solidFill>
                  <a:schemeClr val="lt1"/>
                </a:solidFill>
              </a:ln>
              <a:effectLst/>
            </c:spPr>
            <c:extLst>
              <c:ext xmlns:c16="http://schemas.microsoft.com/office/drawing/2014/chart" uri="{C3380CC4-5D6E-409C-BE32-E72D297353CC}">
                <c16:uniqueId val="{00000008-4295-3B4A-8A7C-2A941511FA42}"/>
              </c:ext>
            </c:extLst>
          </c:dPt>
          <c:dPt>
            <c:idx val="1"/>
            <c:bubble3D val="0"/>
            <c:spPr>
              <a:solidFill>
                <a:srgbClr val="FFC000">
                  <a:alpha val="70000"/>
                </a:srgbClr>
              </a:solidFill>
              <a:ln w="19050">
                <a:solidFill>
                  <a:schemeClr val="lt1"/>
                </a:solidFill>
              </a:ln>
              <a:effectLst/>
            </c:spPr>
            <c:extLst>
              <c:ext xmlns:c16="http://schemas.microsoft.com/office/drawing/2014/chart" uri="{C3380CC4-5D6E-409C-BE32-E72D297353CC}">
                <c16:uniqueId val="{0000000A-4295-3B4A-8A7C-2A941511FA42}"/>
              </c:ext>
            </c:extLst>
          </c:dPt>
          <c:dPt>
            <c:idx val="2"/>
            <c:bubble3D val="0"/>
            <c:spPr>
              <a:solidFill>
                <a:srgbClr val="FFFF00">
                  <a:alpha val="70000"/>
                </a:srgbClr>
              </a:solidFill>
              <a:ln w="19050">
                <a:solidFill>
                  <a:schemeClr val="lt1"/>
                </a:solidFill>
              </a:ln>
              <a:effectLst/>
            </c:spPr>
            <c:extLst>
              <c:ext xmlns:c16="http://schemas.microsoft.com/office/drawing/2014/chart" uri="{C3380CC4-5D6E-409C-BE32-E72D297353CC}">
                <c16:uniqueId val="{0000000C-4295-3B4A-8A7C-2A941511FA42}"/>
              </c:ext>
            </c:extLst>
          </c:dPt>
          <c:dPt>
            <c:idx val="3"/>
            <c:bubble3D val="0"/>
            <c:spPr>
              <a:solidFill>
                <a:srgbClr val="92D050">
                  <a:alpha val="70000"/>
                </a:srgbClr>
              </a:solidFill>
              <a:ln w="19050">
                <a:solidFill>
                  <a:schemeClr val="lt1"/>
                </a:solidFill>
              </a:ln>
              <a:effectLst/>
            </c:spPr>
            <c:extLst>
              <c:ext xmlns:c16="http://schemas.microsoft.com/office/drawing/2014/chart" uri="{C3380CC4-5D6E-409C-BE32-E72D297353CC}">
                <c16:uniqueId val="{0000000E-4295-3B4A-8A7C-2A941511FA42}"/>
              </c:ext>
            </c:extLst>
          </c:dPt>
          <c:dPt>
            <c:idx val="4"/>
            <c:bubble3D val="0"/>
            <c:spPr>
              <a:solidFill>
                <a:schemeClr val="bg1"/>
              </a:solidFill>
              <a:ln w="19050">
                <a:solidFill>
                  <a:schemeClr val="lt1"/>
                </a:solidFill>
              </a:ln>
              <a:effectLst/>
            </c:spPr>
            <c:extLst>
              <c:ext xmlns:c16="http://schemas.microsoft.com/office/drawing/2014/chart" uri="{C3380CC4-5D6E-409C-BE32-E72D297353CC}">
                <c16:uniqueId val="{00000010-4295-3B4A-8A7C-2A941511FA42}"/>
              </c:ext>
            </c:extLst>
          </c:dPt>
          <c:dLbls>
            <c:dLbl>
              <c:idx val="0"/>
              <c:tx>
                <c:rich>
                  <a:bodyPr/>
                  <a:lstStyle/>
                  <a:p>
                    <a:fld id="{9081EFFC-2C51-1444-B11B-9DE764B2192A}"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4295-3B4A-8A7C-2A941511FA42}"/>
                </c:ext>
              </c:extLst>
            </c:dLbl>
            <c:dLbl>
              <c:idx val="1"/>
              <c:tx>
                <c:rich>
                  <a:bodyPr/>
                  <a:lstStyle/>
                  <a:p>
                    <a:fld id="{8712C2E8-3860-5A4F-B6CD-126C504E29C7}"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4295-3B4A-8A7C-2A941511FA42}"/>
                </c:ext>
              </c:extLst>
            </c:dLbl>
            <c:dLbl>
              <c:idx val="2"/>
              <c:tx>
                <c:rich>
                  <a:bodyPr/>
                  <a:lstStyle/>
                  <a:p>
                    <a:fld id="{AB1661B1-646D-9B40-ABC0-60AB436A05A7}"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4295-3B4A-8A7C-2A941511FA42}"/>
                </c:ext>
              </c:extLst>
            </c:dLbl>
            <c:dLbl>
              <c:idx val="3"/>
              <c:tx>
                <c:rich>
                  <a:bodyPr/>
                  <a:lstStyle/>
                  <a:p>
                    <a:fld id="{343BD826-305F-B04D-9E25-20FC6859A020}"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4295-3B4A-8A7C-2A941511FA42}"/>
                </c:ext>
              </c:extLst>
            </c:dLbl>
            <c:dLbl>
              <c:idx val="4"/>
              <c:tx>
                <c:rich>
                  <a:bodyPr/>
                  <a:lstStyle/>
                  <a:p>
                    <a:endParaRPr lang="it-IT"/>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0-4295-3B4A-8A7C-2A941511FA42}"/>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ext>
            </c:extLst>
          </c:dLbls>
          <c:val>
            <c:numRef>
              <c:f>'4 - INFRASTRUCTURE'!$D$34:$D$38</c:f>
              <c:numCache>
                <c:formatCode>General</c:formatCode>
                <c:ptCount val="5"/>
                <c:pt idx="0">
                  <c:v>20</c:v>
                </c:pt>
                <c:pt idx="1">
                  <c:v>20</c:v>
                </c:pt>
                <c:pt idx="2">
                  <c:v>20</c:v>
                </c:pt>
                <c:pt idx="3">
                  <c:v>20</c:v>
                </c:pt>
                <c:pt idx="4">
                  <c:v>80</c:v>
                </c:pt>
              </c:numCache>
            </c:numRef>
          </c:val>
          <c:extLst>
            <c:ext xmlns:c15="http://schemas.microsoft.com/office/drawing/2012/chart" uri="{02D57815-91ED-43cb-92C2-25804820EDAC}">
              <c15:datalabelsRange>
                <c15:f>{"Poor"\"Average"\"Good"\"Excellent"}</c15:f>
                <c15:dlblRangeCache>
                  <c:ptCount val="4"/>
                  <c:pt idx="0">
                    <c:v>Poor</c:v>
                  </c:pt>
                  <c:pt idx="1">
                    <c:v>Average</c:v>
                  </c:pt>
                  <c:pt idx="2">
                    <c:v>Good</c:v>
                  </c:pt>
                  <c:pt idx="3">
                    <c:v>Excellent</c:v>
                  </c:pt>
                </c15:dlblRangeCache>
              </c15:datalabelsRange>
            </c:ext>
            <c:ext xmlns:c16="http://schemas.microsoft.com/office/drawing/2014/chart" uri="{C3380CC4-5D6E-409C-BE32-E72D297353CC}">
              <c16:uniqueId val="{00000011-4295-3B4A-8A7C-2A941511FA42}"/>
            </c:ext>
          </c:extLst>
        </c:ser>
        <c:ser>
          <c:idx val="1"/>
          <c:order val="1"/>
          <c:tx>
            <c:v>Label</c:v>
          </c:tx>
          <c:spPr>
            <a:solidFill>
              <a:schemeClr val="bg2">
                <a:alpha val="70000"/>
              </a:schemeClr>
            </a:solidFill>
            <a:ln w="19050">
              <a:solidFill>
                <a:schemeClr val="lt1"/>
              </a:solidFill>
            </a:ln>
            <a:effectLst/>
          </c:spPr>
          <c:dPt>
            <c:idx val="0"/>
            <c:bubble3D val="0"/>
            <c:spPr>
              <a:solidFill>
                <a:schemeClr val="bg2">
                  <a:lumMod val="90000"/>
                  <a:alpha val="70000"/>
                </a:schemeClr>
              </a:solidFill>
              <a:ln w="19050">
                <a:solidFill>
                  <a:schemeClr val="lt1"/>
                </a:solidFill>
              </a:ln>
              <a:effectLst/>
            </c:spPr>
            <c:extLst>
              <c:ext xmlns:c16="http://schemas.microsoft.com/office/drawing/2014/chart" uri="{C3380CC4-5D6E-409C-BE32-E72D297353CC}">
                <c16:uniqueId val="{00000013-4295-3B4A-8A7C-2A941511FA42}"/>
              </c:ext>
            </c:extLst>
          </c:dPt>
          <c:dPt>
            <c:idx val="1"/>
            <c:bubble3D val="0"/>
            <c:spPr>
              <a:solidFill>
                <a:schemeClr val="accent1">
                  <a:lumMod val="20000"/>
                  <a:lumOff val="80000"/>
                  <a:alpha val="70000"/>
                </a:schemeClr>
              </a:solidFill>
              <a:ln w="19050">
                <a:solidFill>
                  <a:schemeClr val="lt1"/>
                </a:solidFill>
              </a:ln>
              <a:effectLst/>
            </c:spPr>
            <c:extLst>
              <c:ext xmlns:c16="http://schemas.microsoft.com/office/drawing/2014/chart" uri="{C3380CC4-5D6E-409C-BE32-E72D297353CC}">
                <c16:uniqueId val="{00000015-4295-3B4A-8A7C-2A941511FA42}"/>
              </c:ext>
            </c:extLst>
          </c:dPt>
          <c:dPt>
            <c:idx val="2"/>
            <c:bubble3D val="0"/>
            <c:spPr>
              <a:solidFill>
                <a:schemeClr val="bg2">
                  <a:lumMod val="90000"/>
                  <a:alpha val="70000"/>
                </a:schemeClr>
              </a:solidFill>
              <a:ln w="19050">
                <a:solidFill>
                  <a:schemeClr val="lt1"/>
                </a:solidFill>
              </a:ln>
              <a:effectLst/>
            </c:spPr>
            <c:extLst>
              <c:ext xmlns:c16="http://schemas.microsoft.com/office/drawing/2014/chart" uri="{C3380CC4-5D6E-409C-BE32-E72D297353CC}">
                <c16:uniqueId val="{00000017-4295-3B4A-8A7C-2A941511FA42}"/>
              </c:ext>
            </c:extLst>
          </c:dPt>
          <c:dPt>
            <c:idx val="3"/>
            <c:bubble3D val="0"/>
            <c:spPr>
              <a:solidFill>
                <a:schemeClr val="accent1">
                  <a:lumMod val="20000"/>
                  <a:lumOff val="80000"/>
                  <a:alpha val="70000"/>
                </a:schemeClr>
              </a:solidFill>
              <a:ln w="19050">
                <a:solidFill>
                  <a:schemeClr val="lt1"/>
                </a:solidFill>
              </a:ln>
              <a:effectLst/>
            </c:spPr>
            <c:extLst>
              <c:ext xmlns:c16="http://schemas.microsoft.com/office/drawing/2014/chart" uri="{C3380CC4-5D6E-409C-BE32-E72D297353CC}">
                <c16:uniqueId val="{00000019-4295-3B4A-8A7C-2A941511FA42}"/>
              </c:ext>
            </c:extLst>
          </c:dPt>
          <c:dPt>
            <c:idx val="4"/>
            <c:bubble3D val="0"/>
            <c:spPr>
              <a:solidFill>
                <a:schemeClr val="bg2">
                  <a:lumMod val="90000"/>
                  <a:alpha val="70000"/>
                </a:schemeClr>
              </a:solidFill>
              <a:ln w="19050">
                <a:solidFill>
                  <a:schemeClr val="lt1"/>
                </a:solidFill>
              </a:ln>
              <a:effectLst/>
            </c:spPr>
            <c:extLst>
              <c:ext xmlns:c16="http://schemas.microsoft.com/office/drawing/2014/chart" uri="{C3380CC4-5D6E-409C-BE32-E72D297353CC}">
                <c16:uniqueId val="{0000001B-4295-3B4A-8A7C-2A941511FA42}"/>
              </c:ext>
            </c:extLst>
          </c:dPt>
          <c:dPt>
            <c:idx val="5"/>
            <c:bubble3D val="0"/>
            <c:spPr>
              <a:solidFill>
                <a:schemeClr val="accent1">
                  <a:lumMod val="20000"/>
                  <a:lumOff val="80000"/>
                  <a:alpha val="70000"/>
                </a:schemeClr>
              </a:solidFill>
              <a:ln w="19050">
                <a:solidFill>
                  <a:schemeClr val="lt1"/>
                </a:solidFill>
              </a:ln>
              <a:effectLst/>
            </c:spPr>
            <c:extLst>
              <c:ext xmlns:c16="http://schemas.microsoft.com/office/drawing/2014/chart" uri="{C3380CC4-5D6E-409C-BE32-E72D297353CC}">
                <c16:uniqueId val="{0000001D-4295-3B4A-8A7C-2A941511FA42}"/>
              </c:ext>
            </c:extLst>
          </c:dPt>
          <c:dPt>
            <c:idx val="6"/>
            <c:bubble3D val="0"/>
            <c:spPr>
              <a:solidFill>
                <a:schemeClr val="bg2">
                  <a:lumMod val="90000"/>
                  <a:alpha val="70000"/>
                </a:schemeClr>
              </a:solidFill>
              <a:ln w="19050">
                <a:solidFill>
                  <a:schemeClr val="lt1"/>
                </a:solidFill>
              </a:ln>
              <a:effectLst/>
            </c:spPr>
            <c:extLst>
              <c:ext xmlns:c16="http://schemas.microsoft.com/office/drawing/2014/chart" uri="{C3380CC4-5D6E-409C-BE32-E72D297353CC}">
                <c16:uniqueId val="{0000001F-4295-3B4A-8A7C-2A941511FA42}"/>
              </c:ext>
            </c:extLst>
          </c:dPt>
          <c:dPt>
            <c:idx val="7"/>
            <c:bubble3D val="0"/>
            <c:spPr>
              <a:solidFill>
                <a:schemeClr val="accent1">
                  <a:lumMod val="20000"/>
                  <a:lumOff val="80000"/>
                  <a:alpha val="70000"/>
                </a:schemeClr>
              </a:solidFill>
              <a:ln w="19050">
                <a:solidFill>
                  <a:schemeClr val="lt1"/>
                </a:solidFill>
              </a:ln>
              <a:effectLst/>
            </c:spPr>
            <c:extLst>
              <c:ext xmlns:c16="http://schemas.microsoft.com/office/drawing/2014/chart" uri="{C3380CC4-5D6E-409C-BE32-E72D297353CC}">
                <c16:uniqueId val="{00000021-4295-3B4A-8A7C-2A941511FA42}"/>
              </c:ext>
            </c:extLst>
          </c:dPt>
          <c:dPt>
            <c:idx val="8"/>
            <c:bubble3D val="0"/>
            <c:spPr>
              <a:solidFill>
                <a:schemeClr val="bg2">
                  <a:lumMod val="90000"/>
                  <a:alpha val="70000"/>
                </a:schemeClr>
              </a:solidFill>
              <a:ln w="19050">
                <a:solidFill>
                  <a:schemeClr val="lt1"/>
                </a:solidFill>
              </a:ln>
              <a:effectLst/>
            </c:spPr>
            <c:extLst>
              <c:ext xmlns:c16="http://schemas.microsoft.com/office/drawing/2014/chart" uri="{C3380CC4-5D6E-409C-BE32-E72D297353CC}">
                <c16:uniqueId val="{00000023-4295-3B4A-8A7C-2A941511FA42}"/>
              </c:ext>
            </c:extLst>
          </c:dPt>
          <c:dPt>
            <c:idx val="9"/>
            <c:bubble3D val="0"/>
            <c:spPr>
              <a:solidFill>
                <a:schemeClr val="tx2">
                  <a:lumMod val="20000"/>
                  <a:lumOff val="80000"/>
                  <a:alpha val="70000"/>
                </a:schemeClr>
              </a:solidFill>
              <a:ln w="19050">
                <a:solidFill>
                  <a:schemeClr val="lt1"/>
                </a:solidFill>
              </a:ln>
              <a:effectLst/>
            </c:spPr>
            <c:extLst>
              <c:ext xmlns:c16="http://schemas.microsoft.com/office/drawing/2014/chart" uri="{C3380CC4-5D6E-409C-BE32-E72D297353CC}">
                <c16:uniqueId val="{00000025-4295-3B4A-8A7C-2A941511FA42}"/>
              </c:ext>
            </c:extLst>
          </c:dPt>
          <c:dPt>
            <c:idx val="10"/>
            <c:bubble3D val="0"/>
            <c:spPr>
              <a:solidFill>
                <a:schemeClr val="bg1"/>
              </a:solidFill>
              <a:ln w="19050">
                <a:solidFill>
                  <a:schemeClr val="lt1"/>
                </a:solidFill>
              </a:ln>
              <a:effectLst/>
            </c:spPr>
            <c:extLst>
              <c:ext xmlns:c16="http://schemas.microsoft.com/office/drawing/2014/chart" uri="{C3380CC4-5D6E-409C-BE32-E72D297353CC}">
                <c16:uniqueId val="{00000027-4295-3B4A-8A7C-2A941511FA42}"/>
              </c:ext>
            </c:extLst>
          </c:dPt>
          <c:dLbls>
            <c:dLbl>
              <c:idx val="0"/>
              <c:tx>
                <c:rich>
                  <a:bodyPr/>
                  <a:lstStyle/>
                  <a:p>
                    <a:fld id="{1693A2A0-B1D3-0D43-AFF3-805D66F71A59}"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4295-3B4A-8A7C-2A941511FA42}"/>
                </c:ext>
              </c:extLst>
            </c:dLbl>
            <c:dLbl>
              <c:idx val="1"/>
              <c:tx>
                <c:rich>
                  <a:bodyPr/>
                  <a:lstStyle/>
                  <a:p>
                    <a:fld id="{9000E6FD-E1E2-DC4C-99F3-09092A19AA72}"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4295-3B4A-8A7C-2A941511FA42}"/>
                </c:ext>
              </c:extLst>
            </c:dLbl>
            <c:dLbl>
              <c:idx val="2"/>
              <c:tx>
                <c:rich>
                  <a:bodyPr/>
                  <a:lstStyle/>
                  <a:p>
                    <a:fld id="{E4098DD7-07FF-AB44-AB9C-BACF8436F8E2}"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4295-3B4A-8A7C-2A941511FA42}"/>
                </c:ext>
              </c:extLst>
            </c:dLbl>
            <c:dLbl>
              <c:idx val="3"/>
              <c:tx>
                <c:rich>
                  <a:bodyPr/>
                  <a:lstStyle/>
                  <a:p>
                    <a:fld id="{6F802A49-BC24-0843-97C1-D98C63D3CF02}"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4295-3B4A-8A7C-2A941511FA42}"/>
                </c:ext>
              </c:extLst>
            </c:dLbl>
            <c:dLbl>
              <c:idx val="4"/>
              <c:tx>
                <c:rich>
                  <a:bodyPr/>
                  <a:lstStyle/>
                  <a:p>
                    <a:fld id="{7CB3AF8E-B7F8-EA45-A918-AF48AAC1727C}"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4295-3B4A-8A7C-2A941511FA42}"/>
                </c:ext>
              </c:extLst>
            </c:dLbl>
            <c:dLbl>
              <c:idx val="5"/>
              <c:tx>
                <c:rich>
                  <a:bodyPr/>
                  <a:lstStyle/>
                  <a:p>
                    <a:fld id="{57B5E487-EE6D-1340-9E0E-AEC4681EF965}"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4295-3B4A-8A7C-2A941511FA42}"/>
                </c:ext>
              </c:extLst>
            </c:dLbl>
            <c:dLbl>
              <c:idx val="6"/>
              <c:tx>
                <c:rich>
                  <a:bodyPr/>
                  <a:lstStyle/>
                  <a:p>
                    <a:fld id="{D07AEB63-1BB7-3448-B26A-790C8CBA78C0}"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4295-3B4A-8A7C-2A941511FA42}"/>
                </c:ext>
              </c:extLst>
            </c:dLbl>
            <c:dLbl>
              <c:idx val="7"/>
              <c:tx>
                <c:rich>
                  <a:bodyPr/>
                  <a:lstStyle/>
                  <a:p>
                    <a:fld id="{A8D3CF68-9E40-244D-9136-2EFD79FC78B3}"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4295-3B4A-8A7C-2A941511FA42}"/>
                </c:ext>
              </c:extLst>
            </c:dLbl>
            <c:dLbl>
              <c:idx val="8"/>
              <c:tx>
                <c:rich>
                  <a:bodyPr/>
                  <a:lstStyle/>
                  <a:p>
                    <a:fld id="{BEA4E1BF-1183-4C4C-8C71-EEBA01314957}"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4295-3B4A-8A7C-2A941511FA42}"/>
                </c:ext>
              </c:extLst>
            </c:dLbl>
            <c:dLbl>
              <c:idx val="9"/>
              <c:tx>
                <c:rich>
                  <a:bodyPr/>
                  <a:lstStyle/>
                  <a:p>
                    <a:fld id="{3FAC841B-C284-CE4F-BE80-9755E9D37F03}"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5-4295-3B4A-8A7C-2A941511FA42}"/>
                </c:ext>
              </c:extLst>
            </c:dLbl>
            <c:dLbl>
              <c:idx val="10"/>
              <c:tx>
                <c:rich>
                  <a:bodyPr/>
                  <a:lstStyle/>
                  <a:p>
                    <a:endParaRPr lang="it-IT"/>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7-4295-3B4A-8A7C-2A941511FA42}"/>
                </c:ext>
              </c:extLst>
            </c:dLbl>
            <c:spPr>
              <a:noFill/>
              <a:ln>
                <a:noFill/>
              </a:ln>
              <a:effectLst/>
            </c:spPr>
            <c:txPr>
              <a:bodyPr rot="0" spcFirstLastPara="1" vertOverflow="ellipsis" vert="horz" wrap="square" lIns="38100" tIns="19050" rIns="38100" bIns="19050" anchor="ctr" anchorCtr="0">
                <a:spAutoFit/>
              </a:bodyPr>
              <a:lstStyle/>
              <a:p>
                <a:pPr>
                  <a:defRPr sz="900" b="1" i="0" u="none" strike="noStrike" kern="1200" baseline="0">
                    <a:solidFill>
                      <a:schemeClr val="bg1"/>
                    </a:solidFill>
                    <a:latin typeface="+mn-lt"/>
                    <a:ea typeface="+mn-ea"/>
                    <a:cs typeface="+mn-cs"/>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ext>
            </c:extLst>
          </c:dLbls>
          <c:val>
            <c:numRef>
              <c:f>'4 - INFRASTRUCTURE'!$G$34:$G$44</c:f>
              <c:numCache>
                <c:formatCode>General</c:formatCode>
                <c:ptCount val="11"/>
                <c:pt idx="0">
                  <c:v>0.1</c:v>
                </c:pt>
                <c:pt idx="1">
                  <c:v>0.1</c:v>
                </c:pt>
                <c:pt idx="2">
                  <c:v>0.1</c:v>
                </c:pt>
                <c:pt idx="3">
                  <c:v>0.1</c:v>
                </c:pt>
                <c:pt idx="4">
                  <c:v>0.1</c:v>
                </c:pt>
                <c:pt idx="5">
                  <c:v>0.1</c:v>
                </c:pt>
                <c:pt idx="6">
                  <c:v>0.1</c:v>
                </c:pt>
                <c:pt idx="7">
                  <c:v>0.1</c:v>
                </c:pt>
                <c:pt idx="8">
                  <c:v>0.1</c:v>
                </c:pt>
                <c:pt idx="9">
                  <c:v>0.1</c:v>
                </c:pt>
                <c:pt idx="10">
                  <c:v>1</c:v>
                </c:pt>
              </c:numCache>
            </c:numRef>
          </c:val>
          <c:extLst>
            <c:ext xmlns:c15="http://schemas.microsoft.com/office/drawing/2012/chart" uri="{02D57815-91ED-43cb-92C2-25804820EDAC}">
              <c15:datalabelsRange>
                <c15:f>'4 - INFRASTRUCTURE'!$F$34:$F$43</c15:f>
                <c15:dlblRangeCache>
                  <c:ptCount val="10"/>
                  <c:pt idx="0">
                    <c:v>0,1</c:v>
                  </c:pt>
                  <c:pt idx="1">
                    <c:v>0,2</c:v>
                  </c:pt>
                  <c:pt idx="2">
                    <c:v>0,3</c:v>
                  </c:pt>
                  <c:pt idx="3">
                    <c:v>0,4</c:v>
                  </c:pt>
                  <c:pt idx="4">
                    <c:v>0,5</c:v>
                  </c:pt>
                  <c:pt idx="5">
                    <c:v>0,6</c:v>
                  </c:pt>
                  <c:pt idx="6">
                    <c:v>0,7</c:v>
                  </c:pt>
                  <c:pt idx="7">
                    <c:v>0,8</c:v>
                  </c:pt>
                  <c:pt idx="8">
                    <c:v>0,9</c:v>
                  </c:pt>
                  <c:pt idx="9">
                    <c:v>1</c:v>
                  </c:pt>
                </c15:dlblRangeCache>
              </c15:datalabelsRange>
            </c:ext>
            <c:ext xmlns:c16="http://schemas.microsoft.com/office/drawing/2014/chart" uri="{C3380CC4-5D6E-409C-BE32-E72D297353CC}">
              <c16:uniqueId val="{00000028-4295-3B4A-8A7C-2A941511FA42}"/>
            </c:ext>
          </c:extLst>
        </c:ser>
        <c:dLbls>
          <c:showLegendKey val="0"/>
          <c:showVal val="0"/>
          <c:showCatName val="0"/>
          <c:showSerName val="0"/>
          <c:showPercent val="0"/>
          <c:showBubbleSize val="0"/>
          <c:showLeaderLines val="0"/>
        </c:dLbls>
        <c:firstSliceAng val="270"/>
        <c:holeSize val="58"/>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it-IT" b="1">
                <a:solidFill>
                  <a:schemeClr val="bg1"/>
                </a:solidFill>
              </a:rPr>
              <a:t>Component</a:t>
            </a:r>
            <a:r>
              <a:rPr lang="it-IT" b="1" baseline="0">
                <a:solidFill>
                  <a:schemeClr val="bg1"/>
                </a:solidFill>
              </a:rPr>
              <a:t> 5.1 -  Ecosystems</a:t>
            </a:r>
            <a:endParaRPr lang="it-IT" b="1">
              <a:solidFill>
                <a:schemeClr val="bg1"/>
              </a:solidFill>
            </a:endParaRPr>
          </a:p>
        </c:rich>
      </c:tx>
      <c:overlay val="0"/>
      <c:spPr>
        <a:solidFill>
          <a:schemeClr val="bg1">
            <a:lumMod val="50000"/>
          </a:schemeClr>
        </a:solid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it-IT"/>
        </a:p>
      </c:txPr>
    </c:title>
    <c:autoTitleDeleted val="0"/>
    <c:plotArea>
      <c:layout/>
      <c:doughnutChart>
        <c:varyColors val="1"/>
        <c:ser>
          <c:idx val="0"/>
          <c:order val="0"/>
          <c:tx>
            <c:strRef>
              <c:f>'5 - ENVIRONMENT'!$T$6</c:f>
              <c:strCache>
                <c:ptCount val="1"/>
                <c:pt idx="0">
                  <c:v>Indicator Score</c:v>
                </c:pt>
              </c:strCache>
            </c:strRef>
          </c:tx>
          <c:dPt>
            <c:idx val="0"/>
            <c:bubble3D val="0"/>
            <c:spPr>
              <a:solidFill>
                <a:schemeClr val="accent6">
                  <a:shade val="53000"/>
                </a:schemeClr>
              </a:solidFill>
              <a:ln w="19050">
                <a:solidFill>
                  <a:schemeClr val="lt1"/>
                </a:solidFill>
              </a:ln>
              <a:effectLst/>
            </c:spPr>
            <c:extLst>
              <c:ext xmlns:c16="http://schemas.microsoft.com/office/drawing/2014/chart" uri="{C3380CC4-5D6E-409C-BE32-E72D297353CC}">
                <c16:uniqueId val="{00000001-4A75-944A-B5C4-280D429ACA3F}"/>
              </c:ext>
            </c:extLst>
          </c:dPt>
          <c:dPt>
            <c:idx val="1"/>
            <c:bubble3D val="0"/>
            <c:spPr>
              <a:solidFill>
                <a:schemeClr val="accent6">
                  <a:shade val="76000"/>
                </a:schemeClr>
              </a:solidFill>
              <a:ln w="19050">
                <a:solidFill>
                  <a:schemeClr val="lt1"/>
                </a:solidFill>
              </a:ln>
              <a:effectLst/>
            </c:spPr>
            <c:extLst>
              <c:ext xmlns:c16="http://schemas.microsoft.com/office/drawing/2014/chart" uri="{C3380CC4-5D6E-409C-BE32-E72D297353CC}">
                <c16:uniqueId val="{00000003-4A75-944A-B5C4-280D429ACA3F}"/>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4A75-944A-B5C4-280D429ACA3F}"/>
              </c:ext>
            </c:extLst>
          </c:dPt>
          <c:dPt>
            <c:idx val="3"/>
            <c:bubble3D val="0"/>
            <c:spPr>
              <a:solidFill>
                <a:schemeClr val="accent6">
                  <a:tint val="77000"/>
                </a:schemeClr>
              </a:solidFill>
              <a:ln w="19050">
                <a:solidFill>
                  <a:schemeClr val="lt1"/>
                </a:solidFill>
              </a:ln>
              <a:effectLst/>
            </c:spPr>
            <c:extLst>
              <c:ext xmlns:c16="http://schemas.microsoft.com/office/drawing/2014/chart" uri="{C3380CC4-5D6E-409C-BE32-E72D297353CC}">
                <c16:uniqueId val="{00000007-4A75-944A-B5C4-280D429ACA3F}"/>
              </c:ext>
            </c:extLst>
          </c:dPt>
          <c:dPt>
            <c:idx val="4"/>
            <c:bubble3D val="0"/>
            <c:spPr>
              <a:solidFill>
                <a:schemeClr val="accent6">
                  <a:tint val="54000"/>
                </a:schemeClr>
              </a:solidFill>
              <a:ln w="19050">
                <a:solidFill>
                  <a:schemeClr val="lt1"/>
                </a:solidFill>
              </a:ln>
              <a:effectLst/>
            </c:spPr>
            <c:extLst>
              <c:ext xmlns:c16="http://schemas.microsoft.com/office/drawing/2014/chart" uri="{C3380CC4-5D6E-409C-BE32-E72D297353CC}">
                <c16:uniqueId val="{00000009-4A75-944A-B5C4-280D429ACA3F}"/>
              </c:ext>
            </c:extLst>
          </c:dPt>
          <c:dLbls>
            <c:spPr>
              <a:solidFill>
                <a:schemeClr val="bg1"/>
              </a:solidFill>
              <a:ln>
                <a:noFill/>
              </a:ln>
              <a:effectLst/>
            </c:spPr>
            <c:txPr>
              <a:bodyPr rot="0" spcFirstLastPara="1" vertOverflow="overflow" horzOverflow="overflow" vert="horz" wrap="none" lIns="39600" tIns="18000" rIns="39600" bIns="1800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multiLvlStrRef>
              <c:f>'5 - ENVIRONMENT'!$F$9:$G$13</c:f>
              <c:multiLvlStrCache>
                <c:ptCount val="5"/>
                <c:lvl>
                  <c:pt idx="0">
                    <c:v>Biodiversity</c:v>
                  </c:pt>
                  <c:pt idx="1">
                    <c:v>Blue ecosystems</c:v>
                  </c:pt>
                  <c:pt idx="2">
                    <c:v>Green ecosystems</c:v>
                  </c:pt>
                  <c:pt idx="3">
                    <c:v>Recovery and regeneration</c:v>
                  </c:pt>
                  <c:pt idx="4">
                    <c:v>Guidelines and Regulations</c:v>
                  </c:pt>
                </c:lvl>
                <c:lvl>
                  <c:pt idx="0">
                    <c:v>5.1.1</c:v>
                  </c:pt>
                  <c:pt idx="1">
                    <c:v>5.1.2</c:v>
                  </c:pt>
                  <c:pt idx="2">
                    <c:v>5.1.3</c:v>
                  </c:pt>
                  <c:pt idx="3">
                    <c:v>5.1.4</c:v>
                  </c:pt>
                  <c:pt idx="4">
                    <c:v>5.1.5</c:v>
                  </c:pt>
                </c:lvl>
              </c:multiLvlStrCache>
            </c:multiLvlStrRef>
          </c:cat>
          <c:val>
            <c:numRef>
              <c:f>'5 - ENVIRONMENT'!$T$9:$T$13</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4A75-944A-B5C4-280D429ACA3F}"/>
            </c:ext>
          </c:extLst>
        </c:ser>
        <c:ser>
          <c:idx val="1"/>
          <c:order val="1"/>
          <c:tx>
            <c:strRef>
              <c:f>'5 - ENVIRONMENT'!$X$6</c:f>
              <c:strCache>
                <c:ptCount val="1"/>
                <c:pt idx="0">
                  <c:v>Component Score</c:v>
                </c:pt>
              </c:strCache>
            </c:strRef>
          </c:tx>
          <c:dPt>
            <c:idx val="0"/>
            <c:bubble3D val="0"/>
            <c:spPr>
              <a:solidFill>
                <a:schemeClr val="accent3">
                  <a:lumMod val="75000"/>
                </a:schemeClr>
              </a:solidFill>
              <a:ln w="19050">
                <a:solidFill>
                  <a:schemeClr val="lt1"/>
                </a:solidFill>
              </a:ln>
              <a:effectLst/>
            </c:spPr>
            <c:extLst>
              <c:ext xmlns:c16="http://schemas.microsoft.com/office/drawing/2014/chart" uri="{C3380CC4-5D6E-409C-BE32-E72D297353CC}">
                <c16:uniqueId val="{0000000C-4A75-944A-B5C4-280D429ACA3F}"/>
              </c:ext>
            </c:extLst>
          </c:dPt>
          <c:dPt>
            <c:idx val="1"/>
            <c:bubble3D val="0"/>
            <c:spPr>
              <a:solidFill>
                <a:schemeClr val="bg1"/>
              </a:solidFill>
              <a:ln w="19050">
                <a:solidFill>
                  <a:schemeClr val="lt1"/>
                </a:solidFill>
              </a:ln>
              <a:effectLst/>
            </c:spPr>
            <c:extLst>
              <c:ext xmlns:c16="http://schemas.microsoft.com/office/drawing/2014/chart" uri="{C3380CC4-5D6E-409C-BE32-E72D297353CC}">
                <c16:uniqueId val="{0000000E-4A75-944A-B5C4-280D429ACA3F}"/>
              </c:ext>
            </c:extLst>
          </c:dPt>
          <c:dLbls>
            <c:dLbl>
              <c:idx val="1"/>
              <c:delete val="1"/>
              <c:extLst>
                <c:ext xmlns:c15="http://schemas.microsoft.com/office/drawing/2012/chart" uri="{CE6537A1-D6FC-4f65-9D91-7224C49458BB}"/>
                <c:ext xmlns:c16="http://schemas.microsoft.com/office/drawing/2014/chart" uri="{C3380CC4-5D6E-409C-BE32-E72D297353CC}">
                  <c16:uniqueId val="{0000000E-4A75-944A-B5C4-280D429ACA3F}"/>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extLst>
          </c:dLbls>
          <c:cat>
            <c:multiLvlStrRef>
              <c:f>'5 - ENVIRONMENT'!$F$9:$G$13</c:f>
              <c:multiLvlStrCache>
                <c:ptCount val="5"/>
                <c:lvl>
                  <c:pt idx="0">
                    <c:v>Biodiversity</c:v>
                  </c:pt>
                  <c:pt idx="1">
                    <c:v>Blue ecosystems</c:v>
                  </c:pt>
                  <c:pt idx="2">
                    <c:v>Green ecosystems</c:v>
                  </c:pt>
                  <c:pt idx="3">
                    <c:v>Recovery and regeneration</c:v>
                  </c:pt>
                  <c:pt idx="4">
                    <c:v>Guidelines and Regulations</c:v>
                  </c:pt>
                </c:lvl>
                <c:lvl>
                  <c:pt idx="0">
                    <c:v>5.1.1</c:v>
                  </c:pt>
                  <c:pt idx="1">
                    <c:v>5.1.2</c:v>
                  </c:pt>
                  <c:pt idx="2">
                    <c:v>5.1.3</c:v>
                  </c:pt>
                  <c:pt idx="3">
                    <c:v>5.1.4</c:v>
                  </c:pt>
                  <c:pt idx="4">
                    <c:v>5.1.5</c:v>
                  </c:pt>
                </c:lvl>
              </c:multiLvlStrCache>
            </c:multiLvlStrRef>
          </c:cat>
          <c:val>
            <c:numRef>
              <c:f>'5 - ENVIRONMENT'!$X$8:$X$9</c:f>
              <c:numCache>
                <c:formatCode>General</c:formatCode>
                <c:ptCount val="2"/>
                <c:pt idx="0">
                  <c:v>0</c:v>
                </c:pt>
                <c:pt idx="1">
                  <c:v>0</c:v>
                </c:pt>
              </c:numCache>
            </c:numRef>
          </c:val>
          <c:extLst>
            <c:ext xmlns:c16="http://schemas.microsoft.com/office/drawing/2014/chart" uri="{C3380CC4-5D6E-409C-BE32-E72D297353CC}">
              <c16:uniqueId val="{0000000F-4A75-944A-B5C4-280D429ACA3F}"/>
            </c:ext>
          </c:extLst>
        </c:ser>
        <c:dLbls>
          <c:showLegendKey val="0"/>
          <c:showVal val="0"/>
          <c:showCatName val="1"/>
          <c:showSerName val="0"/>
          <c:showPercent val="1"/>
          <c:showBubbleSize val="0"/>
          <c:showLeaderLines val="1"/>
        </c:dLbls>
        <c:firstSliceAng val="0"/>
        <c:holeSize val="50"/>
      </c:doughnutChart>
      <c:spPr>
        <a:noFill/>
        <a:ln>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it-IT" b="1">
                <a:solidFill>
                  <a:schemeClr val="bg1"/>
                </a:solidFill>
              </a:rPr>
              <a:t>Component 5.2 -</a:t>
            </a:r>
            <a:r>
              <a:rPr lang="it-IT" b="1" baseline="0">
                <a:solidFill>
                  <a:schemeClr val="bg1"/>
                </a:solidFill>
              </a:rPr>
              <a:t> LULC</a:t>
            </a:r>
            <a:endParaRPr lang="it-IT" b="1">
              <a:solidFill>
                <a:schemeClr val="bg1"/>
              </a:solidFill>
            </a:endParaRPr>
          </a:p>
        </c:rich>
      </c:tx>
      <c:overlay val="0"/>
      <c:spPr>
        <a:solidFill>
          <a:schemeClr val="bg1">
            <a:lumMod val="50000"/>
          </a:schemeClr>
        </a:solid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it-IT"/>
        </a:p>
      </c:txPr>
    </c:title>
    <c:autoTitleDeleted val="0"/>
    <c:plotArea>
      <c:layout/>
      <c:doughnutChart>
        <c:varyColors val="1"/>
        <c:ser>
          <c:idx val="0"/>
          <c:order val="0"/>
          <c:tx>
            <c:strRef>
              <c:f>'5 - ENVIRONMENT'!$T$6</c:f>
              <c:strCache>
                <c:ptCount val="1"/>
                <c:pt idx="0">
                  <c:v>Indicator Score</c:v>
                </c:pt>
              </c:strCache>
            </c:strRef>
          </c:tx>
          <c:dPt>
            <c:idx val="0"/>
            <c:bubble3D val="0"/>
            <c:spPr>
              <a:solidFill>
                <a:schemeClr val="accent6">
                  <a:shade val="53000"/>
                </a:schemeClr>
              </a:solidFill>
              <a:ln w="19050">
                <a:solidFill>
                  <a:schemeClr val="lt1"/>
                </a:solidFill>
              </a:ln>
              <a:effectLst/>
            </c:spPr>
            <c:extLst>
              <c:ext xmlns:c16="http://schemas.microsoft.com/office/drawing/2014/chart" uri="{C3380CC4-5D6E-409C-BE32-E72D297353CC}">
                <c16:uniqueId val="{00000001-2BF9-9C44-95DB-CF6F37574DD0}"/>
              </c:ext>
            </c:extLst>
          </c:dPt>
          <c:dPt>
            <c:idx val="1"/>
            <c:bubble3D val="0"/>
            <c:spPr>
              <a:solidFill>
                <a:schemeClr val="accent6">
                  <a:shade val="76000"/>
                </a:schemeClr>
              </a:solidFill>
              <a:ln w="19050">
                <a:solidFill>
                  <a:schemeClr val="lt1"/>
                </a:solidFill>
              </a:ln>
              <a:effectLst/>
            </c:spPr>
            <c:extLst>
              <c:ext xmlns:c16="http://schemas.microsoft.com/office/drawing/2014/chart" uri="{C3380CC4-5D6E-409C-BE32-E72D297353CC}">
                <c16:uniqueId val="{00000003-2BF9-9C44-95DB-CF6F37574DD0}"/>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2BF9-9C44-95DB-CF6F37574DD0}"/>
              </c:ext>
            </c:extLst>
          </c:dPt>
          <c:dPt>
            <c:idx val="3"/>
            <c:bubble3D val="0"/>
            <c:spPr>
              <a:solidFill>
                <a:schemeClr val="accent6">
                  <a:tint val="77000"/>
                </a:schemeClr>
              </a:solidFill>
              <a:ln w="19050">
                <a:solidFill>
                  <a:schemeClr val="lt1"/>
                </a:solidFill>
              </a:ln>
              <a:effectLst/>
            </c:spPr>
            <c:extLst>
              <c:ext xmlns:c16="http://schemas.microsoft.com/office/drawing/2014/chart" uri="{C3380CC4-5D6E-409C-BE32-E72D297353CC}">
                <c16:uniqueId val="{00000007-2BF9-9C44-95DB-CF6F37574DD0}"/>
              </c:ext>
            </c:extLst>
          </c:dPt>
          <c:dPt>
            <c:idx val="4"/>
            <c:bubble3D val="0"/>
            <c:spPr>
              <a:solidFill>
                <a:schemeClr val="accent6">
                  <a:tint val="54000"/>
                </a:schemeClr>
              </a:solidFill>
              <a:ln w="19050">
                <a:solidFill>
                  <a:schemeClr val="lt1"/>
                </a:solidFill>
              </a:ln>
              <a:effectLst/>
            </c:spPr>
            <c:extLst>
              <c:ext xmlns:c16="http://schemas.microsoft.com/office/drawing/2014/chart" uri="{C3380CC4-5D6E-409C-BE32-E72D297353CC}">
                <c16:uniqueId val="{00000009-2BF9-9C44-95DB-CF6F37574DD0}"/>
              </c:ext>
            </c:extLst>
          </c:dPt>
          <c:dLbls>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extLst>
          </c:dLbls>
          <c:cat>
            <c:multiLvlStrRef>
              <c:f>'5 - ENVIRONMENT'!$F$15:$G$19</c:f>
              <c:multiLvlStrCache>
                <c:ptCount val="5"/>
                <c:lvl>
                  <c:pt idx="0">
                    <c:v>Agricultural areas</c:v>
                  </c:pt>
                  <c:pt idx="1">
                    <c:v>Forests</c:v>
                  </c:pt>
                  <c:pt idx="2">
                    <c:v>Wildlands</c:v>
                  </c:pt>
                  <c:pt idx="3">
                    <c:v>Protected areas</c:v>
                  </c:pt>
                  <c:pt idx="4">
                    <c:v>Guidelines and Regulations</c:v>
                  </c:pt>
                </c:lvl>
                <c:lvl>
                  <c:pt idx="0">
                    <c:v>5.2.1 </c:v>
                  </c:pt>
                  <c:pt idx="1">
                    <c:v>5.2.2</c:v>
                  </c:pt>
                  <c:pt idx="2">
                    <c:v>5.2.3</c:v>
                  </c:pt>
                  <c:pt idx="3">
                    <c:v>5.2.4</c:v>
                  </c:pt>
                  <c:pt idx="4">
                    <c:v>5.2.5</c:v>
                  </c:pt>
                </c:lvl>
              </c:multiLvlStrCache>
            </c:multiLvlStrRef>
          </c:cat>
          <c:val>
            <c:numRef>
              <c:f>'5 - ENVIRONMENT'!$T$15:$T$19</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2BF9-9C44-95DB-CF6F37574DD0}"/>
            </c:ext>
          </c:extLst>
        </c:ser>
        <c:ser>
          <c:idx val="1"/>
          <c:order val="1"/>
          <c:tx>
            <c:strRef>
              <c:f>'5 - ENVIRONMENT'!$X$6</c:f>
              <c:strCache>
                <c:ptCount val="1"/>
                <c:pt idx="0">
                  <c:v>Component Score</c:v>
                </c:pt>
              </c:strCache>
            </c:strRef>
          </c:tx>
          <c:dPt>
            <c:idx val="0"/>
            <c:bubble3D val="0"/>
            <c:spPr>
              <a:solidFill>
                <a:schemeClr val="accent3">
                  <a:lumMod val="75000"/>
                </a:schemeClr>
              </a:solidFill>
              <a:ln w="19050">
                <a:solidFill>
                  <a:schemeClr val="lt1"/>
                </a:solidFill>
              </a:ln>
              <a:effectLst/>
            </c:spPr>
            <c:extLst>
              <c:ext xmlns:c16="http://schemas.microsoft.com/office/drawing/2014/chart" uri="{C3380CC4-5D6E-409C-BE32-E72D297353CC}">
                <c16:uniqueId val="{0000000C-2BF9-9C44-95DB-CF6F37574DD0}"/>
              </c:ext>
            </c:extLst>
          </c:dPt>
          <c:dPt>
            <c:idx val="1"/>
            <c:bubble3D val="0"/>
            <c:spPr>
              <a:solidFill>
                <a:schemeClr val="bg1"/>
              </a:solidFill>
              <a:ln w="19050">
                <a:solidFill>
                  <a:schemeClr val="lt1"/>
                </a:solidFill>
              </a:ln>
              <a:effectLst/>
            </c:spPr>
            <c:extLst>
              <c:ext xmlns:c16="http://schemas.microsoft.com/office/drawing/2014/chart" uri="{C3380CC4-5D6E-409C-BE32-E72D297353CC}">
                <c16:uniqueId val="{0000000E-2BF9-9C44-95DB-CF6F37574DD0}"/>
              </c:ext>
            </c:extLst>
          </c:dPt>
          <c:dLbls>
            <c:dLbl>
              <c:idx val="1"/>
              <c:delete val="1"/>
              <c:extLst>
                <c:ext xmlns:c15="http://schemas.microsoft.com/office/drawing/2012/chart" uri="{CE6537A1-D6FC-4f65-9D91-7224C49458BB}"/>
                <c:ext xmlns:c16="http://schemas.microsoft.com/office/drawing/2014/chart" uri="{C3380CC4-5D6E-409C-BE32-E72D297353CC}">
                  <c16:uniqueId val="{0000000E-2BF9-9C44-95DB-CF6F37574DD0}"/>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extLst>
          </c:dLbls>
          <c:cat>
            <c:multiLvlStrRef>
              <c:f>'5 - ENVIRONMENT'!$F$15:$G$19</c:f>
              <c:multiLvlStrCache>
                <c:ptCount val="5"/>
                <c:lvl>
                  <c:pt idx="0">
                    <c:v>Agricultural areas</c:v>
                  </c:pt>
                  <c:pt idx="1">
                    <c:v>Forests</c:v>
                  </c:pt>
                  <c:pt idx="2">
                    <c:v>Wildlands</c:v>
                  </c:pt>
                  <c:pt idx="3">
                    <c:v>Protected areas</c:v>
                  </c:pt>
                  <c:pt idx="4">
                    <c:v>Guidelines and Regulations</c:v>
                  </c:pt>
                </c:lvl>
                <c:lvl>
                  <c:pt idx="0">
                    <c:v>5.2.1 </c:v>
                  </c:pt>
                  <c:pt idx="1">
                    <c:v>5.2.2</c:v>
                  </c:pt>
                  <c:pt idx="2">
                    <c:v>5.2.3</c:v>
                  </c:pt>
                  <c:pt idx="3">
                    <c:v>5.2.4</c:v>
                  </c:pt>
                  <c:pt idx="4">
                    <c:v>5.2.5</c:v>
                  </c:pt>
                </c:lvl>
              </c:multiLvlStrCache>
            </c:multiLvlStrRef>
          </c:cat>
          <c:val>
            <c:numRef>
              <c:f>'5 - ENVIRONMENT'!$X$14:$X$15</c:f>
              <c:numCache>
                <c:formatCode>General</c:formatCode>
                <c:ptCount val="2"/>
                <c:pt idx="0">
                  <c:v>0</c:v>
                </c:pt>
                <c:pt idx="1">
                  <c:v>0</c:v>
                </c:pt>
              </c:numCache>
            </c:numRef>
          </c:val>
          <c:extLst>
            <c:ext xmlns:c16="http://schemas.microsoft.com/office/drawing/2014/chart" uri="{C3380CC4-5D6E-409C-BE32-E72D297353CC}">
              <c16:uniqueId val="{0000000F-2BF9-9C44-95DB-CF6F37574DD0}"/>
            </c:ext>
          </c:extLst>
        </c:ser>
        <c:dLbls>
          <c:showLegendKey val="0"/>
          <c:showVal val="0"/>
          <c:showCatName val="1"/>
          <c:showSerName val="0"/>
          <c:showPercent val="1"/>
          <c:showBubbleSize val="0"/>
          <c:showLeaderLines val="0"/>
        </c:dLbls>
        <c:firstSliceAng val="0"/>
        <c:holeSize val="50"/>
      </c:doughnutChart>
      <c:spPr>
        <a:noFill/>
        <a:ln>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it-IT" b="1">
                <a:solidFill>
                  <a:schemeClr val="bg1"/>
                </a:solidFill>
              </a:rPr>
              <a:t>Component 5.3 - Heritage</a:t>
            </a:r>
          </a:p>
        </c:rich>
      </c:tx>
      <c:overlay val="0"/>
      <c:spPr>
        <a:solidFill>
          <a:schemeClr val="bg1">
            <a:lumMod val="50000"/>
          </a:schemeClr>
        </a:solid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it-IT"/>
        </a:p>
      </c:txPr>
    </c:title>
    <c:autoTitleDeleted val="0"/>
    <c:plotArea>
      <c:layout/>
      <c:doughnutChart>
        <c:varyColors val="1"/>
        <c:ser>
          <c:idx val="0"/>
          <c:order val="0"/>
          <c:tx>
            <c:strRef>
              <c:f>'5 - ENVIRONMENT'!$T$6</c:f>
              <c:strCache>
                <c:ptCount val="1"/>
                <c:pt idx="0">
                  <c:v>Indicator Score</c:v>
                </c:pt>
              </c:strCache>
            </c:strRef>
          </c:tx>
          <c:dPt>
            <c:idx val="0"/>
            <c:bubble3D val="0"/>
            <c:spPr>
              <a:solidFill>
                <a:schemeClr val="accent6">
                  <a:shade val="53000"/>
                </a:schemeClr>
              </a:solidFill>
              <a:ln w="19050">
                <a:solidFill>
                  <a:schemeClr val="lt1"/>
                </a:solidFill>
              </a:ln>
              <a:effectLst/>
            </c:spPr>
            <c:extLst>
              <c:ext xmlns:c16="http://schemas.microsoft.com/office/drawing/2014/chart" uri="{C3380CC4-5D6E-409C-BE32-E72D297353CC}">
                <c16:uniqueId val="{00000001-42BA-F948-A515-96EC62F4B85A}"/>
              </c:ext>
            </c:extLst>
          </c:dPt>
          <c:dPt>
            <c:idx val="1"/>
            <c:bubble3D val="0"/>
            <c:spPr>
              <a:solidFill>
                <a:schemeClr val="accent6">
                  <a:shade val="76000"/>
                </a:schemeClr>
              </a:solidFill>
              <a:ln w="19050">
                <a:solidFill>
                  <a:schemeClr val="lt1"/>
                </a:solidFill>
              </a:ln>
              <a:effectLst/>
            </c:spPr>
            <c:extLst>
              <c:ext xmlns:c16="http://schemas.microsoft.com/office/drawing/2014/chart" uri="{C3380CC4-5D6E-409C-BE32-E72D297353CC}">
                <c16:uniqueId val="{00000003-42BA-F948-A515-96EC62F4B85A}"/>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42BA-F948-A515-96EC62F4B85A}"/>
              </c:ext>
            </c:extLst>
          </c:dPt>
          <c:dPt>
            <c:idx val="3"/>
            <c:bubble3D val="0"/>
            <c:spPr>
              <a:solidFill>
                <a:schemeClr val="accent6">
                  <a:tint val="77000"/>
                </a:schemeClr>
              </a:solidFill>
              <a:ln w="19050">
                <a:solidFill>
                  <a:schemeClr val="lt1"/>
                </a:solidFill>
              </a:ln>
              <a:effectLst/>
            </c:spPr>
            <c:extLst>
              <c:ext xmlns:c16="http://schemas.microsoft.com/office/drawing/2014/chart" uri="{C3380CC4-5D6E-409C-BE32-E72D297353CC}">
                <c16:uniqueId val="{00000007-42BA-F948-A515-96EC62F4B85A}"/>
              </c:ext>
            </c:extLst>
          </c:dPt>
          <c:dPt>
            <c:idx val="4"/>
            <c:bubble3D val="0"/>
            <c:spPr>
              <a:solidFill>
                <a:schemeClr val="accent6">
                  <a:tint val="54000"/>
                </a:schemeClr>
              </a:solidFill>
              <a:ln w="19050">
                <a:solidFill>
                  <a:schemeClr val="lt1"/>
                </a:solidFill>
              </a:ln>
              <a:effectLst/>
            </c:spPr>
            <c:extLst>
              <c:ext xmlns:c16="http://schemas.microsoft.com/office/drawing/2014/chart" uri="{C3380CC4-5D6E-409C-BE32-E72D297353CC}">
                <c16:uniqueId val="{00000009-42BA-F948-A515-96EC62F4B85A}"/>
              </c:ext>
            </c:extLst>
          </c:dPt>
          <c:dLbls>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'5 - ENVIRONMENT'!$F$21:$G$25</c:f>
              <c:multiLvlStrCache>
                <c:ptCount val="5"/>
                <c:lvl>
                  <c:pt idx="0">
                    <c:v>Sites</c:v>
                  </c:pt>
                  <c:pt idx="1">
                    <c:v>Economic value</c:v>
                  </c:pt>
                  <c:pt idx="2">
                    <c:v>Social value</c:v>
                  </c:pt>
                  <c:pt idx="3">
                    <c:v>Attractivity</c:v>
                  </c:pt>
                  <c:pt idx="4">
                    <c:v>Guidelines and Regulations</c:v>
                  </c:pt>
                </c:lvl>
                <c:lvl>
                  <c:pt idx="0">
                    <c:v>5.3.1</c:v>
                  </c:pt>
                  <c:pt idx="1">
                    <c:v>5.3.2</c:v>
                  </c:pt>
                  <c:pt idx="2">
                    <c:v>5.3.3</c:v>
                  </c:pt>
                  <c:pt idx="3">
                    <c:v>5.3.4</c:v>
                  </c:pt>
                  <c:pt idx="4">
                    <c:v>5.3.5</c:v>
                  </c:pt>
                </c:lvl>
              </c:multiLvlStrCache>
            </c:multiLvlStrRef>
          </c:cat>
          <c:val>
            <c:numRef>
              <c:f>'5 - ENVIRONMENT'!$T$21:$T$25</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42BA-F948-A515-96EC62F4B85A}"/>
            </c:ext>
          </c:extLst>
        </c:ser>
        <c:ser>
          <c:idx val="1"/>
          <c:order val="1"/>
          <c:tx>
            <c:strRef>
              <c:f>'5 - ENVIRONMENT'!$X$6</c:f>
              <c:strCache>
                <c:ptCount val="1"/>
                <c:pt idx="0">
                  <c:v>Component Score</c:v>
                </c:pt>
              </c:strCache>
            </c:strRef>
          </c:tx>
          <c:dPt>
            <c:idx val="0"/>
            <c:bubble3D val="0"/>
            <c:spPr>
              <a:solidFill>
                <a:schemeClr val="accent3">
                  <a:lumMod val="75000"/>
                </a:schemeClr>
              </a:solidFill>
              <a:ln w="19050">
                <a:solidFill>
                  <a:schemeClr val="lt1"/>
                </a:solidFill>
              </a:ln>
              <a:effectLst/>
            </c:spPr>
            <c:extLst>
              <c:ext xmlns:c16="http://schemas.microsoft.com/office/drawing/2014/chart" uri="{C3380CC4-5D6E-409C-BE32-E72D297353CC}">
                <c16:uniqueId val="{0000000C-42BA-F948-A515-96EC62F4B85A}"/>
              </c:ext>
            </c:extLst>
          </c:dPt>
          <c:dPt>
            <c:idx val="1"/>
            <c:bubble3D val="0"/>
            <c:spPr>
              <a:solidFill>
                <a:schemeClr val="bg1"/>
              </a:solidFill>
              <a:ln w="19050">
                <a:solidFill>
                  <a:schemeClr val="lt1"/>
                </a:solidFill>
              </a:ln>
              <a:effectLst/>
            </c:spPr>
            <c:extLst>
              <c:ext xmlns:c16="http://schemas.microsoft.com/office/drawing/2014/chart" uri="{C3380CC4-5D6E-409C-BE32-E72D297353CC}">
                <c16:uniqueId val="{0000000E-42BA-F948-A515-96EC62F4B85A}"/>
              </c:ext>
            </c:extLst>
          </c:dPt>
          <c:dLbls>
            <c:dLbl>
              <c:idx val="1"/>
              <c:delete val="1"/>
              <c:extLst>
                <c:ext xmlns:c15="http://schemas.microsoft.com/office/drawing/2012/chart" uri="{CE6537A1-D6FC-4f65-9D91-7224C49458BB}"/>
                <c:ext xmlns:c16="http://schemas.microsoft.com/office/drawing/2014/chart" uri="{C3380CC4-5D6E-409C-BE32-E72D297353CC}">
                  <c16:uniqueId val="{0000000E-42BA-F948-A515-96EC62F4B85A}"/>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extLst>
          </c:dLbls>
          <c:cat>
            <c:multiLvlStrRef>
              <c:f>'5 - ENVIRONMENT'!$F$21:$G$25</c:f>
              <c:multiLvlStrCache>
                <c:ptCount val="5"/>
                <c:lvl>
                  <c:pt idx="0">
                    <c:v>Sites</c:v>
                  </c:pt>
                  <c:pt idx="1">
                    <c:v>Economic value</c:v>
                  </c:pt>
                  <c:pt idx="2">
                    <c:v>Social value</c:v>
                  </c:pt>
                  <c:pt idx="3">
                    <c:v>Attractivity</c:v>
                  </c:pt>
                  <c:pt idx="4">
                    <c:v>Guidelines and Regulations</c:v>
                  </c:pt>
                </c:lvl>
                <c:lvl>
                  <c:pt idx="0">
                    <c:v>5.3.1</c:v>
                  </c:pt>
                  <c:pt idx="1">
                    <c:v>5.3.2</c:v>
                  </c:pt>
                  <c:pt idx="2">
                    <c:v>5.3.3</c:v>
                  </c:pt>
                  <c:pt idx="3">
                    <c:v>5.3.4</c:v>
                  </c:pt>
                  <c:pt idx="4">
                    <c:v>5.3.5</c:v>
                  </c:pt>
                </c:lvl>
              </c:multiLvlStrCache>
            </c:multiLvlStrRef>
          </c:cat>
          <c:val>
            <c:numRef>
              <c:f>'5 - ENVIRONMENT'!$X$20:$X$21</c:f>
              <c:numCache>
                <c:formatCode>General</c:formatCode>
                <c:ptCount val="2"/>
                <c:pt idx="0">
                  <c:v>0</c:v>
                </c:pt>
                <c:pt idx="1">
                  <c:v>0</c:v>
                </c:pt>
              </c:numCache>
            </c:numRef>
          </c:val>
          <c:extLst>
            <c:ext xmlns:c16="http://schemas.microsoft.com/office/drawing/2014/chart" uri="{C3380CC4-5D6E-409C-BE32-E72D297353CC}">
              <c16:uniqueId val="{0000000F-42BA-F948-A515-96EC62F4B85A}"/>
            </c:ext>
          </c:extLst>
        </c:ser>
        <c:dLbls>
          <c:showLegendKey val="0"/>
          <c:showVal val="0"/>
          <c:showCatName val="1"/>
          <c:showSerName val="0"/>
          <c:showPercent val="1"/>
          <c:showBubbleSize val="0"/>
          <c:showLeaderLines val="1"/>
        </c:dLbls>
        <c:firstSliceAng val="0"/>
        <c:holeSize val="50"/>
      </c:doughnutChart>
      <c:spPr>
        <a:noFill/>
        <a:ln>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it-IT" b="1">
                <a:solidFill>
                  <a:schemeClr val="bg1"/>
                </a:solidFill>
              </a:rPr>
              <a:t>Component 5.4 - Environmental Health</a:t>
            </a:r>
          </a:p>
        </c:rich>
      </c:tx>
      <c:overlay val="0"/>
      <c:spPr>
        <a:solidFill>
          <a:schemeClr val="bg1">
            <a:lumMod val="50000"/>
          </a:schemeClr>
        </a:solid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it-IT"/>
        </a:p>
      </c:txPr>
    </c:title>
    <c:autoTitleDeleted val="0"/>
    <c:plotArea>
      <c:layout/>
      <c:doughnutChart>
        <c:varyColors val="1"/>
        <c:ser>
          <c:idx val="0"/>
          <c:order val="0"/>
          <c:tx>
            <c:strRef>
              <c:f>'5 - ENVIRONMENT'!$T$6</c:f>
              <c:strCache>
                <c:ptCount val="1"/>
                <c:pt idx="0">
                  <c:v>Indicator Score</c:v>
                </c:pt>
              </c:strCache>
            </c:strRef>
          </c:tx>
          <c:dPt>
            <c:idx val="0"/>
            <c:bubble3D val="0"/>
            <c:spPr>
              <a:solidFill>
                <a:schemeClr val="accent6">
                  <a:shade val="53000"/>
                </a:schemeClr>
              </a:solidFill>
              <a:ln w="19050">
                <a:solidFill>
                  <a:schemeClr val="lt1"/>
                </a:solidFill>
              </a:ln>
              <a:effectLst/>
            </c:spPr>
            <c:extLst>
              <c:ext xmlns:c16="http://schemas.microsoft.com/office/drawing/2014/chart" uri="{C3380CC4-5D6E-409C-BE32-E72D297353CC}">
                <c16:uniqueId val="{00000001-CFD9-0842-8DAE-9889D03832EF}"/>
              </c:ext>
            </c:extLst>
          </c:dPt>
          <c:dPt>
            <c:idx val="1"/>
            <c:bubble3D val="0"/>
            <c:spPr>
              <a:solidFill>
                <a:schemeClr val="accent6">
                  <a:shade val="76000"/>
                </a:schemeClr>
              </a:solidFill>
              <a:ln w="19050">
                <a:solidFill>
                  <a:schemeClr val="lt1"/>
                </a:solidFill>
              </a:ln>
              <a:effectLst/>
            </c:spPr>
            <c:extLst>
              <c:ext xmlns:c16="http://schemas.microsoft.com/office/drawing/2014/chart" uri="{C3380CC4-5D6E-409C-BE32-E72D297353CC}">
                <c16:uniqueId val="{00000003-CFD9-0842-8DAE-9889D03832EF}"/>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CFD9-0842-8DAE-9889D03832EF}"/>
              </c:ext>
            </c:extLst>
          </c:dPt>
          <c:dPt>
            <c:idx val="3"/>
            <c:bubble3D val="0"/>
            <c:spPr>
              <a:solidFill>
                <a:schemeClr val="accent6">
                  <a:tint val="77000"/>
                </a:schemeClr>
              </a:solidFill>
              <a:ln w="19050">
                <a:solidFill>
                  <a:schemeClr val="lt1"/>
                </a:solidFill>
              </a:ln>
              <a:effectLst/>
            </c:spPr>
            <c:extLst>
              <c:ext xmlns:c16="http://schemas.microsoft.com/office/drawing/2014/chart" uri="{C3380CC4-5D6E-409C-BE32-E72D297353CC}">
                <c16:uniqueId val="{00000007-CFD9-0842-8DAE-9889D03832EF}"/>
              </c:ext>
            </c:extLst>
          </c:dPt>
          <c:dPt>
            <c:idx val="4"/>
            <c:bubble3D val="0"/>
            <c:spPr>
              <a:solidFill>
                <a:schemeClr val="accent6">
                  <a:tint val="54000"/>
                </a:schemeClr>
              </a:solidFill>
              <a:ln w="19050">
                <a:solidFill>
                  <a:schemeClr val="lt1"/>
                </a:solidFill>
              </a:ln>
              <a:effectLst/>
            </c:spPr>
            <c:extLst>
              <c:ext xmlns:c16="http://schemas.microsoft.com/office/drawing/2014/chart" uri="{C3380CC4-5D6E-409C-BE32-E72D297353CC}">
                <c16:uniqueId val="{00000009-CFD9-0842-8DAE-9889D03832EF}"/>
              </c:ext>
            </c:extLst>
          </c:dPt>
          <c:dLbls>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'5 - ENVIRONMENT'!$F$27:$G$31</c:f>
              <c:multiLvlStrCache>
                <c:ptCount val="5"/>
                <c:lvl>
                  <c:pt idx="0">
                    <c:v>Climate change</c:v>
                  </c:pt>
                  <c:pt idx="1">
                    <c:v>Soil erosion</c:v>
                  </c:pt>
                  <c:pt idx="2">
                    <c:v>Water pollution</c:v>
                  </c:pt>
                  <c:pt idx="3">
                    <c:v>Air pollution</c:v>
                  </c:pt>
                  <c:pt idx="4">
                    <c:v>Guidelines and Regulations</c:v>
                  </c:pt>
                </c:lvl>
                <c:lvl>
                  <c:pt idx="0">
                    <c:v>5.4.1</c:v>
                  </c:pt>
                  <c:pt idx="1">
                    <c:v>5.4.2</c:v>
                  </c:pt>
                  <c:pt idx="2">
                    <c:v>5.4.3</c:v>
                  </c:pt>
                  <c:pt idx="3">
                    <c:v>5.4.4</c:v>
                  </c:pt>
                  <c:pt idx="4">
                    <c:v>5.4.5</c:v>
                  </c:pt>
                </c:lvl>
              </c:multiLvlStrCache>
            </c:multiLvlStrRef>
          </c:cat>
          <c:val>
            <c:numRef>
              <c:f>'5 - ENVIRONMENT'!$T$27:$T$31</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CFD9-0842-8DAE-9889D03832EF}"/>
            </c:ext>
          </c:extLst>
        </c:ser>
        <c:ser>
          <c:idx val="1"/>
          <c:order val="1"/>
          <c:tx>
            <c:strRef>
              <c:f>'5 - ENVIRONMENT'!$X$6</c:f>
              <c:strCache>
                <c:ptCount val="1"/>
                <c:pt idx="0">
                  <c:v>Component Score</c:v>
                </c:pt>
              </c:strCache>
            </c:strRef>
          </c:tx>
          <c:dPt>
            <c:idx val="0"/>
            <c:bubble3D val="0"/>
            <c:spPr>
              <a:solidFill>
                <a:schemeClr val="accent3">
                  <a:lumMod val="75000"/>
                </a:schemeClr>
              </a:solidFill>
              <a:ln w="19050">
                <a:solidFill>
                  <a:schemeClr val="lt1"/>
                </a:solidFill>
              </a:ln>
              <a:effectLst/>
            </c:spPr>
            <c:extLst>
              <c:ext xmlns:c16="http://schemas.microsoft.com/office/drawing/2014/chart" uri="{C3380CC4-5D6E-409C-BE32-E72D297353CC}">
                <c16:uniqueId val="{0000000C-CFD9-0842-8DAE-9889D03832EF}"/>
              </c:ext>
            </c:extLst>
          </c:dPt>
          <c:dPt>
            <c:idx val="1"/>
            <c:bubble3D val="0"/>
            <c:spPr>
              <a:solidFill>
                <a:schemeClr val="bg1"/>
              </a:solidFill>
              <a:ln w="19050">
                <a:solidFill>
                  <a:schemeClr val="lt1"/>
                </a:solidFill>
              </a:ln>
              <a:effectLst/>
            </c:spPr>
            <c:extLst>
              <c:ext xmlns:c16="http://schemas.microsoft.com/office/drawing/2014/chart" uri="{C3380CC4-5D6E-409C-BE32-E72D297353CC}">
                <c16:uniqueId val="{0000000E-CFD9-0842-8DAE-9889D03832EF}"/>
              </c:ext>
            </c:extLst>
          </c:dPt>
          <c:dLbls>
            <c:dLbl>
              <c:idx val="1"/>
              <c:delete val="1"/>
              <c:extLst>
                <c:ext xmlns:c15="http://schemas.microsoft.com/office/drawing/2012/chart" uri="{CE6537A1-D6FC-4f65-9D91-7224C49458BB}"/>
                <c:ext xmlns:c16="http://schemas.microsoft.com/office/drawing/2014/chart" uri="{C3380CC4-5D6E-409C-BE32-E72D297353CC}">
                  <c16:uniqueId val="{0000000E-CFD9-0842-8DAE-9889D03832EF}"/>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extLst>
          </c:dLbls>
          <c:cat>
            <c:multiLvlStrRef>
              <c:f>'5 - ENVIRONMENT'!$F$27:$G$31</c:f>
              <c:multiLvlStrCache>
                <c:ptCount val="5"/>
                <c:lvl>
                  <c:pt idx="0">
                    <c:v>Climate change</c:v>
                  </c:pt>
                  <c:pt idx="1">
                    <c:v>Soil erosion</c:v>
                  </c:pt>
                  <c:pt idx="2">
                    <c:v>Water pollution</c:v>
                  </c:pt>
                  <c:pt idx="3">
                    <c:v>Air pollution</c:v>
                  </c:pt>
                  <c:pt idx="4">
                    <c:v>Guidelines and Regulations</c:v>
                  </c:pt>
                </c:lvl>
                <c:lvl>
                  <c:pt idx="0">
                    <c:v>5.4.1</c:v>
                  </c:pt>
                  <c:pt idx="1">
                    <c:v>5.4.2</c:v>
                  </c:pt>
                  <c:pt idx="2">
                    <c:v>5.4.3</c:v>
                  </c:pt>
                  <c:pt idx="3">
                    <c:v>5.4.4</c:v>
                  </c:pt>
                  <c:pt idx="4">
                    <c:v>5.4.5</c:v>
                  </c:pt>
                </c:lvl>
              </c:multiLvlStrCache>
            </c:multiLvlStrRef>
          </c:cat>
          <c:val>
            <c:numRef>
              <c:f>'5 - ENVIRONMENT'!$X$26:$X$27</c:f>
              <c:numCache>
                <c:formatCode>General</c:formatCode>
                <c:ptCount val="2"/>
                <c:pt idx="0">
                  <c:v>0</c:v>
                </c:pt>
                <c:pt idx="1">
                  <c:v>0</c:v>
                </c:pt>
              </c:numCache>
            </c:numRef>
          </c:val>
          <c:extLst>
            <c:ext xmlns:c16="http://schemas.microsoft.com/office/drawing/2014/chart" uri="{C3380CC4-5D6E-409C-BE32-E72D297353CC}">
              <c16:uniqueId val="{0000000F-CFD9-0842-8DAE-9889D03832EF}"/>
            </c:ext>
          </c:extLst>
        </c:ser>
        <c:dLbls>
          <c:showLegendKey val="0"/>
          <c:showVal val="0"/>
          <c:showCatName val="1"/>
          <c:showSerName val="0"/>
          <c:showPercent val="1"/>
          <c:showBubbleSize val="0"/>
          <c:showLeaderLines val="1"/>
        </c:dLbls>
        <c:firstSliceAng val="0"/>
        <c:holeSize val="50"/>
      </c:doughnutChart>
      <c:spPr>
        <a:noFill/>
        <a:ln>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2"/>
          <c:tx>
            <c:v>Pointer</c:v>
          </c:tx>
          <c:dPt>
            <c:idx val="0"/>
            <c:bubble3D val="0"/>
            <c:spPr>
              <a:noFill/>
              <a:ln w="19050">
                <a:solidFill>
                  <a:schemeClr val="lt1"/>
                </a:solidFill>
              </a:ln>
              <a:effectLst/>
            </c:spPr>
            <c:extLst>
              <c:ext xmlns:c16="http://schemas.microsoft.com/office/drawing/2014/chart" uri="{C3380CC4-5D6E-409C-BE32-E72D297353CC}">
                <c16:uniqueId val="{00000001-27A9-E348-8C22-CEDAAA8BB860}"/>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03-27A9-E348-8C22-CEDAAA8BB860}"/>
              </c:ext>
            </c:extLst>
          </c:dPt>
          <c:dPt>
            <c:idx val="2"/>
            <c:bubble3D val="0"/>
            <c:spPr>
              <a:solidFill>
                <a:schemeClr val="bg1"/>
              </a:solidFill>
              <a:ln w="19050">
                <a:solidFill>
                  <a:schemeClr val="lt1"/>
                </a:solidFill>
              </a:ln>
              <a:effectLst/>
            </c:spPr>
            <c:extLst>
              <c:ext xmlns:c16="http://schemas.microsoft.com/office/drawing/2014/chart" uri="{C3380CC4-5D6E-409C-BE32-E72D297353CC}">
                <c16:uniqueId val="{00000005-27A9-E348-8C22-CEDAAA8BB860}"/>
              </c:ext>
            </c:extLst>
          </c:dPt>
          <c:val>
            <c:numRef>
              <c:f>'5 - ENVIRONMENT'!$J$34:$J$36</c:f>
              <c:numCache>
                <c:formatCode>General</c:formatCode>
                <c:ptCount val="3"/>
                <c:pt idx="0" formatCode="0.00">
                  <c:v>0</c:v>
                </c:pt>
                <c:pt idx="1">
                  <c:v>1</c:v>
                </c:pt>
                <c:pt idx="2" formatCode="0.00">
                  <c:v>0</c:v>
                </c:pt>
              </c:numCache>
            </c:numRef>
          </c:val>
          <c:extLst>
            <c:ext xmlns:c16="http://schemas.microsoft.com/office/drawing/2014/chart" uri="{C3380CC4-5D6E-409C-BE32-E72D297353CC}">
              <c16:uniqueId val="{00000006-27A9-E348-8C22-CEDAAA8BB860}"/>
            </c:ext>
          </c:extLst>
        </c:ser>
        <c:dLbls>
          <c:showLegendKey val="0"/>
          <c:showVal val="0"/>
          <c:showCatName val="0"/>
          <c:showSerName val="0"/>
          <c:showPercent val="0"/>
          <c:showBubbleSize val="0"/>
          <c:showLeaderLines val="1"/>
        </c:dLbls>
        <c:firstSliceAng val="270"/>
      </c:pieChart>
      <c:doughnutChart>
        <c:varyColors val="0"/>
        <c:ser>
          <c:idx val="0"/>
          <c:order val="0"/>
          <c:tx>
            <c:v>Category</c:v>
          </c:tx>
          <c:spPr>
            <a:solidFill>
              <a:schemeClr val="accent1"/>
            </a:solidFill>
            <a:ln w="19050">
              <a:solidFill>
                <a:schemeClr val="lt1"/>
              </a:solidFill>
            </a:ln>
            <a:effectLst/>
          </c:spPr>
          <c:dPt>
            <c:idx val="0"/>
            <c:bubble3D val="0"/>
            <c:spPr>
              <a:solidFill>
                <a:srgbClr val="FF0000">
                  <a:alpha val="70000"/>
                </a:srgbClr>
              </a:solidFill>
              <a:ln w="19050">
                <a:solidFill>
                  <a:schemeClr val="lt1"/>
                </a:solidFill>
              </a:ln>
              <a:effectLst/>
            </c:spPr>
            <c:extLst>
              <c:ext xmlns:c16="http://schemas.microsoft.com/office/drawing/2014/chart" uri="{C3380CC4-5D6E-409C-BE32-E72D297353CC}">
                <c16:uniqueId val="{00000008-27A9-E348-8C22-CEDAAA8BB860}"/>
              </c:ext>
            </c:extLst>
          </c:dPt>
          <c:dPt>
            <c:idx val="1"/>
            <c:bubble3D val="0"/>
            <c:spPr>
              <a:solidFill>
                <a:srgbClr val="FFC000">
                  <a:alpha val="70000"/>
                </a:srgbClr>
              </a:solidFill>
              <a:ln w="19050">
                <a:solidFill>
                  <a:schemeClr val="lt1"/>
                </a:solidFill>
              </a:ln>
              <a:effectLst/>
            </c:spPr>
            <c:extLst>
              <c:ext xmlns:c16="http://schemas.microsoft.com/office/drawing/2014/chart" uri="{C3380CC4-5D6E-409C-BE32-E72D297353CC}">
                <c16:uniqueId val="{0000000A-27A9-E348-8C22-CEDAAA8BB860}"/>
              </c:ext>
            </c:extLst>
          </c:dPt>
          <c:dPt>
            <c:idx val="2"/>
            <c:bubble3D val="0"/>
            <c:spPr>
              <a:solidFill>
                <a:srgbClr val="FFFF00">
                  <a:alpha val="70000"/>
                </a:srgbClr>
              </a:solidFill>
              <a:ln w="19050">
                <a:solidFill>
                  <a:schemeClr val="lt1"/>
                </a:solidFill>
              </a:ln>
              <a:effectLst/>
            </c:spPr>
            <c:extLst>
              <c:ext xmlns:c16="http://schemas.microsoft.com/office/drawing/2014/chart" uri="{C3380CC4-5D6E-409C-BE32-E72D297353CC}">
                <c16:uniqueId val="{0000000C-27A9-E348-8C22-CEDAAA8BB860}"/>
              </c:ext>
            </c:extLst>
          </c:dPt>
          <c:dPt>
            <c:idx val="3"/>
            <c:bubble3D val="0"/>
            <c:spPr>
              <a:solidFill>
                <a:srgbClr val="92D050">
                  <a:alpha val="70000"/>
                </a:srgbClr>
              </a:solidFill>
              <a:ln w="19050">
                <a:solidFill>
                  <a:schemeClr val="lt1"/>
                </a:solidFill>
              </a:ln>
              <a:effectLst/>
            </c:spPr>
            <c:extLst>
              <c:ext xmlns:c16="http://schemas.microsoft.com/office/drawing/2014/chart" uri="{C3380CC4-5D6E-409C-BE32-E72D297353CC}">
                <c16:uniqueId val="{0000000E-27A9-E348-8C22-CEDAAA8BB860}"/>
              </c:ext>
            </c:extLst>
          </c:dPt>
          <c:dPt>
            <c:idx val="4"/>
            <c:bubble3D val="0"/>
            <c:spPr>
              <a:solidFill>
                <a:schemeClr val="bg1"/>
              </a:solidFill>
              <a:ln w="19050">
                <a:solidFill>
                  <a:schemeClr val="lt1"/>
                </a:solidFill>
              </a:ln>
              <a:effectLst/>
            </c:spPr>
            <c:extLst>
              <c:ext xmlns:c16="http://schemas.microsoft.com/office/drawing/2014/chart" uri="{C3380CC4-5D6E-409C-BE32-E72D297353CC}">
                <c16:uniqueId val="{00000010-27A9-E348-8C22-CEDAAA8BB860}"/>
              </c:ext>
            </c:extLst>
          </c:dPt>
          <c:dLbls>
            <c:dLbl>
              <c:idx val="0"/>
              <c:tx>
                <c:rich>
                  <a:bodyPr/>
                  <a:lstStyle/>
                  <a:p>
                    <a:fld id="{866FE344-8D6B-3A4F-BC7F-F5593D04CFD9}"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27A9-E348-8C22-CEDAAA8BB860}"/>
                </c:ext>
              </c:extLst>
            </c:dLbl>
            <c:dLbl>
              <c:idx val="1"/>
              <c:tx>
                <c:rich>
                  <a:bodyPr/>
                  <a:lstStyle/>
                  <a:p>
                    <a:fld id="{720312BD-1DFC-4F4D-AB97-DA4A93CC878B}"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27A9-E348-8C22-CEDAAA8BB860}"/>
                </c:ext>
              </c:extLst>
            </c:dLbl>
            <c:dLbl>
              <c:idx val="2"/>
              <c:tx>
                <c:rich>
                  <a:bodyPr/>
                  <a:lstStyle/>
                  <a:p>
                    <a:fld id="{705129C7-D45B-0945-A15F-4C57B791A038}"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27A9-E348-8C22-CEDAAA8BB860}"/>
                </c:ext>
              </c:extLst>
            </c:dLbl>
            <c:dLbl>
              <c:idx val="3"/>
              <c:tx>
                <c:rich>
                  <a:bodyPr/>
                  <a:lstStyle/>
                  <a:p>
                    <a:fld id="{338B8006-FCB1-9447-B9AB-058A312ADCF7}"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27A9-E348-8C22-CEDAAA8BB860}"/>
                </c:ext>
              </c:extLst>
            </c:dLbl>
            <c:dLbl>
              <c:idx val="4"/>
              <c:tx>
                <c:rich>
                  <a:bodyPr/>
                  <a:lstStyle/>
                  <a:p>
                    <a:endParaRPr lang="it-IT"/>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0-27A9-E348-8C22-CEDAAA8BB86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ext>
            </c:extLst>
          </c:dLbls>
          <c:val>
            <c:numRef>
              <c:f>'5 - ENVIRONMENT'!$D$34:$D$38</c:f>
              <c:numCache>
                <c:formatCode>General</c:formatCode>
                <c:ptCount val="5"/>
                <c:pt idx="0">
                  <c:v>20</c:v>
                </c:pt>
                <c:pt idx="1">
                  <c:v>20</c:v>
                </c:pt>
                <c:pt idx="2">
                  <c:v>20</c:v>
                </c:pt>
                <c:pt idx="3">
                  <c:v>20</c:v>
                </c:pt>
                <c:pt idx="4">
                  <c:v>80</c:v>
                </c:pt>
              </c:numCache>
            </c:numRef>
          </c:val>
          <c:extLst>
            <c:ext xmlns:c15="http://schemas.microsoft.com/office/drawing/2012/chart" uri="{02D57815-91ED-43cb-92C2-25804820EDAC}">
              <c15:datalabelsRange>
                <c15:f>{"Poor"\"Average"\"Good"\"Excellent"}</c15:f>
                <c15:dlblRangeCache>
                  <c:ptCount val="4"/>
                  <c:pt idx="0">
                    <c:v>Poor</c:v>
                  </c:pt>
                  <c:pt idx="1">
                    <c:v>Average</c:v>
                  </c:pt>
                  <c:pt idx="2">
                    <c:v>Good</c:v>
                  </c:pt>
                  <c:pt idx="3">
                    <c:v>Excellent</c:v>
                  </c:pt>
                </c15:dlblRangeCache>
              </c15:datalabelsRange>
            </c:ext>
            <c:ext xmlns:c16="http://schemas.microsoft.com/office/drawing/2014/chart" uri="{C3380CC4-5D6E-409C-BE32-E72D297353CC}">
              <c16:uniqueId val="{00000011-27A9-E348-8C22-CEDAAA8BB860}"/>
            </c:ext>
          </c:extLst>
        </c:ser>
        <c:ser>
          <c:idx val="1"/>
          <c:order val="1"/>
          <c:tx>
            <c:v>Label</c:v>
          </c:tx>
          <c:spPr>
            <a:solidFill>
              <a:schemeClr val="bg2">
                <a:alpha val="70000"/>
              </a:schemeClr>
            </a:solidFill>
            <a:ln w="19050">
              <a:solidFill>
                <a:schemeClr val="lt1"/>
              </a:solidFill>
            </a:ln>
            <a:effectLst/>
          </c:spPr>
          <c:dPt>
            <c:idx val="0"/>
            <c:bubble3D val="0"/>
            <c:spPr>
              <a:solidFill>
                <a:schemeClr val="bg2">
                  <a:lumMod val="90000"/>
                  <a:alpha val="70000"/>
                </a:schemeClr>
              </a:solidFill>
              <a:ln w="19050">
                <a:solidFill>
                  <a:schemeClr val="lt1"/>
                </a:solidFill>
              </a:ln>
              <a:effectLst/>
            </c:spPr>
            <c:extLst>
              <c:ext xmlns:c16="http://schemas.microsoft.com/office/drawing/2014/chart" uri="{C3380CC4-5D6E-409C-BE32-E72D297353CC}">
                <c16:uniqueId val="{00000013-27A9-E348-8C22-CEDAAA8BB860}"/>
              </c:ext>
            </c:extLst>
          </c:dPt>
          <c:dPt>
            <c:idx val="1"/>
            <c:bubble3D val="0"/>
            <c:spPr>
              <a:solidFill>
                <a:schemeClr val="accent1">
                  <a:lumMod val="20000"/>
                  <a:lumOff val="80000"/>
                  <a:alpha val="70000"/>
                </a:schemeClr>
              </a:solidFill>
              <a:ln w="19050">
                <a:solidFill>
                  <a:schemeClr val="lt1"/>
                </a:solidFill>
              </a:ln>
              <a:effectLst/>
            </c:spPr>
            <c:extLst>
              <c:ext xmlns:c16="http://schemas.microsoft.com/office/drawing/2014/chart" uri="{C3380CC4-5D6E-409C-BE32-E72D297353CC}">
                <c16:uniqueId val="{00000015-27A9-E348-8C22-CEDAAA8BB860}"/>
              </c:ext>
            </c:extLst>
          </c:dPt>
          <c:dPt>
            <c:idx val="2"/>
            <c:bubble3D val="0"/>
            <c:spPr>
              <a:solidFill>
                <a:schemeClr val="bg2">
                  <a:lumMod val="90000"/>
                  <a:alpha val="70000"/>
                </a:schemeClr>
              </a:solidFill>
              <a:ln w="19050">
                <a:solidFill>
                  <a:schemeClr val="lt1"/>
                </a:solidFill>
              </a:ln>
              <a:effectLst/>
            </c:spPr>
            <c:extLst>
              <c:ext xmlns:c16="http://schemas.microsoft.com/office/drawing/2014/chart" uri="{C3380CC4-5D6E-409C-BE32-E72D297353CC}">
                <c16:uniqueId val="{00000017-27A9-E348-8C22-CEDAAA8BB860}"/>
              </c:ext>
            </c:extLst>
          </c:dPt>
          <c:dPt>
            <c:idx val="3"/>
            <c:bubble3D val="0"/>
            <c:spPr>
              <a:solidFill>
                <a:schemeClr val="accent1">
                  <a:lumMod val="20000"/>
                  <a:lumOff val="80000"/>
                  <a:alpha val="70000"/>
                </a:schemeClr>
              </a:solidFill>
              <a:ln w="19050">
                <a:solidFill>
                  <a:schemeClr val="lt1"/>
                </a:solidFill>
              </a:ln>
              <a:effectLst/>
            </c:spPr>
            <c:extLst>
              <c:ext xmlns:c16="http://schemas.microsoft.com/office/drawing/2014/chart" uri="{C3380CC4-5D6E-409C-BE32-E72D297353CC}">
                <c16:uniqueId val="{00000019-27A9-E348-8C22-CEDAAA8BB860}"/>
              </c:ext>
            </c:extLst>
          </c:dPt>
          <c:dPt>
            <c:idx val="4"/>
            <c:bubble3D val="0"/>
            <c:spPr>
              <a:solidFill>
                <a:schemeClr val="bg2">
                  <a:lumMod val="90000"/>
                  <a:alpha val="70000"/>
                </a:schemeClr>
              </a:solidFill>
              <a:ln w="19050">
                <a:solidFill>
                  <a:schemeClr val="lt1"/>
                </a:solidFill>
              </a:ln>
              <a:effectLst/>
            </c:spPr>
            <c:extLst>
              <c:ext xmlns:c16="http://schemas.microsoft.com/office/drawing/2014/chart" uri="{C3380CC4-5D6E-409C-BE32-E72D297353CC}">
                <c16:uniqueId val="{0000001B-27A9-E348-8C22-CEDAAA8BB860}"/>
              </c:ext>
            </c:extLst>
          </c:dPt>
          <c:dPt>
            <c:idx val="5"/>
            <c:bubble3D val="0"/>
            <c:spPr>
              <a:solidFill>
                <a:schemeClr val="accent1">
                  <a:lumMod val="20000"/>
                  <a:lumOff val="80000"/>
                  <a:alpha val="70000"/>
                </a:schemeClr>
              </a:solidFill>
              <a:ln w="19050">
                <a:solidFill>
                  <a:schemeClr val="lt1"/>
                </a:solidFill>
              </a:ln>
              <a:effectLst/>
            </c:spPr>
            <c:extLst>
              <c:ext xmlns:c16="http://schemas.microsoft.com/office/drawing/2014/chart" uri="{C3380CC4-5D6E-409C-BE32-E72D297353CC}">
                <c16:uniqueId val="{0000001D-27A9-E348-8C22-CEDAAA8BB860}"/>
              </c:ext>
            </c:extLst>
          </c:dPt>
          <c:dPt>
            <c:idx val="6"/>
            <c:bubble3D val="0"/>
            <c:spPr>
              <a:solidFill>
                <a:schemeClr val="bg2">
                  <a:lumMod val="90000"/>
                  <a:alpha val="70000"/>
                </a:schemeClr>
              </a:solidFill>
              <a:ln w="19050">
                <a:solidFill>
                  <a:schemeClr val="lt1"/>
                </a:solidFill>
              </a:ln>
              <a:effectLst/>
            </c:spPr>
            <c:extLst>
              <c:ext xmlns:c16="http://schemas.microsoft.com/office/drawing/2014/chart" uri="{C3380CC4-5D6E-409C-BE32-E72D297353CC}">
                <c16:uniqueId val="{0000001F-27A9-E348-8C22-CEDAAA8BB860}"/>
              </c:ext>
            </c:extLst>
          </c:dPt>
          <c:dPt>
            <c:idx val="7"/>
            <c:bubble3D val="0"/>
            <c:spPr>
              <a:solidFill>
                <a:schemeClr val="accent1">
                  <a:lumMod val="20000"/>
                  <a:lumOff val="80000"/>
                  <a:alpha val="70000"/>
                </a:schemeClr>
              </a:solidFill>
              <a:ln w="19050">
                <a:solidFill>
                  <a:schemeClr val="lt1"/>
                </a:solidFill>
              </a:ln>
              <a:effectLst/>
            </c:spPr>
            <c:extLst>
              <c:ext xmlns:c16="http://schemas.microsoft.com/office/drawing/2014/chart" uri="{C3380CC4-5D6E-409C-BE32-E72D297353CC}">
                <c16:uniqueId val="{00000021-27A9-E348-8C22-CEDAAA8BB860}"/>
              </c:ext>
            </c:extLst>
          </c:dPt>
          <c:dPt>
            <c:idx val="8"/>
            <c:bubble3D val="0"/>
            <c:spPr>
              <a:solidFill>
                <a:schemeClr val="bg2">
                  <a:lumMod val="90000"/>
                  <a:alpha val="70000"/>
                </a:schemeClr>
              </a:solidFill>
              <a:ln w="19050">
                <a:solidFill>
                  <a:schemeClr val="lt1"/>
                </a:solidFill>
              </a:ln>
              <a:effectLst/>
            </c:spPr>
            <c:extLst>
              <c:ext xmlns:c16="http://schemas.microsoft.com/office/drawing/2014/chart" uri="{C3380CC4-5D6E-409C-BE32-E72D297353CC}">
                <c16:uniqueId val="{00000023-27A9-E348-8C22-CEDAAA8BB860}"/>
              </c:ext>
            </c:extLst>
          </c:dPt>
          <c:dPt>
            <c:idx val="9"/>
            <c:bubble3D val="0"/>
            <c:spPr>
              <a:solidFill>
                <a:schemeClr val="tx2">
                  <a:lumMod val="20000"/>
                  <a:lumOff val="80000"/>
                  <a:alpha val="70000"/>
                </a:schemeClr>
              </a:solidFill>
              <a:ln w="19050">
                <a:solidFill>
                  <a:schemeClr val="lt1"/>
                </a:solidFill>
              </a:ln>
              <a:effectLst/>
            </c:spPr>
            <c:extLst>
              <c:ext xmlns:c16="http://schemas.microsoft.com/office/drawing/2014/chart" uri="{C3380CC4-5D6E-409C-BE32-E72D297353CC}">
                <c16:uniqueId val="{00000025-27A9-E348-8C22-CEDAAA8BB860}"/>
              </c:ext>
            </c:extLst>
          </c:dPt>
          <c:dPt>
            <c:idx val="10"/>
            <c:bubble3D val="0"/>
            <c:spPr>
              <a:solidFill>
                <a:schemeClr val="bg1"/>
              </a:solidFill>
              <a:ln w="19050">
                <a:solidFill>
                  <a:schemeClr val="lt1"/>
                </a:solidFill>
              </a:ln>
              <a:effectLst/>
            </c:spPr>
            <c:extLst>
              <c:ext xmlns:c16="http://schemas.microsoft.com/office/drawing/2014/chart" uri="{C3380CC4-5D6E-409C-BE32-E72D297353CC}">
                <c16:uniqueId val="{00000027-27A9-E348-8C22-CEDAAA8BB860}"/>
              </c:ext>
            </c:extLst>
          </c:dPt>
          <c:dLbls>
            <c:dLbl>
              <c:idx val="0"/>
              <c:tx>
                <c:rich>
                  <a:bodyPr/>
                  <a:lstStyle/>
                  <a:p>
                    <a:fld id="{130938D0-15FA-6E41-9C26-950DF914338B}"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27A9-E348-8C22-CEDAAA8BB860}"/>
                </c:ext>
              </c:extLst>
            </c:dLbl>
            <c:dLbl>
              <c:idx val="1"/>
              <c:tx>
                <c:rich>
                  <a:bodyPr/>
                  <a:lstStyle/>
                  <a:p>
                    <a:fld id="{D50ABB6D-9F11-8047-BA30-3E3FA05FFA73}"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27A9-E348-8C22-CEDAAA8BB860}"/>
                </c:ext>
              </c:extLst>
            </c:dLbl>
            <c:dLbl>
              <c:idx val="2"/>
              <c:tx>
                <c:rich>
                  <a:bodyPr/>
                  <a:lstStyle/>
                  <a:p>
                    <a:fld id="{A0E96E01-6C51-894F-B5B5-277917544A11}"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27A9-E348-8C22-CEDAAA8BB860}"/>
                </c:ext>
              </c:extLst>
            </c:dLbl>
            <c:dLbl>
              <c:idx val="3"/>
              <c:tx>
                <c:rich>
                  <a:bodyPr/>
                  <a:lstStyle/>
                  <a:p>
                    <a:fld id="{846D1DC1-3532-5B4C-A31B-2988F433B316}"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27A9-E348-8C22-CEDAAA8BB860}"/>
                </c:ext>
              </c:extLst>
            </c:dLbl>
            <c:dLbl>
              <c:idx val="4"/>
              <c:tx>
                <c:rich>
                  <a:bodyPr/>
                  <a:lstStyle/>
                  <a:p>
                    <a:fld id="{CF610B65-0B8E-DA43-B6BD-C6DB14E7C4FD}"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27A9-E348-8C22-CEDAAA8BB860}"/>
                </c:ext>
              </c:extLst>
            </c:dLbl>
            <c:dLbl>
              <c:idx val="5"/>
              <c:tx>
                <c:rich>
                  <a:bodyPr/>
                  <a:lstStyle/>
                  <a:p>
                    <a:fld id="{313A46B4-691E-3B4F-BF1D-9617A6614064}"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27A9-E348-8C22-CEDAAA8BB860}"/>
                </c:ext>
              </c:extLst>
            </c:dLbl>
            <c:dLbl>
              <c:idx val="6"/>
              <c:tx>
                <c:rich>
                  <a:bodyPr/>
                  <a:lstStyle/>
                  <a:p>
                    <a:fld id="{EA79BB6B-0EA0-074C-9753-6E79F8CBA08A}"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27A9-E348-8C22-CEDAAA8BB860}"/>
                </c:ext>
              </c:extLst>
            </c:dLbl>
            <c:dLbl>
              <c:idx val="7"/>
              <c:tx>
                <c:rich>
                  <a:bodyPr/>
                  <a:lstStyle/>
                  <a:p>
                    <a:fld id="{F9B63819-D36F-8B42-A3D4-F6A0C761502E}"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27A9-E348-8C22-CEDAAA8BB860}"/>
                </c:ext>
              </c:extLst>
            </c:dLbl>
            <c:dLbl>
              <c:idx val="8"/>
              <c:tx>
                <c:rich>
                  <a:bodyPr/>
                  <a:lstStyle/>
                  <a:p>
                    <a:fld id="{26E0C2AD-4451-9942-AD4F-0C7160AA59E8}"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27A9-E348-8C22-CEDAAA8BB860}"/>
                </c:ext>
              </c:extLst>
            </c:dLbl>
            <c:dLbl>
              <c:idx val="9"/>
              <c:tx>
                <c:rich>
                  <a:bodyPr/>
                  <a:lstStyle/>
                  <a:p>
                    <a:fld id="{A6D2A3CD-A024-F044-A59E-03E00A25E5BA}"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5-27A9-E348-8C22-CEDAAA8BB860}"/>
                </c:ext>
              </c:extLst>
            </c:dLbl>
            <c:dLbl>
              <c:idx val="10"/>
              <c:tx>
                <c:rich>
                  <a:bodyPr/>
                  <a:lstStyle/>
                  <a:p>
                    <a:endParaRPr lang="it-IT"/>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7-27A9-E348-8C22-CEDAAA8BB860}"/>
                </c:ext>
              </c:extLst>
            </c:dLbl>
            <c:spPr>
              <a:noFill/>
              <a:ln>
                <a:noFill/>
              </a:ln>
              <a:effectLst/>
            </c:spPr>
            <c:txPr>
              <a:bodyPr rot="0" spcFirstLastPara="1" vertOverflow="ellipsis" vert="horz" wrap="square" lIns="38100" tIns="19050" rIns="38100" bIns="19050" anchor="ctr" anchorCtr="0">
                <a:spAutoFit/>
              </a:bodyPr>
              <a:lstStyle/>
              <a:p>
                <a:pPr>
                  <a:defRPr sz="900" b="1" i="0" u="none" strike="noStrike" kern="1200" baseline="0">
                    <a:solidFill>
                      <a:schemeClr val="bg1"/>
                    </a:solidFill>
                    <a:latin typeface="+mn-lt"/>
                    <a:ea typeface="+mn-ea"/>
                    <a:cs typeface="+mn-cs"/>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ext>
            </c:extLst>
          </c:dLbls>
          <c:val>
            <c:numRef>
              <c:f>'5 - ENVIRONMENT'!$G$34:$G$44</c:f>
              <c:numCache>
                <c:formatCode>General</c:formatCode>
                <c:ptCount val="11"/>
                <c:pt idx="0">
                  <c:v>0.1</c:v>
                </c:pt>
                <c:pt idx="1">
                  <c:v>0.1</c:v>
                </c:pt>
                <c:pt idx="2">
                  <c:v>0.1</c:v>
                </c:pt>
                <c:pt idx="3">
                  <c:v>0.1</c:v>
                </c:pt>
                <c:pt idx="4">
                  <c:v>0.1</c:v>
                </c:pt>
                <c:pt idx="5">
                  <c:v>0.1</c:v>
                </c:pt>
                <c:pt idx="6">
                  <c:v>0.1</c:v>
                </c:pt>
                <c:pt idx="7">
                  <c:v>0.1</c:v>
                </c:pt>
                <c:pt idx="8">
                  <c:v>0.1</c:v>
                </c:pt>
                <c:pt idx="9">
                  <c:v>0.1</c:v>
                </c:pt>
                <c:pt idx="10">
                  <c:v>1</c:v>
                </c:pt>
              </c:numCache>
            </c:numRef>
          </c:val>
          <c:extLst>
            <c:ext xmlns:c15="http://schemas.microsoft.com/office/drawing/2012/chart" uri="{02D57815-91ED-43cb-92C2-25804820EDAC}">
              <c15:datalabelsRange>
                <c15:f>'5 - ENVIRONMENT'!$F$34:$F$43</c15:f>
                <c15:dlblRangeCache>
                  <c:ptCount val="10"/>
                  <c:pt idx="0">
                    <c:v>0,1</c:v>
                  </c:pt>
                  <c:pt idx="1">
                    <c:v>0,2</c:v>
                  </c:pt>
                  <c:pt idx="2">
                    <c:v>0,3</c:v>
                  </c:pt>
                  <c:pt idx="3">
                    <c:v>0,4</c:v>
                  </c:pt>
                  <c:pt idx="4">
                    <c:v>0,5</c:v>
                  </c:pt>
                  <c:pt idx="5">
                    <c:v>0,6</c:v>
                  </c:pt>
                  <c:pt idx="6">
                    <c:v>0,7</c:v>
                  </c:pt>
                  <c:pt idx="7">
                    <c:v>0,8</c:v>
                  </c:pt>
                  <c:pt idx="8">
                    <c:v>0,9</c:v>
                  </c:pt>
                  <c:pt idx="9">
                    <c:v>1</c:v>
                  </c:pt>
                </c15:dlblRangeCache>
              </c15:datalabelsRange>
            </c:ext>
            <c:ext xmlns:c16="http://schemas.microsoft.com/office/drawing/2014/chart" uri="{C3380CC4-5D6E-409C-BE32-E72D297353CC}">
              <c16:uniqueId val="{00000028-27A9-E348-8C22-CEDAAA8BB860}"/>
            </c:ext>
          </c:extLst>
        </c:ser>
        <c:dLbls>
          <c:showLegendKey val="0"/>
          <c:showVal val="0"/>
          <c:showCatName val="0"/>
          <c:showSerName val="0"/>
          <c:showPercent val="0"/>
          <c:showBubbleSize val="0"/>
          <c:showLeaderLines val="0"/>
        </c:dLbls>
        <c:firstSliceAng val="270"/>
        <c:holeSize val="58"/>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0"/>
        <c:ser>
          <c:idx val="0"/>
          <c:order val="0"/>
          <c:tx>
            <c:v>Category</c:v>
          </c:tx>
          <c:spPr>
            <a:solidFill>
              <a:schemeClr val="accent1"/>
            </a:solidFill>
            <a:ln w="19050">
              <a:solidFill>
                <a:schemeClr val="lt1"/>
              </a:solidFill>
            </a:ln>
            <a:effectLst/>
          </c:spPr>
          <c:dPt>
            <c:idx val="0"/>
            <c:bubble3D val="0"/>
            <c:spPr>
              <a:solidFill>
                <a:srgbClr val="7030A0"/>
              </a:solidFill>
              <a:ln w="19050">
                <a:solidFill>
                  <a:schemeClr val="lt1"/>
                </a:solidFill>
              </a:ln>
              <a:effectLst/>
            </c:spPr>
            <c:extLst>
              <c:ext xmlns:c16="http://schemas.microsoft.com/office/drawing/2014/chart" uri="{C3380CC4-5D6E-409C-BE32-E72D297353CC}">
                <c16:uniqueId val="{00000000-5F03-C644-B542-D3C589B81FD2}"/>
              </c:ext>
            </c:extLst>
          </c:dPt>
          <c:dPt>
            <c:idx val="1"/>
            <c:bubble3D val="0"/>
            <c:spPr>
              <a:solidFill>
                <a:srgbClr val="0070C0"/>
              </a:solidFill>
              <a:ln w="19050">
                <a:solidFill>
                  <a:schemeClr val="lt1"/>
                </a:solidFill>
              </a:ln>
              <a:effectLst/>
            </c:spPr>
            <c:extLst>
              <c:ext xmlns:c16="http://schemas.microsoft.com/office/drawing/2014/chart" uri="{C3380CC4-5D6E-409C-BE32-E72D297353CC}">
                <c16:uniqueId val="{00000001-5F03-C644-B542-D3C589B81FD2}"/>
              </c:ext>
            </c:extLst>
          </c:dPt>
          <c:dPt>
            <c:idx val="2"/>
            <c:bubble3D val="0"/>
            <c:spPr>
              <a:solidFill>
                <a:schemeClr val="accent2">
                  <a:lumMod val="75000"/>
                </a:schemeClr>
              </a:solidFill>
              <a:ln w="19050">
                <a:solidFill>
                  <a:schemeClr val="lt1"/>
                </a:solidFill>
              </a:ln>
              <a:effectLst/>
            </c:spPr>
            <c:extLst>
              <c:ext xmlns:c16="http://schemas.microsoft.com/office/drawing/2014/chart" uri="{C3380CC4-5D6E-409C-BE32-E72D297353CC}">
                <c16:uniqueId val="{00000002-5F03-C644-B542-D3C589B81FD2}"/>
              </c:ext>
            </c:extLst>
          </c:dPt>
          <c:dPt>
            <c:idx val="3"/>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3-5F03-C644-B542-D3C589B81FD2}"/>
              </c:ext>
            </c:extLst>
          </c:dPt>
          <c:dPt>
            <c:idx val="4"/>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4-5F03-C644-B542-D3C589B81FD2}"/>
              </c:ext>
            </c:extLst>
          </c:dPt>
          <c:dLbls>
            <c:dLbl>
              <c:idx val="0"/>
              <c:tx>
                <c:rich>
                  <a:bodyPr/>
                  <a:lstStyle/>
                  <a:p>
                    <a:endParaRPr lang="it-IT"/>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0-5F03-C644-B542-D3C589B81FD2}"/>
                </c:ext>
              </c:extLst>
            </c:dLbl>
            <c:dLbl>
              <c:idx val="1"/>
              <c:tx>
                <c:rich>
                  <a:bodyPr rot="5400000" spcFirstLastPara="1" vertOverflow="ellipsis"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it-IT"/>
                  </a:p>
                </c:rich>
              </c:tx>
              <c:spPr>
                <a:noFill/>
                <a:ln>
                  <a:noFill/>
                </a:ln>
                <a:effectLst/>
              </c:spP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1-5F03-C644-B542-D3C589B81FD2}"/>
                </c:ext>
              </c:extLst>
            </c:dLbl>
            <c:dLbl>
              <c:idx val="2"/>
              <c:tx>
                <c:rich>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it-IT"/>
                  </a:p>
                </c:rich>
              </c:tx>
              <c:spPr>
                <a:noFill/>
                <a:ln>
                  <a:noFill/>
                </a:ln>
                <a:effectLst/>
              </c:spP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2-5F03-C644-B542-D3C589B81FD2}"/>
                </c:ext>
              </c:extLst>
            </c:dLbl>
            <c:dLbl>
              <c:idx val="3"/>
              <c:tx>
                <c:rich>
                  <a:bodyPr rot="-540000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it-IT"/>
                  </a:p>
                </c:rich>
              </c:tx>
              <c:spPr>
                <a:noFill/>
                <a:ln>
                  <a:noFill/>
                </a:ln>
                <a:effectLst/>
              </c:spP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3-5F03-C644-B542-D3C589B81FD2}"/>
                </c:ext>
              </c:extLst>
            </c:dLbl>
            <c:dLbl>
              <c:idx val="4"/>
              <c:tx>
                <c:rich>
                  <a:bodyPr rot="-2220000" spcFirstLastPara="1" vertOverflow="ellipsis"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it-IT"/>
                  </a:p>
                </c:rich>
              </c:tx>
              <c:spPr>
                <a:noFill/>
                <a:ln>
                  <a:noFill/>
                </a:ln>
                <a:effectLst/>
              </c:spP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4-5F03-C644-B542-D3C589B81FD2}"/>
                </c:ext>
              </c:extLst>
            </c:dLbl>
            <c:spPr>
              <a:noFill/>
              <a:ln>
                <a:noFill/>
              </a:ln>
              <a:effectLst/>
            </c:spPr>
            <c:txPr>
              <a:bodyPr rot="2220000" spcFirstLastPara="1" vertOverflow="ellipsis"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ext>
            </c:extLst>
          </c:dLbls>
          <c:val>
            <c:numRef>
              <c:f>'CHALLENGES RESOURCES'!$AD$45:$AD$49</c:f>
              <c:numCache>
                <c:formatCode>General</c:formatCode>
                <c:ptCount val="5"/>
                <c:pt idx="0">
                  <c:v>20</c:v>
                </c:pt>
                <c:pt idx="1">
                  <c:v>20</c:v>
                </c:pt>
                <c:pt idx="2">
                  <c:v>20</c:v>
                </c:pt>
                <c:pt idx="3">
                  <c:v>20</c:v>
                </c:pt>
                <c:pt idx="4">
                  <c:v>20</c:v>
                </c:pt>
              </c:numCache>
            </c:numRef>
          </c:val>
          <c:extLst>
            <c:ext xmlns:c15="http://schemas.microsoft.com/office/drawing/2012/chart" uri="{02D57815-91ED-43cb-92C2-25804820EDAC}">
              <c15:datalabelsRange>
                <c15:f>#REF!</c15:f>
              </c15:datalabelsRange>
            </c:ext>
            <c:ext xmlns:c16="http://schemas.microsoft.com/office/drawing/2014/chart" uri="{C3380CC4-5D6E-409C-BE32-E72D297353CC}">
              <c16:uniqueId val="{00000005-5F03-C644-B542-D3C589B81FD2}"/>
            </c:ext>
          </c:extLst>
        </c:ser>
        <c:ser>
          <c:idx val="1"/>
          <c:order val="1"/>
          <c:tx>
            <c:v>Label</c:v>
          </c:tx>
          <c:spPr>
            <a:solidFill>
              <a:schemeClr val="accent2"/>
            </a:solidFill>
            <a:ln w="19050">
              <a:noFill/>
            </a:ln>
            <a:effectLst/>
          </c:spPr>
          <c:dPt>
            <c:idx val="0"/>
            <c:bubble3D val="0"/>
            <c:spPr>
              <a:solidFill>
                <a:srgbClr val="FF0000"/>
              </a:solidFill>
              <a:ln w="19050">
                <a:noFill/>
              </a:ln>
              <a:effectLst/>
            </c:spPr>
            <c:extLst>
              <c:ext xmlns:c16="http://schemas.microsoft.com/office/drawing/2014/chart" uri="{C3380CC4-5D6E-409C-BE32-E72D297353CC}">
                <c16:uniqueId val="{00000007-5F03-C644-B542-D3C589B81FD2}"/>
              </c:ext>
            </c:extLst>
          </c:dPt>
          <c:dPt>
            <c:idx val="1"/>
            <c:bubble3D val="0"/>
            <c:spPr>
              <a:solidFill>
                <a:srgbClr val="FFC000"/>
              </a:solidFill>
              <a:ln w="19050">
                <a:noFill/>
              </a:ln>
              <a:effectLst/>
            </c:spPr>
            <c:extLst>
              <c:ext xmlns:c16="http://schemas.microsoft.com/office/drawing/2014/chart" uri="{C3380CC4-5D6E-409C-BE32-E72D297353CC}">
                <c16:uniqueId val="{00000009-5F03-C644-B542-D3C589B81FD2}"/>
              </c:ext>
            </c:extLst>
          </c:dPt>
          <c:dPt>
            <c:idx val="2"/>
            <c:bubble3D val="0"/>
            <c:spPr>
              <a:solidFill>
                <a:srgbClr val="FFFF00"/>
              </a:solidFill>
              <a:ln w="19050">
                <a:noFill/>
              </a:ln>
              <a:effectLst/>
            </c:spPr>
            <c:extLst>
              <c:ext xmlns:c16="http://schemas.microsoft.com/office/drawing/2014/chart" uri="{C3380CC4-5D6E-409C-BE32-E72D297353CC}">
                <c16:uniqueId val="{0000000B-5F03-C644-B542-D3C589B81FD2}"/>
              </c:ext>
            </c:extLst>
          </c:dPt>
          <c:dPt>
            <c:idx val="3"/>
            <c:bubble3D val="0"/>
            <c:spPr>
              <a:solidFill>
                <a:srgbClr val="92D050"/>
              </a:solidFill>
              <a:ln w="19050">
                <a:noFill/>
              </a:ln>
              <a:effectLst/>
            </c:spPr>
            <c:extLst>
              <c:ext xmlns:c16="http://schemas.microsoft.com/office/drawing/2014/chart" uri="{C3380CC4-5D6E-409C-BE32-E72D297353CC}">
                <c16:uniqueId val="{0000000D-5F03-C644-B542-D3C589B81FD2}"/>
              </c:ext>
            </c:extLst>
          </c:dPt>
          <c:dPt>
            <c:idx val="4"/>
            <c:bubble3D val="0"/>
            <c:spPr>
              <a:solidFill>
                <a:srgbClr val="FF0000"/>
              </a:solidFill>
              <a:ln w="19050">
                <a:noFill/>
              </a:ln>
              <a:effectLst/>
            </c:spPr>
            <c:extLst>
              <c:ext xmlns:c16="http://schemas.microsoft.com/office/drawing/2014/chart" uri="{C3380CC4-5D6E-409C-BE32-E72D297353CC}">
                <c16:uniqueId val="{00000025-5F03-C644-B542-D3C589B81FD2}"/>
              </c:ext>
            </c:extLst>
          </c:dPt>
          <c:dPt>
            <c:idx val="5"/>
            <c:bubble3D val="0"/>
            <c:spPr>
              <a:solidFill>
                <a:srgbClr val="FFC000"/>
              </a:solidFill>
              <a:ln w="19050">
                <a:noFill/>
              </a:ln>
              <a:effectLst/>
            </c:spPr>
            <c:extLst>
              <c:ext xmlns:c16="http://schemas.microsoft.com/office/drawing/2014/chart" uri="{C3380CC4-5D6E-409C-BE32-E72D297353CC}">
                <c16:uniqueId val="{00000029-5F03-C644-B542-D3C589B81FD2}"/>
              </c:ext>
            </c:extLst>
          </c:dPt>
          <c:dPt>
            <c:idx val="6"/>
            <c:bubble3D val="0"/>
            <c:spPr>
              <a:solidFill>
                <a:srgbClr val="FFFF00"/>
              </a:solidFill>
              <a:ln w="19050">
                <a:noFill/>
              </a:ln>
              <a:effectLst/>
            </c:spPr>
            <c:extLst>
              <c:ext xmlns:c16="http://schemas.microsoft.com/office/drawing/2014/chart" uri="{C3380CC4-5D6E-409C-BE32-E72D297353CC}">
                <c16:uniqueId val="{0000002D-5F03-C644-B542-D3C589B81FD2}"/>
              </c:ext>
            </c:extLst>
          </c:dPt>
          <c:dPt>
            <c:idx val="7"/>
            <c:bubble3D val="0"/>
            <c:spPr>
              <a:solidFill>
                <a:srgbClr val="92D050"/>
              </a:solidFill>
              <a:ln w="19050">
                <a:noFill/>
              </a:ln>
              <a:effectLst/>
            </c:spPr>
            <c:extLst>
              <c:ext xmlns:c16="http://schemas.microsoft.com/office/drawing/2014/chart" uri="{C3380CC4-5D6E-409C-BE32-E72D297353CC}">
                <c16:uniqueId val="{00000032-5F03-C644-B542-D3C589B81FD2}"/>
              </c:ext>
            </c:extLst>
          </c:dPt>
          <c:dPt>
            <c:idx val="8"/>
            <c:bubble3D val="0"/>
            <c:spPr>
              <a:solidFill>
                <a:srgbClr val="FF0000"/>
              </a:solidFill>
              <a:ln w="19050">
                <a:noFill/>
              </a:ln>
              <a:effectLst/>
            </c:spPr>
            <c:extLst>
              <c:ext xmlns:c16="http://schemas.microsoft.com/office/drawing/2014/chart" uri="{C3380CC4-5D6E-409C-BE32-E72D297353CC}">
                <c16:uniqueId val="{00000026-5F03-C644-B542-D3C589B81FD2}"/>
              </c:ext>
            </c:extLst>
          </c:dPt>
          <c:dPt>
            <c:idx val="9"/>
            <c:bubble3D val="0"/>
            <c:spPr>
              <a:solidFill>
                <a:srgbClr val="FFC000"/>
              </a:solidFill>
              <a:ln w="19050">
                <a:noFill/>
              </a:ln>
              <a:effectLst/>
            </c:spPr>
            <c:extLst>
              <c:ext xmlns:c16="http://schemas.microsoft.com/office/drawing/2014/chart" uri="{C3380CC4-5D6E-409C-BE32-E72D297353CC}">
                <c16:uniqueId val="{0000002A-5F03-C644-B542-D3C589B81FD2}"/>
              </c:ext>
            </c:extLst>
          </c:dPt>
          <c:dPt>
            <c:idx val="10"/>
            <c:bubble3D val="0"/>
            <c:spPr>
              <a:solidFill>
                <a:srgbClr val="FFFF00"/>
              </a:solidFill>
              <a:ln w="19050">
                <a:noFill/>
              </a:ln>
              <a:effectLst/>
            </c:spPr>
            <c:extLst>
              <c:ext xmlns:c16="http://schemas.microsoft.com/office/drawing/2014/chart" uri="{C3380CC4-5D6E-409C-BE32-E72D297353CC}">
                <c16:uniqueId val="{0000002E-5F03-C644-B542-D3C589B81FD2}"/>
              </c:ext>
            </c:extLst>
          </c:dPt>
          <c:dPt>
            <c:idx val="11"/>
            <c:bubble3D val="0"/>
            <c:spPr>
              <a:solidFill>
                <a:srgbClr val="92D050"/>
              </a:solidFill>
              <a:ln w="19050">
                <a:noFill/>
              </a:ln>
              <a:effectLst/>
            </c:spPr>
            <c:extLst>
              <c:ext xmlns:c16="http://schemas.microsoft.com/office/drawing/2014/chart" uri="{C3380CC4-5D6E-409C-BE32-E72D297353CC}">
                <c16:uniqueId val="{00000034-5F03-C644-B542-D3C589B81FD2}"/>
              </c:ext>
            </c:extLst>
          </c:dPt>
          <c:dPt>
            <c:idx val="12"/>
            <c:bubble3D val="0"/>
            <c:spPr>
              <a:solidFill>
                <a:srgbClr val="FF0000"/>
              </a:solidFill>
              <a:ln w="19050">
                <a:noFill/>
              </a:ln>
              <a:effectLst/>
            </c:spPr>
            <c:extLst>
              <c:ext xmlns:c16="http://schemas.microsoft.com/office/drawing/2014/chart" uri="{C3380CC4-5D6E-409C-BE32-E72D297353CC}">
                <c16:uniqueId val="{00000027-5F03-C644-B542-D3C589B81FD2}"/>
              </c:ext>
            </c:extLst>
          </c:dPt>
          <c:dPt>
            <c:idx val="13"/>
            <c:bubble3D val="0"/>
            <c:spPr>
              <a:solidFill>
                <a:srgbClr val="FFC000"/>
              </a:solidFill>
              <a:ln w="19050">
                <a:noFill/>
              </a:ln>
              <a:effectLst/>
            </c:spPr>
            <c:extLst>
              <c:ext xmlns:c16="http://schemas.microsoft.com/office/drawing/2014/chart" uri="{C3380CC4-5D6E-409C-BE32-E72D297353CC}">
                <c16:uniqueId val="{0000002B-5F03-C644-B542-D3C589B81FD2}"/>
              </c:ext>
            </c:extLst>
          </c:dPt>
          <c:dPt>
            <c:idx val="14"/>
            <c:bubble3D val="0"/>
            <c:spPr>
              <a:solidFill>
                <a:srgbClr val="FFFF00"/>
              </a:solidFill>
              <a:ln w="19050">
                <a:noFill/>
              </a:ln>
              <a:effectLst/>
            </c:spPr>
            <c:extLst>
              <c:ext xmlns:c16="http://schemas.microsoft.com/office/drawing/2014/chart" uri="{C3380CC4-5D6E-409C-BE32-E72D297353CC}">
                <c16:uniqueId val="{0000002F-5F03-C644-B542-D3C589B81FD2}"/>
              </c:ext>
            </c:extLst>
          </c:dPt>
          <c:dPt>
            <c:idx val="15"/>
            <c:bubble3D val="0"/>
            <c:spPr>
              <a:solidFill>
                <a:srgbClr val="92D050"/>
              </a:solidFill>
              <a:ln w="19050">
                <a:noFill/>
              </a:ln>
              <a:effectLst/>
            </c:spPr>
            <c:extLst>
              <c:ext xmlns:c16="http://schemas.microsoft.com/office/drawing/2014/chart" uri="{C3380CC4-5D6E-409C-BE32-E72D297353CC}">
                <c16:uniqueId val="{00000033-5F03-C644-B542-D3C589B81FD2}"/>
              </c:ext>
            </c:extLst>
          </c:dPt>
          <c:dPt>
            <c:idx val="16"/>
            <c:bubble3D val="0"/>
            <c:spPr>
              <a:solidFill>
                <a:srgbClr val="FF0000"/>
              </a:solidFill>
              <a:ln w="19050">
                <a:noFill/>
              </a:ln>
              <a:effectLst/>
            </c:spPr>
            <c:extLst>
              <c:ext xmlns:c16="http://schemas.microsoft.com/office/drawing/2014/chart" uri="{C3380CC4-5D6E-409C-BE32-E72D297353CC}">
                <c16:uniqueId val="{00000028-5F03-C644-B542-D3C589B81FD2}"/>
              </c:ext>
            </c:extLst>
          </c:dPt>
          <c:dPt>
            <c:idx val="17"/>
            <c:bubble3D val="0"/>
            <c:spPr>
              <a:solidFill>
                <a:srgbClr val="FFC000"/>
              </a:solidFill>
              <a:ln w="19050">
                <a:noFill/>
              </a:ln>
              <a:effectLst/>
            </c:spPr>
            <c:extLst>
              <c:ext xmlns:c16="http://schemas.microsoft.com/office/drawing/2014/chart" uri="{C3380CC4-5D6E-409C-BE32-E72D297353CC}">
                <c16:uniqueId val="{0000002C-5F03-C644-B542-D3C589B81FD2}"/>
              </c:ext>
            </c:extLst>
          </c:dPt>
          <c:dPt>
            <c:idx val="18"/>
            <c:bubble3D val="0"/>
            <c:spPr>
              <a:solidFill>
                <a:srgbClr val="FFFF00"/>
              </a:solidFill>
              <a:ln w="19050">
                <a:noFill/>
              </a:ln>
              <a:effectLst/>
            </c:spPr>
            <c:extLst>
              <c:ext xmlns:c16="http://schemas.microsoft.com/office/drawing/2014/chart" uri="{C3380CC4-5D6E-409C-BE32-E72D297353CC}">
                <c16:uniqueId val="{00000030-5F03-C644-B542-D3C589B81FD2}"/>
              </c:ext>
            </c:extLst>
          </c:dPt>
          <c:dPt>
            <c:idx val="19"/>
            <c:bubble3D val="0"/>
            <c:spPr>
              <a:solidFill>
                <a:srgbClr val="92D050"/>
              </a:solidFill>
              <a:ln w="19050">
                <a:noFill/>
              </a:ln>
              <a:effectLst/>
            </c:spPr>
            <c:extLst>
              <c:ext xmlns:c16="http://schemas.microsoft.com/office/drawing/2014/chart" uri="{C3380CC4-5D6E-409C-BE32-E72D297353CC}">
                <c16:uniqueId val="{00000031-5F03-C644-B542-D3C589B81FD2}"/>
              </c:ext>
            </c:extLst>
          </c:dPt>
          <c:val>
            <c:numRef>
              <c:f>'CHALLENGES RESOURCES'!$AG$45:$AG$64</c:f>
              <c:numCache>
                <c:formatCode>General</c:formatCode>
                <c:ptCount val="20"/>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numCache>
            </c:numRef>
          </c:val>
          <c:extLst>
            <c:ext xmlns:c16="http://schemas.microsoft.com/office/drawing/2014/chart" uri="{C3380CC4-5D6E-409C-BE32-E72D297353CC}">
              <c16:uniqueId val="{0000000E-5F03-C644-B542-D3C589B81FD2}"/>
            </c:ext>
          </c:extLst>
        </c:ser>
        <c:ser>
          <c:idx val="6"/>
          <c:order val="2"/>
          <c:tx>
            <c:v>Environmnet</c:v>
          </c:tx>
          <c:spPr>
            <a:solidFill>
              <a:schemeClr val="accent1">
                <a:lumMod val="60000"/>
              </a:schemeClr>
            </a:solidFill>
            <a:ln w="19050">
              <a:solidFill>
                <a:schemeClr val="lt1"/>
              </a:solidFill>
            </a:ln>
            <a:effectLst/>
          </c:spPr>
          <c:dPt>
            <c:idx val="0"/>
            <c:bubble3D val="0"/>
            <c:spPr>
              <a:solidFill>
                <a:srgbClr val="7030A0"/>
              </a:solidFill>
              <a:ln w="19050">
                <a:solidFill>
                  <a:schemeClr val="lt1"/>
                </a:solidFill>
              </a:ln>
              <a:effectLst/>
            </c:spPr>
            <c:extLst>
              <c:ext xmlns:c16="http://schemas.microsoft.com/office/drawing/2014/chart" uri="{C3380CC4-5D6E-409C-BE32-E72D297353CC}">
                <c16:uniqueId val="{00000010-5F03-C644-B542-D3C589B81FD2}"/>
              </c:ext>
            </c:extLst>
          </c:dPt>
          <c:dPt>
            <c:idx val="1"/>
            <c:bubble3D val="0"/>
            <c:spPr>
              <a:solidFill>
                <a:schemeClr val="bg1"/>
              </a:solidFill>
              <a:ln w="19050">
                <a:solidFill>
                  <a:schemeClr val="lt1"/>
                </a:solidFill>
              </a:ln>
              <a:effectLst/>
            </c:spPr>
            <c:extLst>
              <c:ext xmlns:c16="http://schemas.microsoft.com/office/drawing/2014/chart" uri="{C3380CC4-5D6E-409C-BE32-E72D297353CC}">
                <c16:uniqueId val="{00000012-5F03-C644-B542-D3C589B81FD2}"/>
              </c:ext>
            </c:extLst>
          </c:dPt>
          <c:dPt>
            <c:idx val="2"/>
            <c:bubble3D val="0"/>
            <c:spPr>
              <a:solidFill>
                <a:srgbClr val="0070C0"/>
              </a:solidFill>
              <a:ln w="19050">
                <a:solidFill>
                  <a:schemeClr val="lt1"/>
                </a:solidFill>
              </a:ln>
              <a:effectLst/>
            </c:spPr>
            <c:extLst>
              <c:ext xmlns:c16="http://schemas.microsoft.com/office/drawing/2014/chart" uri="{C3380CC4-5D6E-409C-BE32-E72D297353CC}">
                <c16:uniqueId val="{00000014-5F03-C644-B542-D3C589B81FD2}"/>
              </c:ext>
            </c:extLst>
          </c:dPt>
          <c:dPt>
            <c:idx val="3"/>
            <c:bubble3D val="0"/>
            <c:spPr>
              <a:solidFill>
                <a:schemeClr val="bg1"/>
              </a:solidFill>
              <a:ln w="19050">
                <a:solidFill>
                  <a:schemeClr val="lt1"/>
                </a:solidFill>
              </a:ln>
              <a:effectLst/>
            </c:spPr>
            <c:extLst>
              <c:ext xmlns:c16="http://schemas.microsoft.com/office/drawing/2014/chart" uri="{C3380CC4-5D6E-409C-BE32-E72D297353CC}">
                <c16:uniqueId val="{00000016-5F03-C644-B542-D3C589B81FD2}"/>
              </c:ext>
            </c:extLst>
          </c:dPt>
          <c:dPt>
            <c:idx val="4"/>
            <c:bubble3D val="0"/>
            <c:spPr>
              <a:solidFill>
                <a:schemeClr val="accent2">
                  <a:lumMod val="75000"/>
                </a:schemeClr>
              </a:solidFill>
              <a:ln w="19050">
                <a:solidFill>
                  <a:schemeClr val="lt1"/>
                </a:solidFill>
              </a:ln>
              <a:effectLst/>
            </c:spPr>
            <c:extLst>
              <c:ext xmlns:c16="http://schemas.microsoft.com/office/drawing/2014/chart" uri="{C3380CC4-5D6E-409C-BE32-E72D297353CC}">
                <c16:uniqueId val="{00000018-5F03-C644-B542-D3C589B81FD2}"/>
              </c:ext>
            </c:extLst>
          </c:dPt>
          <c:dPt>
            <c:idx val="5"/>
            <c:bubble3D val="0"/>
            <c:spPr>
              <a:solidFill>
                <a:schemeClr val="bg1"/>
              </a:solidFill>
              <a:ln w="19050">
                <a:solidFill>
                  <a:schemeClr val="lt1"/>
                </a:solidFill>
              </a:ln>
              <a:effectLst/>
            </c:spPr>
            <c:extLst>
              <c:ext xmlns:c16="http://schemas.microsoft.com/office/drawing/2014/chart" uri="{C3380CC4-5D6E-409C-BE32-E72D297353CC}">
                <c16:uniqueId val="{0000001A-5F03-C644-B542-D3C589B81FD2}"/>
              </c:ext>
            </c:extLst>
          </c:dPt>
          <c:dPt>
            <c:idx val="6"/>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1C-5F03-C644-B542-D3C589B81FD2}"/>
              </c:ext>
            </c:extLst>
          </c:dPt>
          <c:dPt>
            <c:idx val="7"/>
            <c:bubble3D val="0"/>
            <c:spPr>
              <a:solidFill>
                <a:schemeClr val="bg1"/>
              </a:solidFill>
              <a:ln w="19050">
                <a:solidFill>
                  <a:schemeClr val="lt1"/>
                </a:solidFill>
              </a:ln>
              <a:effectLst/>
            </c:spPr>
            <c:extLst>
              <c:ext xmlns:c16="http://schemas.microsoft.com/office/drawing/2014/chart" uri="{C3380CC4-5D6E-409C-BE32-E72D297353CC}">
                <c16:uniqueId val="{0000001E-5F03-C644-B542-D3C589B81FD2}"/>
              </c:ext>
            </c:extLst>
          </c:dPt>
          <c:dPt>
            <c:idx val="8"/>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20-5F03-C644-B542-D3C589B81FD2}"/>
              </c:ext>
            </c:extLst>
          </c:dPt>
          <c:dPt>
            <c:idx val="9"/>
            <c:bubble3D val="0"/>
            <c:spPr>
              <a:solidFill>
                <a:schemeClr val="bg1"/>
              </a:solidFill>
              <a:ln w="19050">
                <a:solidFill>
                  <a:schemeClr val="lt1"/>
                </a:solidFill>
              </a:ln>
              <a:effectLst/>
            </c:spPr>
            <c:extLst>
              <c:ext xmlns:c16="http://schemas.microsoft.com/office/drawing/2014/chart" uri="{C3380CC4-5D6E-409C-BE32-E72D297353CC}">
                <c16:uniqueId val="{00000022-5F03-C644-B542-D3C589B81FD2}"/>
              </c:ext>
            </c:extLst>
          </c:dPt>
          <c:val>
            <c:numRef>
              <c:f>'CHALLENGES RESOURCES'!$AD$53:$AD$62</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3-5F03-C644-B542-D3C589B81FD2}"/>
            </c:ext>
          </c:extLst>
        </c:ser>
        <c:dLbls>
          <c:showLegendKey val="0"/>
          <c:showVal val="0"/>
          <c:showCatName val="0"/>
          <c:showSerName val="0"/>
          <c:showPercent val="0"/>
          <c:showBubbleSize val="0"/>
          <c:showLeaderLines val="0"/>
        </c:dLbls>
        <c:firstSliceAng val="0"/>
        <c:holeSize val="34"/>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it-IT" b="1">
                <a:solidFill>
                  <a:schemeClr val="bg1"/>
                </a:solidFill>
              </a:rPr>
              <a:t>Component 1.3 - Participation</a:t>
            </a:r>
          </a:p>
        </c:rich>
      </c:tx>
      <c:overlay val="0"/>
      <c:spPr>
        <a:solidFill>
          <a:schemeClr val="bg1">
            <a:lumMod val="50000"/>
          </a:schemeClr>
        </a:solid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it-IT"/>
        </a:p>
      </c:txPr>
    </c:title>
    <c:autoTitleDeleted val="0"/>
    <c:plotArea>
      <c:layout/>
      <c:doughnutChart>
        <c:varyColors val="1"/>
        <c:ser>
          <c:idx val="0"/>
          <c:order val="0"/>
          <c:tx>
            <c:strRef>
              <c:f>'1 - SOCIETY'!$T$6</c:f>
              <c:strCache>
                <c:ptCount val="1"/>
                <c:pt idx="0">
                  <c:v>Indicator Score</c:v>
                </c:pt>
              </c:strCache>
            </c:strRef>
          </c:tx>
          <c:spPr>
            <a:solidFill>
              <a:srgbClr val="7030A0"/>
            </a:solidFill>
          </c:spPr>
          <c:dPt>
            <c:idx val="0"/>
            <c:bubble3D val="0"/>
            <c:spPr>
              <a:solidFill>
                <a:srgbClr val="7030A0"/>
              </a:solidFill>
              <a:ln w="19050">
                <a:solidFill>
                  <a:schemeClr val="lt1"/>
                </a:solidFill>
              </a:ln>
              <a:effectLst/>
            </c:spPr>
            <c:extLst>
              <c:ext xmlns:c16="http://schemas.microsoft.com/office/drawing/2014/chart" uri="{C3380CC4-5D6E-409C-BE32-E72D297353CC}">
                <c16:uniqueId val="{00000001-8467-3548-9335-B3807FE08F68}"/>
              </c:ext>
            </c:extLst>
          </c:dPt>
          <c:dPt>
            <c:idx val="1"/>
            <c:bubble3D val="0"/>
            <c:spPr>
              <a:solidFill>
                <a:srgbClr val="7030A0">
                  <a:alpha val="84000"/>
                </a:srgbClr>
              </a:solidFill>
              <a:ln w="19050">
                <a:solidFill>
                  <a:schemeClr val="lt1"/>
                </a:solidFill>
              </a:ln>
              <a:effectLst/>
            </c:spPr>
            <c:extLst>
              <c:ext xmlns:c16="http://schemas.microsoft.com/office/drawing/2014/chart" uri="{C3380CC4-5D6E-409C-BE32-E72D297353CC}">
                <c16:uniqueId val="{00000003-8467-3548-9335-B3807FE08F68}"/>
              </c:ext>
            </c:extLst>
          </c:dPt>
          <c:dPt>
            <c:idx val="2"/>
            <c:bubble3D val="0"/>
            <c:spPr>
              <a:solidFill>
                <a:srgbClr val="7030A0">
                  <a:alpha val="70000"/>
                </a:srgbClr>
              </a:solidFill>
              <a:ln w="19050">
                <a:solidFill>
                  <a:schemeClr val="lt1"/>
                </a:solidFill>
              </a:ln>
              <a:effectLst/>
            </c:spPr>
            <c:extLst>
              <c:ext xmlns:c16="http://schemas.microsoft.com/office/drawing/2014/chart" uri="{C3380CC4-5D6E-409C-BE32-E72D297353CC}">
                <c16:uniqueId val="{00000005-8467-3548-9335-B3807FE08F68}"/>
              </c:ext>
            </c:extLst>
          </c:dPt>
          <c:dPt>
            <c:idx val="3"/>
            <c:bubble3D val="0"/>
            <c:spPr>
              <a:solidFill>
                <a:srgbClr val="7030A0">
                  <a:alpha val="55000"/>
                </a:srgbClr>
              </a:solidFill>
              <a:ln w="19050">
                <a:solidFill>
                  <a:schemeClr val="lt1"/>
                </a:solidFill>
              </a:ln>
              <a:effectLst/>
            </c:spPr>
            <c:extLst>
              <c:ext xmlns:c16="http://schemas.microsoft.com/office/drawing/2014/chart" uri="{C3380CC4-5D6E-409C-BE32-E72D297353CC}">
                <c16:uniqueId val="{00000007-8467-3548-9335-B3807FE08F68}"/>
              </c:ext>
            </c:extLst>
          </c:dPt>
          <c:dPt>
            <c:idx val="4"/>
            <c:bubble3D val="0"/>
            <c:spPr>
              <a:solidFill>
                <a:srgbClr val="7030A0">
                  <a:alpha val="40000"/>
                </a:srgbClr>
              </a:solidFill>
              <a:ln w="19050">
                <a:solidFill>
                  <a:schemeClr val="lt1"/>
                </a:solidFill>
              </a:ln>
              <a:effectLst/>
            </c:spPr>
            <c:extLst>
              <c:ext xmlns:c16="http://schemas.microsoft.com/office/drawing/2014/chart" uri="{C3380CC4-5D6E-409C-BE32-E72D297353CC}">
                <c16:uniqueId val="{00000009-8467-3548-9335-B3807FE08F68}"/>
              </c:ext>
            </c:extLst>
          </c:dPt>
          <c:dLbls>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'1 - SOCIETY'!$F$21:$G$25</c:f>
              <c:multiLvlStrCache>
                <c:ptCount val="5"/>
                <c:lvl>
                  <c:pt idx="0">
                    <c:v>Civic organisations</c:v>
                  </c:pt>
                  <c:pt idx="1">
                    <c:v>Social advocacy organisation</c:v>
                  </c:pt>
                  <c:pt idx="2">
                    <c:v>Non governamental organisation</c:v>
                  </c:pt>
                  <c:pt idx="3">
                    <c:v>Religious organisations</c:v>
                  </c:pt>
                  <c:pt idx="4">
                    <c:v>First response volunteering</c:v>
                  </c:pt>
                </c:lvl>
                <c:lvl>
                  <c:pt idx="0">
                    <c:v>1.3.1</c:v>
                  </c:pt>
                  <c:pt idx="1">
                    <c:v>1.3.2</c:v>
                  </c:pt>
                  <c:pt idx="2">
                    <c:v>1.3.3</c:v>
                  </c:pt>
                  <c:pt idx="3">
                    <c:v>1.3.4</c:v>
                  </c:pt>
                  <c:pt idx="4">
                    <c:v>1.3.5</c:v>
                  </c:pt>
                </c:lvl>
              </c:multiLvlStrCache>
            </c:multiLvlStrRef>
          </c:cat>
          <c:val>
            <c:numRef>
              <c:f>'1 - SOCIETY'!$T$21:$T$25</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8467-3548-9335-B3807FE08F68}"/>
            </c:ext>
          </c:extLst>
        </c:ser>
        <c:ser>
          <c:idx val="1"/>
          <c:order val="1"/>
          <c:tx>
            <c:strRef>
              <c:f>'1 - SOCIETY'!$X$6</c:f>
              <c:strCache>
                <c:ptCount val="1"/>
                <c:pt idx="0">
                  <c:v>Component Score</c:v>
                </c:pt>
              </c:strCache>
            </c:strRef>
          </c:tx>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C-8467-3548-9335-B3807FE08F68}"/>
              </c:ext>
            </c:extLst>
          </c:dPt>
          <c:dPt>
            <c:idx val="1"/>
            <c:bubble3D val="0"/>
            <c:spPr>
              <a:solidFill>
                <a:schemeClr val="bg1"/>
              </a:solidFill>
              <a:ln w="19050">
                <a:solidFill>
                  <a:schemeClr val="lt1"/>
                </a:solidFill>
              </a:ln>
              <a:effectLst/>
            </c:spPr>
            <c:extLst>
              <c:ext xmlns:c16="http://schemas.microsoft.com/office/drawing/2014/chart" uri="{C3380CC4-5D6E-409C-BE32-E72D297353CC}">
                <c16:uniqueId val="{0000000E-8467-3548-9335-B3807FE08F68}"/>
              </c:ext>
            </c:extLst>
          </c:dPt>
          <c:dLbls>
            <c:dLbl>
              <c:idx val="1"/>
              <c:delete val="1"/>
              <c:extLst>
                <c:ext xmlns:c15="http://schemas.microsoft.com/office/drawing/2012/chart" uri="{CE6537A1-D6FC-4f65-9D91-7224C49458BB}"/>
                <c:ext xmlns:c16="http://schemas.microsoft.com/office/drawing/2014/chart" uri="{C3380CC4-5D6E-409C-BE32-E72D297353CC}">
                  <c16:uniqueId val="{0000000E-8467-3548-9335-B3807FE08F68}"/>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extLst>
          </c:dLbls>
          <c:cat>
            <c:multiLvlStrRef>
              <c:f>'1 - SOCIETY'!$F$21:$G$25</c:f>
              <c:multiLvlStrCache>
                <c:ptCount val="5"/>
                <c:lvl>
                  <c:pt idx="0">
                    <c:v>Civic organisations</c:v>
                  </c:pt>
                  <c:pt idx="1">
                    <c:v>Social advocacy organisation</c:v>
                  </c:pt>
                  <c:pt idx="2">
                    <c:v>Non governamental organisation</c:v>
                  </c:pt>
                  <c:pt idx="3">
                    <c:v>Religious organisations</c:v>
                  </c:pt>
                  <c:pt idx="4">
                    <c:v>First response volunteering</c:v>
                  </c:pt>
                </c:lvl>
                <c:lvl>
                  <c:pt idx="0">
                    <c:v>1.3.1</c:v>
                  </c:pt>
                  <c:pt idx="1">
                    <c:v>1.3.2</c:v>
                  </c:pt>
                  <c:pt idx="2">
                    <c:v>1.3.3</c:v>
                  </c:pt>
                  <c:pt idx="3">
                    <c:v>1.3.4</c:v>
                  </c:pt>
                  <c:pt idx="4">
                    <c:v>1.3.5</c:v>
                  </c:pt>
                </c:lvl>
              </c:multiLvlStrCache>
            </c:multiLvlStrRef>
          </c:cat>
          <c:val>
            <c:numRef>
              <c:f>'1 - SOCIETY'!$X$20:$X$21</c:f>
              <c:numCache>
                <c:formatCode>General</c:formatCode>
                <c:ptCount val="2"/>
                <c:pt idx="0">
                  <c:v>0</c:v>
                </c:pt>
                <c:pt idx="1">
                  <c:v>0</c:v>
                </c:pt>
              </c:numCache>
            </c:numRef>
          </c:val>
          <c:extLst>
            <c:ext xmlns:c16="http://schemas.microsoft.com/office/drawing/2014/chart" uri="{C3380CC4-5D6E-409C-BE32-E72D297353CC}">
              <c16:uniqueId val="{0000000F-8467-3548-9335-B3807FE08F68}"/>
            </c:ext>
          </c:extLst>
        </c:ser>
        <c:dLbls>
          <c:showLegendKey val="0"/>
          <c:showVal val="0"/>
          <c:showCatName val="1"/>
          <c:showSerName val="0"/>
          <c:showPercent val="1"/>
          <c:showBubbleSize val="0"/>
          <c:showLeaderLines val="1"/>
        </c:dLbls>
        <c:firstSliceAng val="0"/>
        <c:holeSize val="50"/>
      </c:doughnutChart>
      <c:spPr>
        <a:noFill/>
        <a:ln>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it-IT" b="1">
                <a:solidFill>
                  <a:schemeClr val="bg1"/>
                </a:solidFill>
              </a:rPr>
              <a:t>Component 1.4 - Human Capital</a:t>
            </a:r>
          </a:p>
        </c:rich>
      </c:tx>
      <c:overlay val="0"/>
      <c:spPr>
        <a:solidFill>
          <a:schemeClr val="bg1">
            <a:lumMod val="50000"/>
          </a:schemeClr>
        </a:solid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it-IT"/>
        </a:p>
      </c:txPr>
    </c:title>
    <c:autoTitleDeleted val="0"/>
    <c:plotArea>
      <c:layout/>
      <c:doughnutChart>
        <c:varyColors val="1"/>
        <c:ser>
          <c:idx val="0"/>
          <c:order val="0"/>
          <c:tx>
            <c:strRef>
              <c:f>'1 - SOCIETY'!$T$6</c:f>
              <c:strCache>
                <c:ptCount val="1"/>
                <c:pt idx="0">
                  <c:v>Indicator Score</c:v>
                </c:pt>
              </c:strCache>
            </c:strRef>
          </c:tx>
          <c:spPr>
            <a:solidFill>
              <a:srgbClr val="7030A0"/>
            </a:solidFill>
          </c:spPr>
          <c:dPt>
            <c:idx val="0"/>
            <c:bubble3D val="0"/>
            <c:spPr>
              <a:solidFill>
                <a:srgbClr val="7030A0"/>
              </a:solidFill>
              <a:ln w="19050">
                <a:solidFill>
                  <a:schemeClr val="lt1"/>
                </a:solidFill>
              </a:ln>
              <a:effectLst/>
            </c:spPr>
            <c:extLst>
              <c:ext xmlns:c16="http://schemas.microsoft.com/office/drawing/2014/chart" uri="{C3380CC4-5D6E-409C-BE32-E72D297353CC}">
                <c16:uniqueId val="{00000001-2BAB-2B40-81FF-71127FAB956D}"/>
              </c:ext>
            </c:extLst>
          </c:dPt>
          <c:dPt>
            <c:idx val="1"/>
            <c:bubble3D val="0"/>
            <c:spPr>
              <a:solidFill>
                <a:srgbClr val="7030A0"/>
              </a:solidFill>
              <a:ln w="19050">
                <a:solidFill>
                  <a:schemeClr val="lt1"/>
                </a:solidFill>
              </a:ln>
              <a:effectLst/>
            </c:spPr>
            <c:extLst>
              <c:ext xmlns:c16="http://schemas.microsoft.com/office/drawing/2014/chart" uri="{C3380CC4-5D6E-409C-BE32-E72D297353CC}">
                <c16:uniqueId val="{00000003-2BAB-2B40-81FF-71127FAB956D}"/>
              </c:ext>
            </c:extLst>
          </c:dPt>
          <c:dPt>
            <c:idx val="2"/>
            <c:bubble3D val="0"/>
            <c:spPr>
              <a:solidFill>
                <a:srgbClr val="7030A0">
                  <a:alpha val="85000"/>
                </a:srgbClr>
              </a:solidFill>
              <a:ln w="19050">
                <a:solidFill>
                  <a:schemeClr val="lt1"/>
                </a:solidFill>
              </a:ln>
              <a:effectLst/>
            </c:spPr>
            <c:extLst>
              <c:ext xmlns:c16="http://schemas.microsoft.com/office/drawing/2014/chart" uri="{C3380CC4-5D6E-409C-BE32-E72D297353CC}">
                <c16:uniqueId val="{00000005-2BAB-2B40-81FF-71127FAB956D}"/>
              </c:ext>
            </c:extLst>
          </c:dPt>
          <c:dPt>
            <c:idx val="3"/>
            <c:bubble3D val="0"/>
            <c:spPr>
              <a:solidFill>
                <a:srgbClr val="7030A0">
                  <a:alpha val="69000"/>
                </a:srgbClr>
              </a:solidFill>
              <a:ln w="19050">
                <a:solidFill>
                  <a:schemeClr val="lt1"/>
                </a:solidFill>
              </a:ln>
              <a:effectLst/>
            </c:spPr>
            <c:extLst>
              <c:ext xmlns:c16="http://schemas.microsoft.com/office/drawing/2014/chart" uri="{C3380CC4-5D6E-409C-BE32-E72D297353CC}">
                <c16:uniqueId val="{00000007-2BAB-2B40-81FF-71127FAB956D}"/>
              </c:ext>
            </c:extLst>
          </c:dPt>
          <c:dPt>
            <c:idx val="4"/>
            <c:bubble3D val="0"/>
            <c:spPr>
              <a:solidFill>
                <a:srgbClr val="7030A0">
                  <a:alpha val="40000"/>
                </a:srgbClr>
              </a:solidFill>
              <a:ln w="19050">
                <a:solidFill>
                  <a:schemeClr val="lt1"/>
                </a:solidFill>
              </a:ln>
              <a:effectLst/>
            </c:spPr>
            <c:extLst>
              <c:ext xmlns:c16="http://schemas.microsoft.com/office/drawing/2014/chart" uri="{C3380CC4-5D6E-409C-BE32-E72D297353CC}">
                <c16:uniqueId val="{00000009-2BAB-2B40-81FF-71127FAB956D}"/>
              </c:ext>
            </c:extLst>
          </c:dPt>
          <c:dLbls>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'1 - SOCIETY'!$F$27:$G$31</c:f>
              <c:multiLvlStrCache>
                <c:ptCount val="5"/>
                <c:lvl>
                  <c:pt idx="0">
                    <c:v>Basic skills</c:v>
                  </c:pt>
                  <c:pt idx="1">
                    <c:v>Education and training</c:v>
                  </c:pt>
                  <c:pt idx="2">
                    <c:v>Professional skills and capacities</c:v>
                  </c:pt>
                  <c:pt idx="3">
                    <c:v>Quality of life and health</c:v>
                  </c:pt>
                  <c:pt idx="4">
                    <c:v>Civic culture</c:v>
                  </c:pt>
                </c:lvl>
                <c:lvl>
                  <c:pt idx="0">
                    <c:v>1.4.1</c:v>
                  </c:pt>
                  <c:pt idx="1">
                    <c:v>1.4.2</c:v>
                  </c:pt>
                  <c:pt idx="2">
                    <c:v>1.4.3</c:v>
                  </c:pt>
                  <c:pt idx="3">
                    <c:v>1.4.4</c:v>
                  </c:pt>
                  <c:pt idx="4">
                    <c:v>1.4.5</c:v>
                  </c:pt>
                </c:lvl>
              </c:multiLvlStrCache>
            </c:multiLvlStrRef>
          </c:cat>
          <c:val>
            <c:numRef>
              <c:f>'1 - SOCIETY'!$T$27:$T$31</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2BAB-2B40-81FF-71127FAB956D}"/>
            </c:ext>
          </c:extLst>
        </c:ser>
        <c:ser>
          <c:idx val="1"/>
          <c:order val="1"/>
          <c:tx>
            <c:strRef>
              <c:f>'1 - SOCIETY'!$X$6</c:f>
              <c:strCache>
                <c:ptCount val="1"/>
                <c:pt idx="0">
                  <c:v>Component Score</c:v>
                </c:pt>
              </c:strCache>
            </c:strRef>
          </c:tx>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C-2BAB-2B40-81FF-71127FAB956D}"/>
              </c:ext>
            </c:extLst>
          </c:dPt>
          <c:dPt>
            <c:idx val="1"/>
            <c:bubble3D val="0"/>
            <c:spPr>
              <a:solidFill>
                <a:schemeClr val="bg1"/>
              </a:solidFill>
              <a:ln w="19050">
                <a:solidFill>
                  <a:schemeClr val="lt1"/>
                </a:solidFill>
              </a:ln>
              <a:effectLst/>
            </c:spPr>
            <c:extLst>
              <c:ext xmlns:c16="http://schemas.microsoft.com/office/drawing/2014/chart" uri="{C3380CC4-5D6E-409C-BE32-E72D297353CC}">
                <c16:uniqueId val="{0000000E-2BAB-2B40-81FF-71127FAB956D}"/>
              </c:ext>
            </c:extLst>
          </c:dPt>
          <c:dLbls>
            <c:dLbl>
              <c:idx val="1"/>
              <c:delete val="1"/>
              <c:extLst>
                <c:ext xmlns:c15="http://schemas.microsoft.com/office/drawing/2012/chart" uri="{CE6537A1-D6FC-4f65-9D91-7224C49458BB}"/>
                <c:ext xmlns:c16="http://schemas.microsoft.com/office/drawing/2014/chart" uri="{C3380CC4-5D6E-409C-BE32-E72D297353CC}">
                  <c16:uniqueId val="{0000000E-2BAB-2B40-81FF-71127FAB956D}"/>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extLst>
          </c:dLbls>
          <c:cat>
            <c:multiLvlStrRef>
              <c:f>'1 - SOCIETY'!$F$27:$G$31</c:f>
              <c:multiLvlStrCache>
                <c:ptCount val="5"/>
                <c:lvl>
                  <c:pt idx="0">
                    <c:v>Basic skills</c:v>
                  </c:pt>
                  <c:pt idx="1">
                    <c:v>Education and training</c:v>
                  </c:pt>
                  <c:pt idx="2">
                    <c:v>Professional skills and capacities</c:v>
                  </c:pt>
                  <c:pt idx="3">
                    <c:v>Quality of life and health</c:v>
                  </c:pt>
                  <c:pt idx="4">
                    <c:v>Civic culture</c:v>
                  </c:pt>
                </c:lvl>
                <c:lvl>
                  <c:pt idx="0">
                    <c:v>1.4.1</c:v>
                  </c:pt>
                  <c:pt idx="1">
                    <c:v>1.4.2</c:v>
                  </c:pt>
                  <c:pt idx="2">
                    <c:v>1.4.3</c:v>
                  </c:pt>
                  <c:pt idx="3">
                    <c:v>1.4.4</c:v>
                  </c:pt>
                  <c:pt idx="4">
                    <c:v>1.4.5</c:v>
                  </c:pt>
                </c:lvl>
              </c:multiLvlStrCache>
            </c:multiLvlStrRef>
          </c:cat>
          <c:val>
            <c:numRef>
              <c:f>'1 - SOCIETY'!$X$26:$X$27</c:f>
              <c:numCache>
                <c:formatCode>General</c:formatCode>
                <c:ptCount val="2"/>
                <c:pt idx="0">
                  <c:v>0</c:v>
                </c:pt>
                <c:pt idx="1">
                  <c:v>0</c:v>
                </c:pt>
              </c:numCache>
            </c:numRef>
          </c:val>
          <c:extLst>
            <c:ext xmlns:c16="http://schemas.microsoft.com/office/drawing/2014/chart" uri="{C3380CC4-5D6E-409C-BE32-E72D297353CC}">
              <c16:uniqueId val="{0000000F-2BAB-2B40-81FF-71127FAB956D}"/>
            </c:ext>
          </c:extLst>
        </c:ser>
        <c:dLbls>
          <c:showLegendKey val="0"/>
          <c:showVal val="0"/>
          <c:showCatName val="1"/>
          <c:showSerName val="0"/>
          <c:showPercent val="1"/>
          <c:showBubbleSize val="0"/>
          <c:showLeaderLines val="1"/>
        </c:dLbls>
        <c:firstSliceAng val="0"/>
        <c:holeSize val="50"/>
      </c:doughnutChart>
      <c:spPr>
        <a:noFill/>
        <a:ln>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2"/>
          <c:tx>
            <c:v>Pointer</c:v>
          </c:tx>
          <c:dPt>
            <c:idx val="0"/>
            <c:bubble3D val="0"/>
            <c:spPr>
              <a:noFill/>
              <a:ln w="19050">
                <a:solidFill>
                  <a:schemeClr val="lt1"/>
                </a:solidFill>
              </a:ln>
              <a:effectLst/>
            </c:spPr>
            <c:extLst>
              <c:ext xmlns:c16="http://schemas.microsoft.com/office/drawing/2014/chart" uri="{C3380CC4-5D6E-409C-BE32-E72D297353CC}">
                <c16:uniqueId val="{00000001-1A85-EE47-A813-C212F0071498}"/>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03-1A85-EE47-A813-C212F0071498}"/>
              </c:ext>
            </c:extLst>
          </c:dPt>
          <c:dPt>
            <c:idx val="2"/>
            <c:bubble3D val="0"/>
            <c:spPr>
              <a:solidFill>
                <a:schemeClr val="bg1"/>
              </a:solidFill>
              <a:ln w="19050">
                <a:solidFill>
                  <a:schemeClr val="lt1"/>
                </a:solidFill>
              </a:ln>
              <a:effectLst/>
            </c:spPr>
            <c:extLst>
              <c:ext xmlns:c16="http://schemas.microsoft.com/office/drawing/2014/chart" uri="{C3380CC4-5D6E-409C-BE32-E72D297353CC}">
                <c16:uniqueId val="{00000005-1A85-EE47-A813-C212F0071498}"/>
              </c:ext>
            </c:extLst>
          </c:dPt>
          <c:val>
            <c:numRef>
              <c:f>'1 - SOCIETY'!$J$34:$J$36</c:f>
              <c:numCache>
                <c:formatCode>General</c:formatCode>
                <c:ptCount val="3"/>
                <c:pt idx="0" formatCode="0.00">
                  <c:v>0</c:v>
                </c:pt>
                <c:pt idx="1">
                  <c:v>1</c:v>
                </c:pt>
                <c:pt idx="2" formatCode="0.00">
                  <c:v>0</c:v>
                </c:pt>
              </c:numCache>
            </c:numRef>
          </c:val>
          <c:extLst>
            <c:ext xmlns:c16="http://schemas.microsoft.com/office/drawing/2014/chart" uri="{C3380CC4-5D6E-409C-BE32-E72D297353CC}">
              <c16:uniqueId val="{00000006-1A85-EE47-A813-C212F0071498}"/>
            </c:ext>
          </c:extLst>
        </c:ser>
        <c:dLbls>
          <c:showLegendKey val="0"/>
          <c:showVal val="0"/>
          <c:showCatName val="0"/>
          <c:showSerName val="0"/>
          <c:showPercent val="0"/>
          <c:showBubbleSize val="0"/>
          <c:showLeaderLines val="1"/>
        </c:dLbls>
        <c:firstSliceAng val="270"/>
      </c:pieChart>
      <c:doughnutChart>
        <c:varyColors val="0"/>
        <c:ser>
          <c:idx val="0"/>
          <c:order val="0"/>
          <c:tx>
            <c:v>Category</c:v>
          </c:tx>
          <c:spPr>
            <a:solidFill>
              <a:schemeClr val="accent1"/>
            </a:solidFill>
            <a:ln w="19050">
              <a:solidFill>
                <a:schemeClr val="lt1"/>
              </a:solidFill>
            </a:ln>
            <a:effectLst/>
          </c:spPr>
          <c:dPt>
            <c:idx val="0"/>
            <c:bubble3D val="0"/>
            <c:spPr>
              <a:solidFill>
                <a:srgbClr val="FF0000">
                  <a:alpha val="70000"/>
                </a:srgbClr>
              </a:solidFill>
              <a:ln w="19050">
                <a:solidFill>
                  <a:schemeClr val="lt1"/>
                </a:solidFill>
              </a:ln>
              <a:effectLst/>
            </c:spPr>
            <c:extLst>
              <c:ext xmlns:c16="http://schemas.microsoft.com/office/drawing/2014/chart" uri="{C3380CC4-5D6E-409C-BE32-E72D297353CC}">
                <c16:uniqueId val="{00000008-1A85-EE47-A813-C212F0071498}"/>
              </c:ext>
            </c:extLst>
          </c:dPt>
          <c:dPt>
            <c:idx val="1"/>
            <c:bubble3D val="0"/>
            <c:spPr>
              <a:solidFill>
                <a:srgbClr val="FFC000">
                  <a:alpha val="70000"/>
                </a:srgbClr>
              </a:solidFill>
              <a:ln w="19050">
                <a:solidFill>
                  <a:schemeClr val="lt1"/>
                </a:solidFill>
              </a:ln>
              <a:effectLst/>
            </c:spPr>
            <c:extLst>
              <c:ext xmlns:c16="http://schemas.microsoft.com/office/drawing/2014/chart" uri="{C3380CC4-5D6E-409C-BE32-E72D297353CC}">
                <c16:uniqueId val="{0000000A-1A85-EE47-A813-C212F0071498}"/>
              </c:ext>
            </c:extLst>
          </c:dPt>
          <c:dPt>
            <c:idx val="2"/>
            <c:bubble3D val="0"/>
            <c:spPr>
              <a:solidFill>
                <a:srgbClr val="FFFF00">
                  <a:alpha val="70000"/>
                </a:srgbClr>
              </a:solidFill>
              <a:ln w="19050">
                <a:solidFill>
                  <a:schemeClr val="lt1"/>
                </a:solidFill>
              </a:ln>
              <a:effectLst/>
            </c:spPr>
            <c:extLst>
              <c:ext xmlns:c16="http://schemas.microsoft.com/office/drawing/2014/chart" uri="{C3380CC4-5D6E-409C-BE32-E72D297353CC}">
                <c16:uniqueId val="{0000000C-1A85-EE47-A813-C212F0071498}"/>
              </c:ext>
            </c:extLst>
          </c:dPt>
          <c:dPt>
            <c:idx val="3"/>
            <c:bubble3D val="0"/>
            <c:spPr>
              <a:solidFill>
                <a:srgbClr val="92D050">
                  <a:alpha val="70000"/>
                </a:srgbClr>
              </a:solidFill>
              <a:ln w="19050">
                <a:solidFill>
                  <a:schemeClr val="lt1"/>
                </a:solidFill>
              </a:ln>
              <a:effectLst/>
            </c:spPr>
            <c:extLst>
              <c:ext xmlns:c16="http://schemas.microsoft.com/office/drawing/2014/chart" uri="{C3380CC4-5D6E-409C-BE32-E72D297353CC}">
                <c16:uniqueId val="{0000000E-1A85-EE47-A813-C212F0071498}"/>
              </c:ext>
            </c:extLst>
          </c:dPt>
          <c:dPt>
            <c:idx val="4"/>
            <c:bubble3D val="0"/>
            <c:spPr>
              <a:solidFill>
                <a:schemeClr val="bg1"/>
              </a:solidFill>
              <a:ln w="19050">
                <a:solidFill>
                  <a:schemeClr val="lt1"/>
                </a:solidFill>
              </a:ln>
              <a:effectLst/>
            </c:spPr>
            <c:extLst>
              <c:ext xmlns:c16="http://schemas.microsoft.com/office/drawing/2014/chart" uri="{C3380CC4-5D6E-409C-BE32-E72D297353CC}">
                <c16:uniqueId val="{00000010-1A85-EE47-A813-C212F0071498}"/>
              </c:ext>
            </c:extLst>
          </c:dPt>
          <c:dLbls>
            <c:dLbl>
              <c:idx val="0"/>
              <c:tx>
                <c:rich>
                  <a:bodyPr/>
                  <a:lstStyle/>
                  <a:p>
                    <a:fld id="{0893FF21-3366-0544-8EBA-E4F9C4E6765B}"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1A85-EE47-A813-C212F0071498}"/>
                </c:ext>
              </c:extLst>
            </c:dLbl>
            <c:dLbl>
              <c:idx val="1"/>
              <c:tx>
                <c:rich>
                  <a:bodyPr/>
                  <a:lstStyle/>
                  <a:p>
                    <a:fld id="{4EA6BCAA-FD0D-1E4F-B29F-36D8A3212B0D}"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1A85-EE47-A813-C212F0071498}"/>
                </c:ext>
              </c:extLst>
            </c:dLbl>
            <c:dLbl>
              <c:idx val="2"/>
              <c:tx>
                <c:rich>
                  <a:bodyPr/>
                  <a:lstStyle/>
                  <a:p>
                    <a:fld id="{290BD638-5D43-DF40-A33C-A9AF1CE19DE1}"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1A85-EE47-A813-C212F0071498}"/>
                </c:ext>
              </c:extLst>
            </c:dLbl>
            <c:dLbl>
              <c:idx val="3"/>
              <c:tx>
                <c:rich>
                  <a:bodyPr/>
                  <a:lstStyle/>
                  <a:p>
                    <a:fld id="{582EA9AC-B4C5-D74E-A176-68045B2077F5}"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1A85-EE47-A813-C212F0071498}"/>
                </c:ext>
              </c:extLst>
            </c:dLbl>
            <c:dLbl>
              <c:idx val="4"/>
              <c:tx>
                <c:rich>
                  <a:bodyPr/>
                  <a:lstStyle/>
                  <a:p>
                    <a:endParaRPr lang="it-IT"/>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0-1A85-EE47-A813-C212F007149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ext>
            </c:extLst>
          </c:dLbls>
          <c:val>
            <c:numRef>
              <c:f>'1 - SOCIETY'!$D$34:$D$38</c:f>
              <c:numCache>
                <c:formatCode>General</c:formatCode>
                <c:ptCount val="5"/>
                <c:pt idx="0">
                  <c:v>20</c:v>
                </c:pt>
                <c:pt idx="1">
                  <c:v>20</c:v>
                </c:pt>
                <c:pt idx="2">
                  <c:v>20</c:v>
                </c:pt>
                <c:pt idx="3">
                  <c:v>20</c:v>
                </c:pt>
                <c:pt idx="4">
                  <c:v>80</c:v>
                </c:pt>
              </c:numCache>
            </c:numRef>
          </c:val>
          <c:extLst>
            <c:ext xmlns:c15="http://schemas.microsoft.com/office/drawing/2012/chart" uri="{02D57815-91ED-43cb-92C2-25804820EDAC}">
              <c15:datalabelsRange>
                <c15:f>{"Poor"\"Average"\"Good"\"Excellent"}</c15:f>
                <c15:dlblRangeCache>
                  <c:ptCount val="4"/>
                  <c:pt idx="0">
                    <c:v>Poor</c:v>
                  </c:pt>
                  <c:pt idx="1">
                    <c:v>Average</c:v>
                  </c:pt>
                  <c:pt idx="2">
                    <c:v>Good</c:v>
                  </c:pt>
                  <c:pt idx="3">
                    <c:v>Excellent</c:v>
                  </c:pt>
                </c15:dlblRangeCache>
              </c15:datalabelsRange>
            </c:ext>
            <c:ext xmlns:c16="http://schemas.microsoft.com/office/drawing/2014/chart" uri="{C3380CC4-5D6E-409C-BE32-E72D297353CC}">
              <c16:uniqueId val="{00000011-1A85-EE47-A813-C212F0071498}"/>
            </c:ext>
          </c:extLst>
        </c:ser>
        <c:ser>
          <c:idx val="1"/>
          <c:order val="1"/>
          <c:tx>
            <c:v>Label</c:v>
          </c:tx>
          <c:spPr>
            <a:solidFill>
              <a:schemeClr val="bg2">
                <a:alpha val="70000"/>
              </a:schemeClr>
            </a:solidFill>
            <a:ln w="19050">
              <a:solidFill>
                <a:schemeClr val="lt1"/>
              </a:solidFill>
            </a:ln>
            <a:effectLst/>
          </c:spPr>
          <c:dPt>
            <c:idx val="0"/>
            <c:bubble3D val="0"/>
            <c:spPr>
              <a:solidFill>
                <a:schemeClr val="bg2">
                  <a:lumMod val="90000"/>
                  <a:alpha val="70000"/>
                </a:schemeClr>
              </a:solidFill>
              <a:ln w="19050">
                <a:solidFill>
                  <a:schemeClr val="lt1"/>
                </a:solidFill>
              </a:ln>
              <a:effectLst/>
            </c:spPr>
            <c:extLst>
              <c:ext xmlns:c16="http://schemas.microsoft.com/office/drawing/2014/chart" uri="{C3380CC4-5D6E-409C-BE32-E72D297353CC}">
                <c16:uniqueId val="{00000013-1A85-EE47-A813-C212F0071498}"/>
              </c:ext>
            </c:extLst>
          </c:dPt>
          <c:dPt>
            <c:idx val="1"/>
            <c:bubble3D val="0"/>
            <c:spPr>
              <a:solidFill>
                <a:schemeClr val="accent1">
                  <a:lumMod val="20000"/>
                  <a:lumOff val="80000"/>
                  <a:alpha val="70000"/>
                </a:schemeClr>
              </a:solidFill>
              <a:ln w="19050">
                <a:solidFill>
                  <a:schemeClr val="lt1"/>
                </a:solidFill>
              </a:ln>
              <a:effectLst/>
            </c:spPr>
            <c:extLst>
              <c:ext xmlns:c16="http://schemas.microsoft.com/office/drawing/2014/chart" uri="{C3380CC4-5D6E-409C-BE32-E72D297353CC}">
                <c16:uniqueId val="{00000015-1A85-EE47-A813-C212F0071498}"/>
              </c:ext>
            </c:extLst>
          </c:dPt>
          <c:dPt>
            <c:idx val="2"/>
            <c:bubble3D val="0"/>
            <c:spPr>
              <a:solidFill>
                <a:schemeClr val="bg2">
                  <a:lumMod val="90000"/>
                  <a:alpha val="70000"/>
                </a:schemeClr>
              </a:solidFill>
              <a:ln w="19050">
                <a:solidFill>
                  <a:schemeClr val="lt1"/>
                </a:solidFill>
              </a:ln>
              <a:effectLst/>
            </c:spPr>
            <c:extLst>
              <c:ext xmlns:c16="http://schemas.microsoft.com/office/drawing/2014/chart" uri="{C3380CC4-5D6E-409C-BE32-E72D297353CC}">
                <c16:uniqueId val="{00000017-1A85-EE47-A813-C212F0071498}"/>
              </c:ext>
            </c:extLst>
          </c:dPt>
          <c:dPt>
            <c:idx val="3"/>
            <c:bubble3D val="0"/>
            <c:spPr>
              <a:solidFill>
                <a:schemeClr val="accent1">
                  <a:lumMod val="20000"/>
                  <a:lumOff val="80000"/>
                  <a:alpha val="70000"/>
                </a:schemeClr>
              </a:solidFill>
              <a:ln w="19050">
                <a:solidFill>
                  <a:schemeClr val="lt1"/>
                </a:solidFill>
              </a:ln>
              <a:effectLst/>
            </c:spPr>
            <c:extLst>
              <c:ext xmlns:c16="http://schemas.microsoft.com/office/drawing/2014/chart" uri="{C3380CC4-5D6E-409C-BE32-E72D297353CC}">
                <c16:uniqueId val="{00000019-1A85-EE47-A813-C212F0071498}"/>
              </c:ext>
            </c:extLst>
          </c:dPt>
          <c:dPt>
            <c:idx val="4"/>
            <c:bubble3D val="0"/>
            <c:spPr>
              <a:solidFill>
                <a:schemeClr val="bg2">
                  <a:lumMod val="90000"/>
                  <a:alpha val="70000"/>
                </a:schemeClr>
              </a:solidFill>
              <a:ln w="19050">
                <a:solidFill>
                  <a:schemeClr val="lt1"/>
                </a:solidFill>
              </a:ln>
              <a:effectLst/>
            </c:spPr>
            <c:extLst>
              <c:ext xmlns:c16="http://schemas.microsoft.com/office/drawing/2014/chart" uri="{C3380CC4-5D6E-409C-BE32-E72D297353CC}">
                <c16:uniqueId val="{0000001B-1A85-EE47-A813-C212F0071498}"/>
              </c:ext>
            </c:extLst>
          </c:dPt>
          <c:dPt>
            <c:idx val="5"/>
            <c:bubble3D val="0"/>
            <c:spPr>
              <a:solidFill>
                <a:schemeClr val="accent1">
                  <a:lumMod val="20000"/>
                  <a:lumOff val="80000"/>
                  <a:alpha val="70000"/>
                </a:schemeClr>
              </a:solidFill>
              <a:ln w="19050">
                <a:solidFill>
                  <a:schemeClr val="lt1"/>
                </a:solidFill>
              </a:ln>
              <a:effectLst/>
            </c:spPr>
            <c:extLst>
              <c:ext xmlns:c16="http://schemas.microsoft.com/office/drawing/2014/chart" uri="{C3380CC4-5D6E-409C-BE32-E72D297353CC}">
                <c16:uniqueId val="{0000001D-1A85-EE47-A813-C212F0071498}"/>
              </c:ext>
            </c:extLst>
          </c:dPt>
          <c:dPt>
            <c:idx val="6"/>
            <c:bubble3D val="0"/>
            <c:spPr>
              <a:solidFill>
                <a:schemeClr val="bg2">
                  <a:lumMod val="90000"/>
                  <a:alpha val="70000"/>
                </a:schemeClr>
              </a:solidFill>
              <a:ln w="19050">
                <a:solidFill>
                  <a:schemeClr val="lt1"/>
                </a:solidFill>
              </a:ln>
              <a:effectLst/>
            </c:spPr>
            <c:extLst>
              <c:ext xmlns:c16="http://schemas.microsoft.com/office/drawing/2014/chart" uri="{C3380CC4-5D6E-409C-BE32-E72D297353CC}">
                <c16:uniqueId val="{0000001F-1A85-EE47-A813-C212F0071498}"/>
              </c:ext>
            </c:extLst>
          </c:dPt>
          <c:dPt>
            <c:idx val="7"/>
            <c:bubble3D val="0"/>
            <c:spPr>
              <a:solidFill>
                <a:schemeClr val="accent1">
                  <a:lumMod val="20000"/>
                  <a:lumOff val="80000"/>
                  <a:alpha val="70000"/>
                </a:schemeClr>
              </a:solidFill>
              <a:ln w="19050">
                <a:solidFill>
                  <a:schemeClr val="lt1"/>
                </a:solidFill>
              </a:ln>
              <a:effectLst/>
            </c:spPr>
            <c:extLst>
              <c:ext xmlns:c16="http://schemas.microsoft.com/office/drawing/2014/chart" uri="{C3380CC4-5D6E-409C-BE32-E72D297353CC}">
                <c16:uniqueId val="{00000021-1A85-EE47-A813-C212F0071498}"/>
              </c:ext>
            </c:extLst>
          </c:dPt>
          <c:dPt>
            <c:idx val="8"/>
            <c:bubble3D val="0"/>
            <c:spPr>
              <a:solidFill>
                <a:schemeClr val="bg2">
                  <a:lumMod val="90000"/>
                  <a:alpha val="70000"/>
                </a:schemeClr>
              </a:solidFill>
              <a:ln w="19050">
                <a:solidFill>
                  <a:schemeClr val="lt1"/>
                </a:solidFill>
              </a:ln>
              <a:effectLst/>
            </c:spPr>
            <c:extLst>
              <c:ext xmlns:c16="http://schemas.microsoft.com/office/drawing/2014/chart" uri="{C3380CC4-5D6E-409C-BE32-E72D297353CC}">
                <c16:uniqueId val="{00000023-1A85-EE47-A813-C212F0071498}"/>
              </c:ext>
            </c:extLst>
          </c:dPt>
          <c:dPt>
            <c:idx val="9"/>
            <c:bubble3D val="0"/>
            <c:spPr>
              <a:solidFill>
                <a:schemeClr val="tx2">
                  <a:lumMod val="20000"/>
                  <a:lumOff val="80000"/>
                  <a:alpha val="70000"/>
                </a:schemeClr>
              </a:solidFill>
              <a:ln w="19050">
                <a:solidFill>
                  <a:schemeClr val="lt1"/>
                </a:solidFill>
              </a:ln>
              <a:effectLst/>
            </c:spPr>
            <c:extLst>
              <c:ext xmlns:c16="http://schemas.microsoft.com/office/drawing/2014/chart" uri="{C3380CC4-5D6E-409C-BE32-E72D297353CC}">
                <c16:uniqueId val="{00000025-1A85-EE47-A813-C212F0071498}"/>
              </c:ext>
            </c:extLst>
          </c:dPt>
          <c:dPt>
            <c:idx val="10"/>
            <c:bubble3D val="0"/>
            <c:spPr>
              <a:solidFill>
                <a:schemeClr val="bg1"/>
              </a:solidFill>
              <a:ln w="19050">
                <a:solidFill>
                  <a:schemeClr val="lt1"/>
                </a:solidFill>
              </a:ln>
              <a:effectLst/>
            </c:spPr>
            <c:extLst>
              <c:ext xmlns:c16="http://schemas.microsoft.com/office/drawing/2014/chart" uri="{C3380CC4-5D6E-409C-BE32-E72D297353CC}">
                <c16:uniqueId val="{00000027-1A85-EE47-A813-C212F0071498}"/>
              </c:ext>
            </c:extLst>
          </c:dPt>
          <c:dLbls>
            <c:dLbl>
              <c:idx val="0"/>
              <c:tx>
                <c:rich>
                  <a:bodyPr/>
                  <a:lstStyle/>
                  <a:p>
                    <a:fld id="{DC1645C1-9120-E547-A406-3D5D93D9E00D}"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1A85-EE47-A813-C212F0071498}"/>
                </c:ext>
              </c:extLst>
            </c:dLbl>
            <c:dLbl>
              <c:idx val="1"/>
              <c:tx>
                <c:rich>
                  <a:bodyPr/>
                  <a:lstStyle/>
                  <a:p>
                    <a:fld id="{1846AA2E-D281-9248-BEC7-61C982A4F3E0}"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1A85-EE47-A813-C212F0071498}"/>
                </c:ext>
              </c:extLst>
            </c:dLbl>
            <c:dLbl>
              <c:idx val="2"/>
              <c:tx>
                <c:rich>
                  <a:bodyPr/>
                  <a:lstStyle/>
                  <a:p>
                    <a:fld id="{24AB1996-34F4-F242-BCF3-CC7CF2E740E3}"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1A85-EE47-A813-C212F0071498}"/>
                </c:ext>
              </c:extLst>
            </c:dLbl>
            <c:dLbl>
              <c:idx val="3"/>
              <c:tx>
                <c:rich>
                  <a:bodyPr/>
                  <a:lstStyle/>
                  <a:p>
                    <a:fld id="{D6DE2749-ECBC-8049-B89C-4646AB8A89A9}"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1A85-EE47-A813-C212F0071498}"/>
                </c:ext>
              </c:extLst>
            </c:dLbl>
            <c:dLbl>
              <c:idx val="4"/>
              <c:tx>
                <c:rich>
                  <a:bodyPr/>
                  <a:lstStyle/>
                  <a:p>
                    <a:fld id="{D698CB80-8DB5-634F-B8E0-BA99370005C1}"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1A85-EE47-A813-C212F0071498}"/>
                </c:ext>
              </c:extLst>
            </c:dLbl>
            <c:dLbl>
              <c:idx val="5"/>
              <c:tx>
                <c:rich>
                  <a:bodyPr/>
                  <a:lstStyle/>
                  <a:p>
                    <a:fld id="{6EAEB835-79B4-7344-B9D6-F30D24071479}"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1A85-EE47-A813-C212F0071498}"/>
                </c:ext>
              </c:extLst>
            </c:dLbl>
            <c:dLbl>
              <c:idx val="6"/>
              <c:tx>
                <c:rich>
                  <a:bodyPr/>
                  <a:lstStyle/>
                  <a:p>
                    <a:fld id="{197A0508-65A3-8D41-BE36-76C53A6DA52A}"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1A85-EE47-A813-C212F0071498}"/>
                </c:ext>
              </c:extLst>
            </c:dLbl>
            <c:dLbl>
              <c:idx val="7"/>
              <c:tx>
                <c:rich>
                  <a:bodyPr/>
                  <a:lstStyle/>
                  <a:p>
                    <a:fld id="{0E3213A5-403F-9E48-A5B1-5117D4BB3684}"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1A85-EE47-A813-C212F0071498}"/>
                </c:ext>
              </c:extLst>
            </c:dLbl>
            <c:dLbl>
              <c:idx val="8"/>
              <c:tx>
                <c:rich>
                  <a:bodyPr/>
                  <a:lstStyle/>
                  <a:p>
                    <a:fld id="{9A39A12F-2BD6-6A47-8337-2BB6105CA5A2}"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1A85-EE47-A813-C212F0071498}"/>
                </c:ext>
              </c:extLst>
            </c:dLbl>
            <c:dLbl>
              <c:idx val="9"/>
              <c:tx>
                <c:rich>
                  <a:bodyPr/>
                  <a:lstStyle/>
                  <a:p>
                    <a:fld id="{5DBE0F77-5498-AA4B-B85D-2CEF9A3B7D75}"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5-1A85-EE47-A813-C212F0071498}"/>
                </c:ext>
              </c:extLst>
            </c:dLbl>
            <c:dLbl>
              <c:idx val="10"/>
              <c:tx>
                <c:rich>
                  <a:bodyPr/>
                  <a:lstStyle/>
                  <a:p>
                    <a:endParaRPr lang="it-IT"/>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7-1A85-EE47-A813-C212F0071498}"/>
                </c:ext>
              </c:extLst>
            </c:dLbl>
            <c:spPr>
              <a:noFill/>
              <a:ln>
                <a:noFill/>
              </a:ln>
              <a:effectLst/>
            </c:spPr>
            <c:txPr>
              <a:bodyPr rot="0" spcFirstLastPara="1" vertOverflow="ellipsis" vert="horz" wrap="square" lIns="38100" tIns="19050" rIns="38100" bIns="19050" anchor="ctr" anchorCtr="0">
                <a:spAutoFit/>
              </a:bodyPr>
              <a:lstStyle/>
              <a:p>
                <a:pPr>
                  <a:defRPr sz="900" b="1" i="0" u="none" strike="noStrike" kern="1200" baseline="0">
                    <a:solidFill>
                      <a:schemeClr val="bg1"/>
                    </a:solidFill>
                    <a:latin typeface="+mn-lt"/>
                    <a:ea typeface="+mn-ea"/>
                    <a:cs typeface="+mn-cs"/>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ext>
            </c:extLst>
          </c:dLbls>
          <c:val>
            <c:numRef>
              <c:f>'1 - SOCIETY'!$G$34:$G$44</c:f>
              <c:numCache>
                <c:formatCode>General</c:formatCode>
                <c:ptCount val="11"/>
                <c:pt idx="0">
                  <c:v>0.1</c:v>
                </c:pt>
                <c:pt idx="1">
                  <c:v>0.1</c:v>
                </c:pt>
                <c:pt idx="2">
                  <c:v>0.1</c:v>
                </c:pt>
                <c:pt idx="3">
                  <c:v>0.1</c:v>
                </c:pt>
                <c:pt idx="4">
                  <c:v>0.1</c:v>
                </c:pt>
                <c:pt idx="5">
                  <c:v>0.1</c:v>
                </c:pt>
                <c:pt idx="6">
                  <c:v>0.1</c:v>
                </c:pt>
                <c:pt idx="7">
                  <c:v>0.1</c:v>
                </c:pt>
                <c:pt idx="8">
                  <c:v>0.1</c:v>
                </c:pt>
                <c:pt idx="9">
                  <c:v>0.1</c:v>
                </c:pt>
                <c:pt idx="10">
                  <c:v>1</c:v>
                </c:pt>
              </c:numCache>
            </c:numRef>
          </c:val>
          <c:extLst>
            <c:ext xmlns:c15="http://schemas.microsoft.com/office/drawing/2012/chart" uri="{02D57815-91ED-43cb-92C2-25804820EDAC}">
              <c15:datalabelsRange>
                <c15:f>'1 - SOCIETY'!$F$34:$F$43</c15:f>
                <c15:dlblRangeCache>
                  <c:ptCount val="10"/>
                  <c:pt idx="0">
                    <c:v>0,1</c:v>
                  </c:pt>
                  <c:pt idx="1">
                    <c:v>0,2</c:v>
                  </c:pt>
                  <c:pt idx="2">
                    <c:v>0,3</c:v>
                  </c:pt>
                  <c:pt idx="3">
                    <c:v>0,4</c:v>
                  </c:pt>
                  <c:pt idx="4">
                    <c:v>0,5</c:v>
                  </c:pt>
                  <c:pt idx="5">
                    <c:v>0,6</c:v>
                  </c:pt>
                  <c:pt idx="6">
                    <c:v>0,7</c:v>
                  </c:pt>
                  <c:pt idx="7">
                    <c:v>0,8</c:v>
                  </c:pt>
                  <c:pt idx="8">
                    <c:v>0,9</c:v>
                  </c:pt>
                  <c:pt idx="9">
                    <c:v>1</c:v>
                  </c:pt>
                </c15:dlblRangeCache>
              </c15:datalabelsRange>
            </c:ext>
            <c:ext xmlns:c16="http://schemas.microsoft.com/office/drawing/2014/chart" uri="{C3380CC4-5D6E-409C-BE32-E72D297353CC}">
              <c16:uniqueId val="{00000028-1A85-EE47-A813-C212F0071498}"/>
            </c:ext>
          </c:extLst>
        </c:ser>
        <c:dLbls>
          <c:showLegendKey val="0"/>
          <c:showVal val="0"/>
          <c:showCatName val="0"/>
          <c:showSerName val="0"/>
          <c:showPercent val="0"/>
          <c:showBubbleSize val="0"/>
          <c:showLeaderLines val="0"/>
        </c:dLbls>
        <c:firstSliceAng val="270"/>
        <c:holeSize val="58"/>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it-IT" b="1">
                <a:solidFill>
                  <a:schemeClr val="bg1"/>
                </a:solidFill>
              </a:rPr>
              <a:t>Component</a:t>
            </a:r>
            <a:r>
              <a:rPr lang="it-IT" b="1" baseline="0">
                <a:solidFill>
                  <a:schemeClr val="bg1"/>
                </a:solidFill>
              </a:rPr>
              <a:t> 2.1 - Productivity Profile</a:t>
            </a:r>
            <a:endParaRPr lang="it-IT" b="1">
              <a:solidFill>
                <a:schemeClr val="bg1"/>
              </a:solidFill>
            </a:endParaRPr>
          </a:p>
        </c:rich>
      </c:tx>
      <c:overlay val="0"/>
      <c:spPr>
        <a:solidFill>
          <a:schemeClr val="bg1">
            <a:lumMod val="50000"/>
          </a:schemeClr>
        </a:solid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it-IT"/>
        </a:p>
      </c:txPr>
    </c:title>
    <c:autoTitleDeleted val="0"/>
    <c:plotArea>
      <c:layout/>
      <c:doughnutChart>
        <c:varyColors val="1"/>
        <c:ser>
          <c:idx val="0"/>
          <c:order val="0"/>
          <c:tx>
            <c:strRef>
              <c:f>'2 - ECONOMY'!$T$6</c:f>
              <c:strCache>
                <c:ptCount val="1"/>
                <c:pt idx="0">
                  <c:v>Indicator Score</c:v>
                </c:pt>
              </c:strCache>
            </c:strRef>
          </c:tx>
          <c:dPt>
            <c:idx val="0"/>
            <c:bubble3D val="0"/>
            <c:spPr>
              <a:solidFill>
                <a:schemeClr val="accent1">
                  <a:shade val="53000"/>
                </a:schemeClr>
              </a:solidFill>
              <a:ln w="19050">
                <a:solidFill>
                  <a:schemeClr val="lt1"/>
                </a:solidFill>
              </a:ln>
              <a:effectLst/>
            </c:spPr>
            <c:extLst>
              <c:ext xmlns:c16="http://schemas.microsoft.com/office/drawing/2014/chart" uri="{C3380CC4-5D6E-409C-BE32-E72D297353CC}">
                <c16:uniqueId val="{00000001-AF98-6D44-8889-9FC48DB390D8}"/>
              </c:ext>
            </c:extLst>
          </c:dPt>
          <c:dPt>
            <c:idx val="1"/>
            <c:bubble3D val="0"/>
            <c:spPr>
              <a:solidFill>
                <a:schemeClr val="accent1">
                  <a:shade val="76000"/>
                </a:schemeClr>
              </a:solidFill>
              <a:ln w="19050">
                <a:solidFill>
                  <a:schemeClr val="lt1"/>
                </a:solidFill>
              </a:ln>
              <a:effectLst/>
            </c:spPr>
            <c:extLst>
              <c:ext xmlns:c16="http://schemas.microsoft.com/office/drawing/2014/chart" uri="{C3380CC4-5D6E-409C-BE32-E72D297353CC}">
                <c16:uniqueId val="{00000003-AF98-6D44-8889-9FC48DB390D8}"/>
              </c:ext>
            </c:extLst>
          </c:dPt>
          <c:dPt>
            <c:idx val="2"/>
            <c:bubble3D val="0"/>
            <c:spPr>
              <a:solidFill>
                <a:schemeClr val="accent1"/>
              </a:solidFill>
              <a:ln w="19050">
                <a:solidFill>
                  <a:schemeClr val="lt1"/>
                </a:solidFill>
              </a:ln>
              <a:effectLst/>
            </c:spPr>
            <c:extLst>
              <c:ext xmlns:c16="http://schemas.microsoft.com/office/drawing/2014/chart" uri="{C3380CC4-5D6E-409C-BE32-E72D297353CC}">
                <c16:uniqueId val="{00000005-AF98-6D44-8889-9FC48DB390D8}"/>
              </c:ext>
            </c:extLst>
          </c:dPt>
          <c:dPt>
            <c:idx val="3"/>
            <c:bubble3D val="0"/>
            <c:spPr>
              <a:solidFill>
                <a:schemeClr val="accent1">
                  <a:tint val="77000"/>
                </a:schemeClr>
              </a:solidFill>
              <a:ln w="19050">
                <a:solidFill>
                  <a:schemeClr val="lt1"/>
                </a:solidFill>
              </a:ln>
              <a:effectLst/>
            </c:spPr>
            <c:extLst>
              <c:ext xmlns:c16="http://schemas.microsoft.com/office/drawing/2014/chart" uri="{C3380CC4-5D6E-409C-BE32-E72D297353CC}">
                <c16:uniqueId val="{00000007-AF98-6D44-8889-9FC48DB390D8}"/>
              </c:ext>
            </c:extLst>
          </c:dPt>
          <c:dPt>
            <c:idx val="4"/>
            <c:bubble3D val="0"/>
            <c:spPr>
              <a:solidFill>
                <a:schemeClr val="accent1">
                  <a:tint val="54000"/>
                </a:schemeClr>
              </a:solidFill>
              <a:ln w="19050">
                <a:solidFill>
                  <a:schemeClr val="lt1"/>
                </a:solidFill>
              </a:ln>
              <a:effectLst/>
            </c:spPr>
            <c:extLst>
              <c:ext xmlns:c16="http://schemas.microsoft.com/office/drawing/2014/chart" uri="{C3380CC4-5D6E-409C-BE32-E72D297353CC}">
                <c16:uniqueId val="{00000009-AF98-6D44-8889-9FC48DB390D8}"/>
              </c:ext>
            </c:extLst>
          </c:dPt>
          <c:dLbls>
            <c:spPr>
              <a:solidFill>
                <a:schemeClr val="bg1"/>
              </a:solidFill>
              <a:ln>
                <a:noFill/>
              </a:ln>
              <a:effectLst/>
            </c:spPr>
            <c:txPr>
              <a:bodyPr rot="0" spcFirstLastPara="1" vertOverflow="overflow" horzOverflow="overflow" vert="horz" wrap="none" lIns="39600" tIns="18000" rIns="39600" bIns="1800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multiLvlStrRef>
              <c:f>'2 - ECONOMY'!$F$9:$G$13</c:f>
              <c:multiLvlStrCache>
                <c:ptCount val="5"/>
                <c:lvl>
                  <c:pt idx="0">
                    <c:v>Primary </c:v>
                  </c:pt>
                  <c:pt idx="1">
                    <c:v>Secondary</c:v>
                  </c:pt>
                  <c:pt idx="2">
                    <c:v>Tertiary</c:v>
                  </c:pt>
                  <c:pt idx="3">
                    <c:v>Quaternary</c:v>
                  </c:pt>
                  <c:pt idx="4">
                    <c:v>Quinary</c:v>
                  </c:pt>
                </c:lvl>
                <c:lvl>
                  <c:pt idx="0">
                    <c:v>2.1.1</c:v>
                  </c:pt>
                  <c:pt idx="1">
                    <c:v>2.1.2</c:v>
                  </c:pt>
                  <c:pt idx="2">
                    <c:v>2.1.3</c:v>
                  </c:pt>
                  <c:pt idx="3">
                    <c:v>2.1.4</c:v>
                  </c:pt>
                  <c:pt idx="4">
                    <c:v>2.1.5</c:v>
                  </c:pt>
                </c:lvl>
              </c:multiLvlStrCache>
            </c:multiLvlStrRef>
          </c:cat>
          <c:val>
            <c:numRef>
              <c:f>'2 - ECONOMY'!$T$9:$T$13</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AF98-6D44-8889-9FC48DB390D8}"/>
            </c:ext>
          </c:extLst>
        </c:ser>
        <c:ser>
          <c:idx val="1"/>
          <c:order val="1"/>
          <c:tx>
            <c:strRef>
              <c:f>'2 - ECONOMY'!$X$6</c:f>
              <c:strCache>
                <c:ptCount val="1"/>
                <c:pt idx="0">
                  <c:v>Component Score</c:v>
                </c:pt>
              </c:strCache>
            </c:strRef>
          </c:tx>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C-AF98-6D44-8889-9FC48DB390D8}"/>
              </c:ext>
            </c:extLst>
          </c:dPt>
          <c:dPt>
            <c:idx val="1"/>
            <c:bubble3D val="0"/>
            <c:spPr>
              <a:solidFill>
                <a:schemeClr val="bg1"/>
              </a:solidFill>
              <a:ln w="19050">
                <a:solidFill>
                  <a:schemeClr val="lt1"/>
                </a:solidFill>
              </a:ln>
              <a:effectLst/>
            </c:spPr>
            <c:extLst>
              <c:ext xmlns:c16="http://schemas.microsoft.com/office/drawing/2014/chart" uri="{C3380CC4-5D6E-409C-BE32-E72D297353CC}">
                <c16:uniqueId val="{0000000E-AF98-6D44-8889-9FC48DB390D8}"/>
              </c:ext>
            </c:extLst>
          </c:dPt>
          <c:dLbls>
            <c:dLbl>
              <c:idx val="1"/>
              <c:delete val="1"/>
              <c:extLst>
                <c:ext xmlns:c15="http://schemas.microsoft.com/office/drawing/2012/chart" uri="{CE6537A1-D6FC-4f65-9D91-7224C49458BB}"/>
                <c:ext xmlns:c16="http://schemas.microsoft.com/office/drawing/2014/chart" uri="{C3380CC4-5D6E-409C-BE32-E72D297353CC}">
                  <c16:uniqueId val="{0000000E-AF98-6D44-8889-9FC48DB390D8}"/>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extLst>
          </c:dLbls>
          <c:cat>
            <c:multiLvlStrRef>
              <c:f>'2 - ECONOMY'!$F$9:$G$13</c:f>
              <c:multiLvlStrCache>
                <c:ptCount val="5"/>
                <c:lvl>
                  <c:pt idx="0">
                    <c:v>Primary </c:v>
                  </c:pt>
                  <c:pt idx="1">
                    <c:v>Secondary</c:v>
                  </c:pt>
                  <c:pt idx="2">
                    <c:v>Tertiary</c:v>
                  </c:pt>
                  <c:pt idx="3">
                    <c:v>Quaternary</c:v>
                  </c:pt>
                  <c:pt idx="4">
                    <c:v>Quinary</c:v>
                  </c:pt>
                </c:lvl>
                <c:lvl>
                  <c:pt idx="0">
                    <c:v>2.1.1</c:v>
                  </c:pt>
                  <c:pt idx="1">
                    <c:v>2.1.2</c:v>
                  </c:pt>
                  <c:pt idx="2">
                    <c:v>2.1.3</c:v>
                  </c:pt>
                  <c:pt idx="3">
                    <c:v>2.1.4</c:v>
                  </c:pt>
                  <c:pt idx="4">
                    <c:v>2.1.5</c:v>
                  </c:pt>
                </c:lvl>
              </c:multiLvlStrCache>
            </c:multiLvlStrRef>
          </c:cat>
          <c:val>
            <c:numRef>
              <c:f>'2 - ECONOMY'!$X$8:$X$9</c:f>
              <c:numCache>
                <c:formatCode>General</c:formatCode>
                <c:ptCount val="2"/>
                <c:pt idx="0">
                  <c:v>0</c:v>
                </c:pt>
                <c:pt idx="1">
                  <c:v>0</c:v>
                </c:pt>
              </c:numCache>
            </c:numRef>
          </c:val>
          <c:extLst>
            <c:ext xmlns:c16="http://schemas.microsoft.com/office/drawing/2014/chart" uri="{C3380CC4-5D6E-409C-BE32-E72D297353CC}">
              <c16:uniqueId val="{0000000F-AF98-6D44-8889-9FC48DB390D8}"/>
            </c:ext>
          </c:extLst>
        </c:ser>
        <c:dLbls>
          <c:showLegendKey val="0"/>
          <c:showVal val="0"/>
          <c:showCatName val="1"/>
          <c:showSerName val="0"/>
          <c:showPercent val="1"/>
          <c:showBubbleSize val="0"/>
          <c:showLeaderLines val="1"/>
        </c:dLbls>
        <c:firstSliceAng val="0"/>
        <c:holeSize val="50"/>
      </c:doughnutChart>
      <c:spPr>
        <a:noFill/>
        <a:ln>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it-IT" b="1">
                <a:solidFill>
                  <a:schemeClr val="bg1"/>
                </a:solidFill>
              </a:rPr>
              <a:t>Component 2.2 -</a:t>
            </a:r>
            <a:r>
              <a:rPr lang="it-IT" b="1" baseline="0">
                <a:solidFill>
                  <a:schemeClr val="bg1"/>
                </a:solidFill>
              </a:rPr>
              <a:t> Welfare Profile</a:t>
            </a:r>
            <a:endParaRPr lang="it-IT" b="1">
              <a:solidFill>
                <a:schemeClr val="bg1"/>
              </a:solidFill>
            </a:endParaRPr>
          </a:p>
        </c:rich>
      </c:tx>
      <c:overlay val="0"/>
      <c:spPr>
        <a:solidFill>
          <a:schemeClr val="bg1">
            <a:lumMod val="50000"/>
          </a:schemeClr>
        </a:solid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it-IT"/>
        </a:p>
      </c:txPr>
    </c:title>
    <c:autoTitleDeleted val="0"/>
    <c:plotArea>
      <c:layout/>
      <c:doughnutChart>
        <c:varyColors val="1"/>
        <c:ser>
          <c:idx val="0"/>
          <c:order val="0"/>
          <c:tx>
            <c:strRef>
              <c:f>'2 - ECONOMY'!$T$6</c:f>
              <c:strCache>
                <c:ptCount val="1"/>
                <c:pt idx="0">
                  <c:v>Indicator Score</c:v>
                </c:pt>
              </c:strCache>
            </c:strRef>
          </c:tx>
          <c:dPt>
            <c:idx val="0"/>
            <c:bubble3D val="0"/>
            <c:spPr>
              <a:solidFill>
                <a:schemeClr val="accent1">
                  <a:shade val="53000"/>
                </a:schemeClr>
              </a:solidFill>
              <a:ln w="19050">
                <a:solidFill>
                  <a:schemeClr val="lt1"/>
                </a:solidFill>
              </a:ln>
              <a:effectLst/>
            </c:spPr>
            <c:extLst>
              <c:ext xmlns:c16="http://schemas.microsoft.com/office/drawing/2014/chart" uri="{C3380CC4-5D6E-409C-BE32-E72D297353CC}">
                <c16:uniqueId val="{00000001-841B-DB4F-9840-15B36ED04591}"/>
              </c:ext>
            </c:extLst>
          </c:dPt>
          <c:dPt>
            <c:idx val="1"/>
            <c:bubble3D val="0"/>
            <c:spPr>
              <a:solidFill>
                <a:schemeClr val="accent1">
                  <a:shade val="76000"/>
                </a:schemeClr>
              </a:solidFill>
              <a:ln w="19050">
                <a:solidFill>
                  <a:schemeClr val="lt1"/>
                </a:solidFill>
              </a:ln>
              <a:effectLst/>
            </c:spPr>
            <c:extLst>
              <c:ext xmlns:c16="http://schemas.microsoft.com/office/drawing/2014/chart" uri="{C3380CC4-5D6E-409C-BE32-E72D297353CC}">
                <c16:uniqueId val="{00000003-841B-DB4F-9840-15B36ED04591}"/>
              </c:ext>
            </c:extLst>
          </c:dPt>
          <c:dPt>
            <c:idx val="2"/>
            <c:bubble3D val="0"/>
            <c:spPr>
              <a:solidFill>
                <a:schemeClr val="accent1"/>
              </a:solidFill>
              <a:ln w="19050">
                <a:solidFill>
                  <a:schemeClr val="lt1"/>
                </a:solidFill>
              </a:ln>
              <a:effectLst/>
            </c:spPr>
            <c:extLst>
              <c:ext xmlns:c16="http://schemas.microsoft.com/office/drawing/2014/chart" uri="{C3380CC4-5D6E-409C-BE32-E72D297353CC}">
                <c16:uniqueId val="{00000005-841B-DB4F-9840-15B36ED04591}"/>
              </c:ext>
            </c:extLst>
          </c:dPt>
          <c:dPt>
            <c:idx val="3"/>
            <c:bubble3D val="0"/>
            <c:spPr>
              <a:solidFill>
                <a:schemeClr val="accent1">
                  <a:tint val="77000"/>
                </a:schemeClr>
              </a:solidFill>
              <a:ln w="19050">
                <a:solidFill>
                  <a:schemeClr val="lt1"/>
                </a:solidFill>
              </a:ln>
              <a:effectLst/>
            </c:spPr>
            <c:extLst>
              <c:ext xmlns:c16="http://schemas.microsoft.com/office/drawing/2014/chart" uri="{C3380CC4-5D6E-409C-BE32-E72D297353CC}">
                <c16:uniqueId val="{00000007-841B-DB4F-9840-15B36ED04591}"/>
              </c:ext>
            </c:extLst>
          </c:dPt>
          <c:dPt>
            <c:idx val="4"/>
            <c:bubble3D val="0"/>
            <c:spPr>
              <a:solidFill>
                <a:schemeClr val="accent1">
                  <a:tint val="54000"/>
                </a:schemeClr>
              </a:solidFill>
              <a:ln w="19050">
                <a:solidFill>
                  <a:schemeClr val="lt1"/>
                </a:solidFill>
              </a:ln>
              <a:effectLst/>
            </c:spPr>
            <c:extLst>
              <c:ext xmlns:c16="http://schemas.microsoft.com/office/drawing/2014/chart" uri="{C3380CC4-5D6E-409C-BE32-E72D297353CC}">
                <c16:uniqueId val="{00000009-841B-DB4F-9840-15B36ED04591}"/>
              </c:ext>
            </c:extLst>
          </c:dPt>
          <c:dLbls>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extLst>
          </c:dLbls>
          <c:cat>
            <c:multiLvlStrRef>
              <c:f>'2 - ECONOMY'!$F$15:$G$19</c:f>
              <c:multiLvlStrCache>
                <c:ptCount val="5"/>
                <c:lvl>
                  <c:pt idx="0">
                    <c:v>Income</c:v>
                  </c:pt>
                  <c:pt idx="1">
                    <c:v>Property</c:v>
                  </c:pt>
                  <c:pt idx="2">
                    <c:v>Welfare benefits</c:v>
                  </c:pt>
                  <c:pt idx="3">
                    <c:v>Cultural offer</c:v>
                  </c:pt>
                  <c:pt idx="4">
                    <c:v>Public safety</c:v>
                  </c:pt>
                </c:lvl>
                <c:lvl>
                  <c:pt idx="0">
                    <c:v>2.2.1 </c:v>
                  </c:pt>
                  <c:pt idx="1">
                    <c:v>2.2.2</c:v>
                  </c:pt>
                  <c:pt idx="2">
                    <c:v>2.2.3</c:v>
                  </c:pt>
                  <c:pt idx="3">
                    <c:v>2.2.4</c:v>
                  </c:pt>
                  <c:pt idx="4">
                    <c:v>2.2.5</c:v>
                  </c:pt>
                </c:lvl>
              </c:multiLvlStrCache>
            </c:multiLvlStrRef>
          </c:cat>
          <c:val>
            <c:numRef>
              <c:f>'2 - ECONOMY'!$T$15:$T$19</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841B-DB4F-9840-15B36ED04591}"/>
            </c:ext>
          </c:extLst>
        </c:ser>
        <c:ser>
          <c:idx val="1"/>
          <c:order val="1"/>
          <c:tx>
            <c:strRef>
              <c:f>'2 - ECONOMY'!$X$6</c:f>
              <c:strCache>
                <c:ptCount val="1"/>
                <c:pt idx="0">
                  <c:v>Component Score</c:v>
                </c:pt>
              </c:strCache>
            </c:strRef>
          </c:tx>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C-841B-DB4F-9840-15B36ED04591}"/>
              </c:ext>
            </c:extLst>
          </c:dPt>
          <c:dPt>
            <c:idx val="1"/>
            <c:bubble3D val="0"/>
            <c:spPr>
              <a:solidFill>
                <a:schemeClr val="bg1"/>
              </a:solidFill>
              <a:ln w="19050">
                <a:solidFill>
                  <a:schemeClr val="lt1"/>
                </a:solidFill>
              </a:ln>
              <a:effectLst/>
            </c:spPr>
            <c:extLst>
              <c:ext xmlns:c16="http://schemas.microsoft.com/office/drawing/2014/chart" uri="{C3380CC4-5D6E-409C-BE32-E72D297353CC}">
                <c16:uniqueId val="{0000000E-841B-DB4F-9840-15B36ED04591}"/>
              </c:ext>
            </c:extLst>
          </c:dPt>
          <c:dLbls>
            <c:dLbl>
              <c:idx val="1"/>
              <c:delete val="1"/>
              <c:extLst>
                <c:ext xmlns:c15="http://schemas.microsoft.com/office/drawing/2012/chart" uri="{CE6537A1-D6FC-4f65-9D91-7224C49458BB}"/>
                <c:ext xmlns:c16="http://schemas.microsoft.com/office/drawing/2014/chart" uri="{C3380CC4-5D6E-409C-BE32-E72D297353CC}">
                  <c16:uniqueId val="{0000000E-841B-DB4F-9840-15B36ED04591}"/>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extLst>
          </c:dLbls>
          <c:cat>
            <c:multiLvlStrRef>
              <c:f>'2 - ECONOMY'!$F$15:$G$19</c:f>
              <c:multiLvlStrCache>
                <c:ptCount val="5"/>
                <c:lvl>
                  <c:pt idx="0">
                    <c:v>Income</c:v>
                  </c:pt>
                  <c:pt idx="1">
                    <c:v>Property</c:v>
                  </c:pt>
                  <c:pt idx="2">
                    <c:v>Welfare benefits</c:v>
                  </c:pt>
                  <c:pt idx="3">
                    <c:v>Cultural offer</c:v>
                  </c:pt>
                  <c:pt idx="4">
                    <c:v>Public safety</c:v>
                  </c:pt>
                </c:lvl>
                <c:lvl>
                  <c:pt idx="0">
                    <c:v>2.2.1 </c:v>
                  </c:pt>
                  <c:pt idx="1">
                    <c:v>2.2.2</c:v>
                  </c:pt>
                  <c:pt idx="2">
                    <c:v>2.2.3</c:v>
                  </c:pt>
                  <c:pt idx="3">
                    <c:v>2.2.4</c:v>
                  </c:pt>
                  <c:pt idx="4">
                    <c:v>2.2.5</c:v>
                  </c:pt>
                </c:lvl>
              </c:multiLvlStrCache>
            </c:multiLvlStrRef>
          </c:cat>
          <c:val>
            <c:numRef>
              <c:f>'2 - ECONOMY'!$X$14:$X$15</c:f>
              <c:numCache>
                <c:formatCode>General</c:formatCode>
                <c:ptCount val="2"/>
                <c:pt idx="0">
                  <c:v>0</c:v>
                </c:pt>
                <c:pt idx="1">
                  <c:v>0</c:v>
                </c:pt>
              </c:numCache>
            </c:numRef>
          </c:val>
          <c:extLst>
            <c:ext xmlns:c16="http://schemas.microsoft.com/office/drawing/2014/chart" uri="{C3380CC4-5D6E-409C-BE32-E72D297353CC}">
              <c16:uniqueId val="{0000000F-841B-DB4F-9840-15B36ED04591}"/>
            </c:ext>
          </c:extLst>
        </c:ser>
        <c:dLbls>
          <c:showLegendKey val="0"/>
          <c:showVal val="0"/>
          <c:showCatName val="1"/>
          <c:showSerName val="0"/>
          <c:showPercent val="1"/>
          <c:showBubbleSize val="0"/>
          <c:showLeaderLines val="0"/>
        </c:dLbls>
        <c:firstSliceAng val="0"/>
        <c:holeSize val="50"/>
      </c:doughnutChart>
      <c:spPr>
        <a:noFill/>
        <a:ln>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it-IT" b="1">
                <a:solidFill>
                  <a:schemeClr val="bg1"/>
                </a:solidFill>
              </a:rPr>
              <a:t>Component 2.3 - Employment</a:t>
            </a:r>
          </a:p>
        </c:rich>
      </c:tx>
      <c:overlay val="0"/>
      <c:spPr>
        <a:solidFill>
          <a:schemeClr val="bg1">
            <a:lumMod val="50000"/>
          </a:schemeClr>
        </a:solid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it-IT"/>
        </a:p>
      </c:txPr>
    </c:title>
    <c:autoTitleDeleted val="0"/>
    <c:plotArea>
      <c:layout/>
      <c:doughnutChart>
        <c:varyColors val="1"/>
        <c:ser>
          <c:idx val="0"/>
          <c:order val="0"/>
          <c:tx>
            <c:strRef>
              <c:f>'2 - ECONOMY'!$T$6</c:f>
              <c:strCache>
                <c:ptCount val="1"/>
                <c:pt idx="0">
                  <c:v>Indicator Score</c:v>
                </c:pt>
              </c:strCache>
            </c:strRef>
          </c:tx>
          <c:dPt>
            <c:idx val="0"/>
            <c:bubble3D val="0"/>
            <c:spPr>
              <a:solidFill>
                <a:schemeClr val="accent1">
                  <a:shade val="53000"/>
                </a:schemeClr>
              </a:solidFill>
              <a:ln w="19050">
                <a:solidFill>
                  <a:schemeClr val="lt1"/>
                </a:solidFill>
              </a:ln>
              <a:effectLst/>
            </c:spPr>
            <c:extLst>
              <c:ext xmlns:c16="http://schemas.microsoft.com/office/drawing/2014/chart" uri="{C3380CC4-5D6E-409C-BE32-E72D297353CC}">
                <c16:uniqueId val="{00000001-16B1-6340-BF6C-44D6C36454AE}"/>
              </c:ext>
            </c:extLst>
          </c:dPt>
          <c:dPt>
            <c:idx val="1"/>
            <c:bubble3D val="0"/>
            <c:spPr>
              <a:solidFill>
                <a:schemeClr val="accent1">
                  <a:shade val="76000"/>
                </a:schemeClr>
              </a:solidFill>
              <a:ln w="19050">
                <a:solidFill>
                  <a:schemeClr val="lt1"/>
                </a:solidFill>
              </a:ln>
              <a:effectLst/>
            </c:spPr>
            <c:extLst>
              <c:ext xmlns:c16="http://schemas.microsoft.com/office/drawing/2014/chart" uri="{C3380CC4-5D6E-409C-BE32-E72D297353CC}">
                <c16:uniqueId val="{00000003-16B1-6340-BF6C-44D6C36454AE}"/>
              </c:ext>
            </c:extLst>
          </c:dPt>
          <c:dPt>
            <c:idx val="2"/>
            <c:bubble3D val="0"/>
            <c:spPr>
              <a:solidFill>
                <a:schemeClr val="accent1"/>
              </a:solidFill>
              <a:ln w="19050">
                <a:solidFill>
                  <a:schemeClr val="lt1"/>
                </a:solidFill>
              </a:ln>
              <a:effectLst/>
            </c:spPr>
            <c:extLst>
              <c:ext xmlns:c16="http://schemas.microsoft.com/office/drawing/2014/chart" uri="{C3380CC4-5D6E-409C-BE32-E72D297353CC}">
                <c16:uniqueId val="{00000005-16B1-6340-BF6C-44D6C36454AE}"/>
              </c:ext>
            </c:extLst>
          </c:dPt>
          <c:dPt>
            <c:idx val="3"/>
            <c:bubble3D val="0"/>
            <c:spPr>
              <a:solidFill>
                <a:schemeClr val="accent1">
                  <a:tint val="77000"/>
                </a:schemeClr>
              </a:solidFill>
              <a:ln w="19050">
                <a:solidFill>
                  <a:schemeClr val="lt1"/>
                </a:solidFill>
              </a:ln>
              <a:effectLst/>
            </c:spPr>
            <c:extLst>
              <c:ext xmlns:c16="http://schemas.microsoft.com/office/drawing/2014/chart" uri="{C3380CC4-5D6E-409C-BE32-E72D297353CC}">
                <c16:uniqueId val="{00000007-16B1-6340-BF6C-44D6C36454AE}"/>
              </c:ext>
            </c:extLst>
          </c:dPt>
          <c:dPt>
            <c:idx val="4"/>
            <c:bubble3D val="0"/>
            <c:spPr>
              <a:solidFill>
                <a:schemeClr val="accent1">
                  <a:tint val="54000"/>
                </a:schemeClr>
              </a:solidFill>
              <a:ln w="19050">
                <a:solidFill>
                  <a:schemeClr val="lt1"/>
                </a:solidFill>
              </a:ln>
              <a:effectLst/>
            </c:spPr>
            <c:extLst>
              <c:ext xmlns:c16="http://schemas.microsoft.com/office/drawing/2014/chart" uri="{C3380CC4-5D6E-409C-BE32-E72D297353CC}">
                <c16:uniqueId val="{00000009-16B1-6340-BF6C-44D6C36454AE}"/>
              </c:ext>
            </c:extLst>
          </c:dPt>
          <c:dLbls>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'2 - ECONOMY'!$F$21:$G$25</c:f>
              <c:multiLvlStrCache>
                <c:ptCount val="5"/>
                <c:lvl>
                  <c:pt idx="0">
                    <c:v>Unemployment</c:v>
                  </c:pt>
                  <c:pt idx="1">
                    <c:v>Sectors of employment</c:v>
                  </c:pt>
                  <c:pt idx="2">
                    <c:v>Self-employment</c:v>
                  </c:pt>
                  <c:pt idx="3">
                    <c:v>Vocational and Professional training</c:v>
                  </c:pt>
                  <c:pt idx="4">
                    <c:v>Braindrain</c:v>
                  </c:pt>
                </c:lvl>
                <c:lvl>
                  <c:pt idx="0">
                    <c:v>2.3.1</c:v>
                  </c:pt>
                  <c:pt idx="1">
                    <c:v>2.3.2</c:v>
                  </c:pt>
                  <c:pt idx="2">
                    <c:v>2.3.3</c:v>
                  </c:pt>
                  <c:pt idx="3">
                    <c:v>2.3.4</c:v>
                  </c:pt>
                  <c:pt idx="4">
                    <c:v>2.3.5</c:v>
                  </c:pt>
                </c:lvl>
              </c:multiLvlStrCache>
            </c:multiLvlStrRef>
          </c:cat>
          <c:val>
            <c:numRef>
              <c:f>'2 - ECONOMY'!$T$21:$T$25</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16B1-6340-BF6C-44D6C36454AE}"/>
            </c:ext>
          </c:extLst>
        </c:ser>
        <c:ser>
          <c:idx val="1"/>
          <c:order val="1"/>
          <c:tx>
            <c:strRef>
              <c:f>'2 - ECONOMY'!$X$6</c:f>
              <c:strCache>
                <c:ptCount val="1"/>
                <c:pt idx="0">
                  <c:v>Component Score</c:v>
                </c:pt>
              </c:strCache>
            </c:strRef>
          </c:tx>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C-16B1-6340-BF6C-44D6C36454AE}"/>
              </c:ext>
            </c:extLst>
          </c:dPt>
          <c:dPt>
            <c:idx val="1"/>
            <c:bubble3D val="0"/>
            <c:spPr>
              <a:solidFill>
                <a:schemeClr val="bg1"/>
              </a:solidFill>
              <a:ln w="19050">
                <a:solidFill>
                  <a:schemeClr val="lt1"/>
                </a:solidFill>
              </a:ln>
              <a:effectLst/>
            </c:spPr>
            <c:extLst>
              <c:ext xmlns:c16="http://schemas.microsoft.com/office/drawing/2014/chart" uri="{C3380CC4-5D6E-409C-BE32-E72D297353CC}">
                <c16:uniqueId val="{0000000E-16B1-6340-BF6C-44D6C36454AE}"/>
              </c:ext>
            </c:extLst>
          </c:dPt>
          <c:dLbls>
            <c:dLbl>
              <c:idx val="1"/>
              <c:delete val="1"/>
              <c:extLst>
                <c:ext xmlns:c15="http://schemas.microsoft.com/office/drawing/2012/chart" uri="{CE6537A1-D6FC-4f65-9D91-7224C49458BB}"/>
                <c:ext xmlns:c16="http://schemas.microsoft.com/office/drawing/2014/chart" uri="{C3380CC4-5D6E-409C-BE32-E72D297353CC}">
                  <c16:uniqueId val="{0000000E-16B1-6340-BF6C-44D6C36454AE}"/>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extLst>
          </c:dLbls>
          <c:cat>
            <c:multiLvlStrRef>
              <c:f>'2 - ECONOMY'!$F$21:$G$25</c:f>
              <c:multiLvlStrCache>
                <c:ptCount val="5"/>
                <c:lvl>
                  <c:pt idx="0">
                    <c:v>Unemployment</c:v>
                  </c:pt>
                  <c:pt idx="1">
                    <c:v>Sectors of employment</c:v>
                  </c:pt>
                  <c:pt idx="2">
                    <c:v>Self-employment</c:v>
                  </c:pt>
                  <c:pt idx="3">
                    <c:v>Vocational and Professional training</c:v>
                  </c:pt>
                  <c:pt idx="4">
                    <c:v>Braindrain</c:v>
                  </c:pt>
                </c:lvl>
                <c:lvl>
                  <c:pt idx="0">
                    <c:v>2.3.1</c:v>
                  </c:pt>
                  <c:pt idx="1">
                    <c:v>2.3.2</c:v>
                  </c:pt>
                  <c:pt idx="2">
                    <c:v>2.3.3</c:v>
                  </c:pt>
                  <c:pt idx="3">
                    <c:v>2.3.4</c:v>
                  </c:pt>
                  <c:pt idx="4">
                    <c:v>2.3.5</c:v>
                  </c:pt>
                </c:lvl>
              </c:multiLvlStrCache>
            </c:multiLvlStrRef>
          </c:cat>
          <c:val>
            <c:numRef>
              <c:f>'2 - ECONOMY'!$X$20:$X$21</c:f>
              <c:numCache>
                <c:formatCode>General</c:formatCode>
                <c:ptCount val="2"/>
                <c:pt idx="0">
                  <c:v>0</c:v>
                </c:pt>
                <c:pt idx="1">
                  <c:v>0</c:v>
                </c:pt>
              </c:numCache>
            </c:numRef>
          </c:val>
          <c:extLst>
            <c:ext xmlns:c16="http://schemas.microsoft.com/office/drawing/2014/chart" uri="{C3380CC4-5D6E-409C-BE32-E72D297353CC}">
              <c16:uniqueId val="{0000000F-16B1-6340-BF6C-44D6C36454AE}"/>
            </c:ext>
          </c:extLst>
        </c:ser>
        <c:dLbls>
          <c:showLegendKey val="0"/>
          <c:showVal val="0"/>
          <c:showCatName val="1"/>
          <c:showSerName val="0"/>
          <c:showPercent val="1"/>
          <c:showBubbleSize val="0"/>
          <c:showLeaderLines val="1"/>
        </c:dLbls>
        <c:firstSliceAng val="0"/>
        <c:holeSize val="50"/>
      </c:doughnutChart>
      <c:spPr>
        <a:noFill/>
        <a:ln>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it-IT" b="1">
                <a:solidFill>
                  <a:schemeClr val="bg1"/>
                </a:solidFill>
              </a:rPr>
              <a:t>Component 2.4 - Risk financing</a:t>
            </a:r>
          </a:p>
        </c:rich>
      </c:tx>
      <c:overlay val="0"/>
      <c:spPr>
        <a:solidFill>
          <a:schemeClr val="bg1">
            <a:lumMod val="50000"/>
          </a:schemeClr>
        </a:solid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it-IT"/>
        </a:p>
      </c:txPr>
    </c:title>
    <c:autoTitleDeleted val="0"/>
    <c:plotArea>
      <c:layout/>
      <c:doughnutChart>
        <c:varyColors val="1"/>
        <c:ser>
          <c:idx val="0"/>
          <c:order val="0"/>
          <c:tx>
            <c:strRef>
              <c:f>'2 - ECONOMY'!$T$6</c:f>
              <c:strCache>
                <c:ptCount val="1"/>
                <c:pt idx="0">
                  <c:v>Indicator Score</c:v>
                </c:pt>
              </c:strCache>
            </c:strRef>
          </c:tx>
          <c:dPt>
            <c:idx val="0"/>
            <c:bubble3D val="0"/>
            <c:spPr>
              <a:solidFill>
                <a:schemeClr val="accent1">
                  <a:shade val="53000"/>
                </a:schemeClr>
              </a:solidFill>
              <a:ln w="19050">
                <a:solidFill>
                  <a:schemeClr val="lt1"/>
                </a:solidFill>
              </a:ln>
              <a:effectLst/>
            </c:spPr>
            <c:extLst>
              <c:ext xmlns:c16="http://schemas.microsoft.com/office/drawing/2014/chart" uri="{C3380CC4-5D6E-409C-BE32-E72D297353CC}">
                <c16:uniqueId val="{00000001-5DAC-1947-8A86-5F6340B01939}"/>
              </c:ext>
            </c:extLst>
          </c:dPt>
          <c:dPt>
            <c:idx val="1"/>
            <c:bubble3D val="0"/>
            <c:spPr>
              <a:solidFill>
                <a:schemeClr val="accent1">
                  <a:shade val="53000"/>
                </a:schemeClr>
              </a:solidFill>
              <a:ln w="19050">
                <a:solidFill>
                  <a:schemeClr val="lt1"/>
                </a:solidFill>
              </a:ln>
              <a:effectLst/>
            </c:spPr>
            <c:extLst>
              <c:ext xmlns:c16="http://schemas.microsoft.com/office/drawing/2014/chart" uri="{C3380CC4-5D6E-409C-BE32-E72D297353CC}">
                <c16:uniqueId val="{00000003-5DAC-1947-8A86-5F6340B01939}"/>
              </c:ext>
            </c:extLst>
          </c:dPt>
          <c:dPt>
            <c:idx val="2"/>
            <c:bubble3D val="0"/>
            <c:spPr>
              <a:solidFill>
                <a:schemeClr val="accent1">
                  <a:shade val="76000"/>
                </a:schemeClr>
              </a:solidFill>
              <a:ln w="19050">
                <a:solidFill>
                  <a:schemeClr val="lt1"/>
                </a:solidFill>
              </a:ln>
              <a:effectLst/>
            </c:spPr>
            <c:extLst>
              <c:ext xmlns:c16="http://schemas.microsoft.com/office/drawing/2014/chart" uri="{C3380CC4-5D6E-409C-BE32-E72D297353CC}">
                <c16:uniqueId val="{00000005-5DAC-1947-8A86-5F6340B01939}"/>
              </c:ext>
            </c:extLst>
          </c:dPt>
          <c:dPt>
            <c:idx val="3"/>
            <c:bubble3D val="0"/>
            <c:spPr>
              <a:solidFill>
                <a:schemeClr val="accent1"/>
              </a:solidFill>
              <a:ln w="19050">
                <a:solidFill>
                  <a:schemeClr val="lt1"/>
                </a:solidFill>
              </a:ln>
              <a:effectLst/>
            </c:spPr>
            <c:extLst>
              <c:ext xmlns:c16="http://schemas.microsoft.com/office/drawing/2014/chart" uri="{C3380CC4-5D6E-409C-BE32-E72D297353CC}">
                <c16:uniqueId val="{00000007-5DAC-1947-8A86-5F6340B01939}"/>
              </c:ext>
            </c:extLst>
          </c:dPt>
          <c:dPt>
            <c:idx val="4"/>
            <c:bubble3D val="0"/>
            <c:spPr>
              <a:solidFill>
                <a:schemeClr val="accent1">
                  <a:tint val="77000"/>
                </a:schemeClr>
              </a:solidFill>
              <a:ln w="19050">
                <a:solidFill>
                  <a:schemeClr val="lt1"/>
                </a:solidFill>
              </a:ln>
              <a:effectLst/>
            </c:spPr>
            <c:extLst>
              <c:ext xmlns:c16="http://schemas.microsoft.com/office/drawing/2014/chart" uri="{C3380CC4-5D6E-409C-BE32-E72D297353CC}">
                <c16:uniqueId val="{00000009-5DAC-1947-8A86-5F6340B01939}"/>
              </c:ext>
            </c:extLst>
          </c:dPt>
          <c:dLbls>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'2 - ECONOMY'!$F$27:$G$31</c:f>
              <c:multiLvlStrCache>
                <c:ptCount val="5"/>
                <c:lvl>
                  <c:pt idx="0">
                    <c:v>Personal insurance</c:v>
                  </c:pt>
                  <c:pt idx="1">
                    <c:v>Property insurance</c:v>
                  </c:pt>
                  <c:pt idx="2">
                    <c:v>Infrastructure insurance</c:v>
                  </c:pt>
                  <c:pt idx="3">
                    <c:v>Resinsurance policies</c:v>
                  </c:pt>
                  <c:pt idx="4">
                    <c:v>Hazard mitigation funds</c:v>
                  </c:pt>
                </c:lvl>
                <c:lvl>
                  <c:pt idx="0">
                    <c:v>2.4.1</c:v>
                  </c:pt>
                  <c:pt idx="1">
                    <c:v>2.4.2</c:v>
                  </c:pt>
                  <c:pt idx="2">
                    <c:v>2.4.3</c:v>
                  </c:pt>
                  <c:pt idx="3">
                    <c:v>2.4.4</c:v>
                  </c:pt>
                  <c:pt idx="4">
                    <c:v>2.4.5</c:v>
                  </c:pt>
                </c:lvl>
              </c:multiLvlStrCache>
            </c:multiLvlStrRef>
          </c:cat>
          <c:val>
            <c:numRef>
              <c:f>'2 - ECONOMY'!$T$27:$T$31</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5DAC-1947-8A86-5F6340B01939}"/>
            </c:ext>
          </c:extLst>
        </c:ser>
        <c:ser>
          <c:idx val="1"/>
          <c:order val="1"/>
          <c:tx>
            <c:strRef>
              <c:f>'2 - ECONOMY'!$X$6</c:f>
              <c:strCache>
                <c:ptCount val="1"/>
                <c:pt idx="0">
                  <c:v>Component Score</c:v>
                </c:pt>
              </c:strCache>
            </c:strRef>
          </c:tx>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C-5DAC-1947-8A86-5F6340B01939}"/>
              </c:ext>
            </c:extLst>
          </c:dPt>
          <c:dPt>
            <c:idx val="1"/>
            <c:bubble3D val="0"/>
            <c:spPr>
              <a:solidFill>
                <a:schemeClr val="bg1"/>
              </a:solidFill>
              <a:ln w="19050">
                <a:solidFill>
                  <a:schemeClr val="lt1"/>
                </a:solidFill>
              </a:ln>
              <a:effectLst/>
            </c:spPr>
            <c:extLst>
              <c:ext xmlns:c16="http://schemas.microsoft.com/office/drawing/2014/chart" uri="{C3380CC4-5D6E-409C-BE32-E72D297353CC}">
                <c16:uniqueId val="{0000000E-5DAC-1947-8A86-5F6340B01939}"/>
              </c:ext>
            </c:extLst>
          </c:dPt>
          <c:dLbls>
            <c:dLbl>
              <c:idx val="1"/>
              <c:delete val="1"/>
              <c:extLst>
                <c:ext xmlns:c15="http://schemas.microsoft.com/office/drawing/2012/chart" uri="{CE6537A1-D6FC-4f65-9D91-7224C49458BB}"/>
                <c:ext xmlns:c16="http://schemas.microsoft.com/office/drawing/2014/chart" uri="{C3380CC4-5D6E-409C-BE32-E72D297353CC}">
                  <c16:uniqueId val="{0000000E-5DAC-1947-8A86-5F6340B01939}"/>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extLst>
          </c:dLbls>
          <c:cat>
            <c:multiLvlStrRef>
              <c:f>'2 - ECONOMY'!$F$27:$G$31</c:f>
              <c:multiLvlStrCache>
                <c:ptCount val="5"/>
                <c:lvl>
                  <c:pt idx="0">
                    <c:v>Personal insurance</c:v>
                  </c:pt>
                  <c:pt idx="1">
                    <c:v>Property insurance</c:v>
                  </c:pt>
                  <c:pt idx="2">
                    <c:v>Infrastructure insurance</c:v>
                  </c:pt>
                  <c:pt idx="3">
                    <c:v>Resinsurance policies</c:v>
                  </c:pt>
                  <c:pt idx="4">
                    <c:v>Hazard mitigation funds</c:v>
                  </c:pt>
                </c:lvl>
                <c:lvl>
                  <c:pt idx="0">
                    <c:v>2.4.1</c:v>
                  </c:pt>
                  <c:pt idx="1">
                    <c:v>2.4.2</c:v>
                  </c:pt>
                  <c:pt idx="2">
                    <c:v>2.4.3</c:v>
                  </c:pt>
                  <c:pt idx="3">
                    <c:v>2.4.4</c:v>
                  </c:pt>
                  <c:pt idx="4">
                    <c:v>2.4.5</c:v>
                  </c:pt>
                </c:lvl>
              </c:multiLvlStrCache>
            </c:multiLvlStrRef>
          </c:cat>
          <c:val>
            <c:numRef>
              <c:f>'2 - ECONOMY'!$X$26:$X$27</c:f>
              <c:numCache>
                <c:formatCode>General</c:formatCode>
                <c:ptCount val="2"/>
                <c:pt idx="0">
                  <c:v>0</c:v>
                </c:pt>
                <c:pt idx="1">
                  <c:v>0</c:v>
                </c:pt>
              </c:numCache>
            </c:numRef>
          </c:val>
          <c:extLst>
            <c:ext xmlns:c16="http://schemas.microsoft.com/office/drawing/2014/chart" uri="{C3380CC4-5D6E-409C-BE32-E72D297353CC}">
              <c16:uniqueId val="{0000000F-5DAC-1947-8A86-5F6340B01939}"/>
            </c:ext>
          </c:extLst>
        </c:ser>
        <c:dLbls>
          <c:showLegendKey val="0"/>
          <c:showVal val="0"/>
          <c:showCatName val="1"/>
          <c:showSerName val="0"/>
          <c:showPercent val="1"/>
          <c:showBubbleSize val="0"/>
          <c:showLeaderLines val="1"/>
        </c:dLbls>
        <c:firstSliceAng val="0"/>
        <c:holeSize val="50"/>
      </c:doughnutChart>
      <c:spPr>
        <a:noFill/>
        <a:ln>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withinLinear" id="15">
  <a:schemeClr val="accent2"/>
</cs:colorStyle>
</file>

<file path=xl/charts/colors12.xml><?xml version="1.0" encoding="utf-8"?>
<cs:colorStyle xmlns:cs="http://schemas.microsoft.com/office/drawing/2012/chartStyle" xmlns:a="http://schemas.openxmlformats.org/drawingml/2006/main" meth="withinLinear" id="15">
  <a:schemeClr val="accent2"/>
</cs:colorStyle>
</file>

<file path=xl/charts/colors13.xml><?xml version="1.0" encoding="utf-8"?>
<cs:colorStyle xmlns:cs="http://schemas.microsoft.com/office/drawing/2012/chartStyle" xmlns:a="http://schemas.openxmlformats.org/drawingml/2006/main" meth="withinLinear" id="15">
  <a:schemeClr val="accent2"/>
</cs:colorStyle>
</file>

<file path=xl/charts/colors14.xml><?xml version="1.0" encoding="utf-8"?>
<cs:colorStyle xmlns:cs="http://schemas.microsoft.com/office/drawing/2012/chartStyle" xmlns:a="http://schemas.openxmlformats.org/drawingml/2006/main" meth="withinLinear" id="15">
  <a:schemeClr val="accent2"/>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withinLinear" id="16">
  <a:schemeClr val="accent3"/>
</cs:colorStyle>
</file>

<file path=xl/charts/colors17.xml><?xml version="1.0" encoding="utf-8"?>
<cs:colorStyle xmlns:cs="http://schemas.microsoft.com/office/drawing/2012/chartStyle" xmlns:a="http://schemas.openxmlformats.org/drawingml/2006/main" meth="withinLinear" id="16">
  <a:schemeClr val="accent3"/>
</cs:colorStyle>
</file>

<file path=xl/charts/colors18.xml><?xml version="1.0" encoding="utf-8"?>
<cs:colorStyle xmlns:cs="http://schemas.microsoft.com/office/drawing/2012/chartStyle" xmlns:a="http://schemas.openxmlformats.org/drawingml/2006/main" meth="withinLinear" id="16">
  <a:schemeClr val="accent3"/>
</cs:colorStyle>
</file>

<file path=xl/charts/colors19.xml><?xml version="1.0" encoding="utf-8"?>
<cs:colorStyle xmlns:cs="http://schemas.microsoft.com/office/drawing/2012/chartStyle" xmlns:a="http://schemas.openxmlformats.org/drawingml/2006/main" meth="withinLinear" id="16">
  <a:schemeClr val="accent3"/>
</cs:colorStyle>
</file>

<file path=xl/charts/colors2.xml><?xml version="1.0" encoding="utf-8"?>
<cs:colorStyle xmlns:cs="http://schemas.microsoft.com/office/drawing/2012/chartStyle" xmlns:a="http://schemas.openxmlformats.org/drawingml/2006/main" meth="withinLinear" id="14">
  <a:schemeClr val="accent1"/>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withinLinear" id="19">
  <a:schemeClr val="accent6"/>
</cs:colorStyle>
</file>

<file path=xl/charts/colors22.xml><?xml version="1.0" encoding="utf-8"?>
<cs:colorStyle xmlns:cs="http://schemas.microsoft.com/office/drawing/2012/chartStyle" xmlns:a="http://schemas.openxmlformats.org/drawingml/2006/main" meth="withinLinear" id="19">
  <a:schemeClr val="accent6"/>
</cs:colorStyle>
</file>

<file path=xl/charts/colors23.xml><?xml version="1.0" encoding="utf-8"?>
<cs:colorStyle xmlns:cs="http://schemas.microsoft.com/office/drawing/2012/chartStyle" xmlns:a="http://schemas.openxmlformats.org/drawingml/2006/main" meth="withinLinear" id="19">
  <a:schemeClr val="accent6"/>
</cs:colorStyle>
</file>

<file path=xl/charts/colors24.xml><?xml version="1.0" encoding="utf-8"?>
<cs:colorStyle xmlns:cs="http://schemas.microsoft.com/office/drawing/2012/chartStyle" xmlns:a="http://schemas.openxmlformats.org/drawingml/2006/main" meth="withinLinear" id="19">
  <a:schemeClr val="accent6"/>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 id="14">
  <a:schemeClr val="accent1"/>
</cs:colorStyle>
</file>

<file path=xl/charts/colors4.xml><?xml version="1.0" encoding="utf-8"?>
<cs:colorStyle xmlns:cs="http://schemas.microsoft.com/office/drawing/2012/chartStyle" xmlns:a="http://schemas.openxmlformats.org/drawingml/2006/main" meth="withinLinear" id="14">
  <a:schemeClr val="accent1"/>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4">
  <a:schemeClr val="accent1"/>
</cs:colorStyle>
</file>

<file path=xl/charts/colors7.xml><?xml version="1.0" encoding="utf-8"?>
<cs:colorStyle xmlns:cs="http://schemas.microsoft.com/office/drawing/2012/chartStyle" xmlns:a="http://schemas.openxmlformats.org/drawingml/2006/main" meth="withinLinear" id="14">
  <a:schemeClr val="accent1"/>
</cs:colorStyle>
</file>

<file path=xl/charts/colors8.xml><?xml version="1.0" encoding="utf-8"?>
<cs:colorStyle xmlns:cs="http://schemas.microsoft.com/office/drawing/2012/chartStyle" xmlns:a="http://schemas.openxmlformats.org/drawingml/2006/main" meth="withinLinear" id="14">
  <a:schemeClr val="accent1"/>
</cs:colorStyle>
</file>

<file path=xl/charts/colors9.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chart" Target="../charts/chart15.xml"/><Relationship Id="rId4" Type="http://schemas.openxmlformats.org/officeDocument/2006/relationships/chart" Target="../charts/chart1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5" Type="http://schemas.openxmlformats.org/officeDocument/2006/relationships/chart" Target="../charts/chart20.xml"/><Relationship Id="rId4" Type="http://schemas.openxmlformats.org/officeDocument/2006/relationships/chart" Target="../charts/chart1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5" Type="http://schemas.openxmlformats.org/officeDocument/2006/relationships/chart" Target="../charts/chart25.xml"/><Relationship Id="rId4" Type="http://schemas.openxmlformats.org/officeDocument/2006/relationships/chart" Target="../charts/chart2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26.xml"/></Relationships>
</file>

<file path=xl/drawings/drawing1.xml><?xml version="1.0" encoding="utf-8"?>
<xdr:wsDr xmlns:xdr="http://schemas.openxmlformats.org/drawingml/2006/spreadsheetDrawing" xmlns:a="http://schemas.openxmlformats.org/drawingml/2006/main">
  <xdr:twoCellAnchor editAs="oneCell">
    <xdr:from>
      <xdr:col>0</xdr:col>
      <xdr:colOff>317500</xdr:colOff>
      <xdr:row>0</xdr:row>
      <xdr:rowOff>169334</xdr:rowOff>
    </xdr:from>
    <xdr:to>
      <xdr:col>8</xdr:col>
      <xdr:colOff>571500</xdr:colOff>
      <xdr:row>49</xdr:row>
      <xdr:rowOff>110067</xdr:rowOff>
    </xdr:to>
    <xdr:pic>
      <xdr:nvPicPr>
        <xdr:cNvPr id="3" name="Immagine 2">
          <a:extLst>
            <a:ext uri="{FF2B5EF4-FFF2-40B4-BE49-F238E27FC236}">
              <a16:creationId xmlns:a16="http://schemas.microsoft.com/office/drawing/2014/main" id="{93C8EF24-22D4-0345-B72D-2DEC2B5400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7500" y="169334"/>
          <a:ext cx="6858000" cy="10312400"/>
        </a:xfrm>
        <a:prstGeom prst="rect">
          <a:avLst/>
        </a:prstGeom>
      </xdr:spPr>
    </xdr:pic>
    <xdr:clientData/>
  </xdr:twoCellAnchor>
  <xdr:twoCellAnchor>
    <xdr:from>
      <xdr:col>1</xdr:col>
      <xdr:colOff>50800</xdr:colOff>
      <xdr:row>35</xdr:row>
      <xdr:rowOff>139700</xdr:rowOff>
    </xdr:from>
    <xdr:to>
      <xdr:col>2</xdr:col>
      <xdr:colOff>228600</xdr:colOff>
      <xdr:row>37</xdr:row>
      <xdr:rowOff>139700</xdr:rowOff>
    </xdr:to>
    <xdr:sp macro="" textlink="">
      <xdr:nvSpPr>
        <xdr:cNvPr id="4" name="CasellaDiTesto 3">
          <a:extLst>
            <a:ext uri="{FF2B5EF4-FFF2-40B4-BE49-F238E27FC236}">
              <a16:creationId xmlns:a16="http://schemas.microsoft.com/office/drawing/2014/main" id="{2DB3028E-7906-2941-99B7-4489BC795DA3}"/>
            </a:ext>
          </a:extLst>
        </xdr:cNvPr>
        <xdr:cNvSpPr txBox="1"/>
      </xdr:nvSpPr>
      <xdr:spPr>
        <a:xfrm>
          <a:off x="876300" y="7548033"/>
          <a:ext cx="1003300" cy="4233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it-IT" sz="1100">
              <a:solidFill>
                <a:sysClr val="windowText" lastClr="000000"/>
              </a:solidFill>
            </a:rPr>
            <a:t>E-TOOL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130779</xdr:colOff>
      <xdr:row>4</xdr:row>
      <xdr:rowOff>38101</xdr:rowOff>
    </xdr:from>
    <xdr:to>
      <xdr:col>35</xdr:col>
      <xdr:colOff>577779</xdr:colOff>
      <xdr:row>25</xdr:row>
      <xdr:rowOff>85958</xdr:rowOff>
    </xdr:to>
    <xdr:graphicFrame macro="">
      <xdr:nvGraphicFramePr>
        <xdr:cNvPr id="2" name="Grafico 1">
          <a:extLst>
            <a:ext uri="{FF2B5EF4-FFF2-40B4-BE49-F238E27FC236}">
              <a16:creationId xmlns:a16="http://schemas.microsoft.com/office/drawing/2014/main" id="{7ABE4846-8E1A-2844-97BE-0D3F314E261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36</xdr:col>
      <xdr:colOff>190500</xdr:colOff>
      <xdr:row>4</xdr:row>
      <xdr:rowOff>42334</xdr:rowOff>
    </xdr:from>
    <xdr:to>
      <xdr:col>42</xdr:col>
      <xdr:colOff>641100</xdr:colOff>
      <xdr:row>25</xdr:row>
      <xdr:rowOff>93791</xdr:rowOff>
    </xdr:to>
    <xdr:graphicFrame macro="">
      <xdr:nvGraphicFramePr>
        <xdr:cNvPr id="4" name="Grafico 3">
          <a:extLst>
            <a:ext uri="{FF2B5EF4-FFF2-40B4-BE49-F238E27FC236}">
              <a16:creationId xmlns:a16="http://schemas.microsoft.com/office/drawing/2014/main" id="{33C4A454-9CF9-7147-B45D-74DA0EF73FC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29</xdr:col>
      <xdr:colOff>129268</xdr:colOff>
      <xdr:row>26</xdr:row>
      <xdr:rowOff>21167</xdr:rowOff>
    </xdr:from>
    <xdr:to>
      <xdr:col>35</xdr:col>
      <xdr:colOff>585339</xdr:colOff>
      <xdr:row>52</xdr:row>
      <xdr:rowOff>39542</xdr:rowOff>
    </xdr:to>
    <xdr:graphicFrame macro="">
      <xdr:nvGraphicFramePr>
        <xdr:cNvPr id="5" name="Grafico 4">
          <a:extLst>
            <a:ext uri="{FF2B5EF4-FFF2-40B4-BE49-F238E27FC236}">
              <a16:creationId xmlns:a16="http://schemas.microsoft.com/office/drawing/2014/main" id="{D9B31C05-885B-A04C-946A-186562D866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36</xdr:col>
      <xdr:colOff>172508</xdr:colOff>
      <xdr:row>26</xdr:row>
      <xdr:rowOff>9072</xdr:rowOff>
    </xdr:from>
    <xdr:to>
      <xdr:col>42</xdr:col>
      <xdr:colOff>619508</xdr:colOff>
      <xdr:row>52</xdr:row>
      <xdr:rowOff>21399</xdr:rowOff>
    </xdr:to>
    <xdr:graphicFrame macro="">
      <xdr:nvGraphicFramePr>
        <xdr:cNvPr id="6" name="Grafico 5">
          <a:extLst>
            <a:ext uri="{FF2B5EF4-FFF2-40B4-BE49-F238E27FC236}">
              <a16:creationId xmlns:a16="http://schemas.microsoft.com/office/drawing/2014/main" id="{A2C2F962-4911-8641-B6FF-0F78812A934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31</xdr:row>
      <xdr:rowOff>192214</xdr:rowOff>
    </xdr:from>
    <xdr:to>
      <xdr:col>19</xdr:col>
      <xdr:colOff>492024</xdr:colOff>
      <xdr:row>58</xdr:row>
      <xdr:rowOff>57280</xdr:rowOff>
    </xdr:to>
    <xdr:graphicFrame macro="">
      <xdr:nvGraphicFramePr>
        <xdr:cNvPr id="8" name="Chart 1">
          <a:extLst>
            <a:ext uri="{FF2B5EF4-FFF2-40B4-BE49-F238E27FC236}">
              <a16:creationId xmlns:a16="http://schemas.microsoft.com/office/drawing/2014/main" id="{18B81AC2-073D-774E-B203-0802216EB1C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127000</xdr:colOff>
      <xdr:row>46</xdr:row>
      <xdr:rowOff>61685</xdr:rowOff>
    </xdr:from>
    <xdr:to>
      <xdr:col>7</xdr:col>
      <xdr:colOff>50800</xdr:colOff>
      <xdr:row>48</xdr:row>
      <xdr:rowOff>61685</xdr:rowOff>
    </xdr:to>
    <xdr:sp macro="" textlink="">
      <xdr:nvSpPr>
        <xdr:cNvPr id="3" name="CasellaDiTesto 2">
          <a:extLst>
            <a:ext uri="{FF2B5EF4-FFF2-40B4-BE49-F238E27FC236}">
              <a16:creationId xmlns:a16="http://schemas.microsoft.com/office/drawing/2014/main" id="{CD652FC9-BB6A-D942-A6FC-9A03C6BCB206}"/>
            </a:ext>
          </a:extLst>
        </xdr:cNvPr>
        <xdr:cNvSpPr txBox="1"/>
      </xdr:nvSpPr>
      <xdr:spPr>
        <a:xfrm>
          <a:off x="2467429" y="9278256"/>
          <a:ext cx="1393371" cy="399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400" b="1" i="0" u="none" strike="noStrike" kern="1200" spc="0" baseline="0">
              <a:solidFill>
                <a:schemeClr val="bg1"/>
              </a:solidFill>
              <a:latin typeface="+mn-lt"/>
              <a:ea typeface="+mn-ea"/>
              <a:cs typeface="+mn-cs"/>
            </a:rPr>
            <a:t>OFF</a:t>
          </a:r>
        </a:p>
      </xdr:txBody>
    </xdr:sp>
    <xdr:clientData/>
  </xdr:twoCellAnchor>
  <xdr:twoCellAnchor>
    <xdr:from>
      <xdr:col>5</xdr:col>
      <xdr:colOff>97972</xdr:colOff>
      <xdr:row>43</xdr:row>
      <xdr:rowOff>87084</xdr:rowOff>
    </xdr:from>
    <xdr:to>
      <xdr:col>7</xdr:col>
      <xdr:colOff>21772</xdr:colOff>
      <xdr:row>45</xdr:row>
      <xdr:rowOff>87084</xdr:rowOff>
    </xdr:to>
    <xdr:sp macro="" textlink="">
      <xdr:nvSpPr>
        <xdr:cNvPr id="9" name="CasellaDiTesto 8">
          <a:extLst>
            <a:ext uri="{FF2B5EF4-FFF2-40B4-BE49-F238E27FC236}">
              <a16:creationId xmlns:a16="http://schemas.microsoft.com/office/drawing/2014/main" id="{8BE1E281-DE3D-D248-BB4C-D32463A8BEAF}"/>
            </a:ext>
          </a:extLst>
        </xdr:cNvPr>
        <xdr:cNvSpPr txBox="1"/>
      </xdr:nvSpPr>
      <xdr:spPr>
        <a:xfrm>
          <a:off x="2438401" y="8704941"/>
          <a:ext cx="1393371" cy="399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400" b="1" i="0" u="none" strike="noStrike" kern="1200" spc="0" baseline="0">
              <a:solidFill>
                <a:schemeClr val="tx1"/>
              </a:solidFill>
              <a:latin typeface="+mn-lt"/>
              <a:ea typeface="+mn-ea"/>
              <a:cs typeface="+mn-cs"/>
            </a:rPr>
            <a:t>ON</a:t>
          </a:r>
        </a:p>
      </xdr:txBody>
    </xdr:sp>
    <xdr:clientData/>
  </xdr:twoCellAnchor>
  <xdr:twoCellAnchor>
    <xdr:from>
      <xdr:col>4</xdr:col>
      <xdr:colOff>584200</xdr:colOff>
      <xdr:row>32</xdr:row>
      <xdr:rowOff>25400</xdr:rowOff>
    </xdr:from>
    <xdr:to>
      <xdr:col>8</xdr:col>
      <xdr:colOff>317500</xdr:colOff>
      <xdr:row>33</xdr:row>
      <xdr:rowOff>127000</xdr:rowOff>
    </xdr:to>
    <xdr:sp macro="" textlink="">
      <xdr:nvSpPr>
        <xdr:cNvPr id="10" name="CasellaDiTesto 9">
          <a:extLst>
            <a:ext uri="{FF2B5EF4-FFF2-40B4-BE49-F238E27FC236}">
              <a16:creationId xmlns:a16="http://schemas.microsoft.com/office/drawing/2014/main" id="{FFD65C8A-6DBE-2B49-94CD-09D0717721B0}"/>
            </a:ext>
          </a:extLst>
        </xdr:cNvPr>
        <xdr:cNvSpPr txBox="1"/>
      </xdr:nvSpPr>
      <xdr:spPr>
        <a:xfrm>
          <a:off x="1879600" y="6743700"/>
          <a:ext cx="2603500" cy="304800"/>
        </a:xfrm>
        <a:prstGeom prst="rect">
          <a:avLst/>
        </a:prstGeom>
        <a:solidFill>
          <a:schemeClr val="bg1">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it-IT" sz="1400" b="1">
              <a:solidFill>
                <a:schemeClr val="bg1"/>
              </a:solidFill>
            </a:rPr>
            <a:t>AREA INDEX</a:t>
          </a:r>
        </a:p>
        <a:p>
          <a:endParaRPr lang="it-IT"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130779</xdr:colOff>
      <xdr:row>4</xdr:row>
      <xdr:rowOff>38101</xdr:rowOff>
    </xdr:from>
    <xdr:to>
      <xdr:col>35</xdr:col>
      <xdr:colOff>577779</xdr:colOff>
      <xdr:row>25</xdr:row>
      <xdr:rowOff>85958</xdr:rowOff>
    </xdr:to>
    <xdr:graphicFrame macro="">
      <xdr:nvGraphicFramePr>
        <xdr:cNvPr id="2" name="Grafico 1">
          <a:extLst>
            <a:ext uri="{FF2B5EF4-FFF2-40B4-BE49-F238E27FC236}">
              <a16:creationId xmlns:a16="http://schemas.microsoft.com/office/drawing/2014/main" id="{2BC3949F-648E-CE4D-B041-7917DB0CD4D2}"/>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36</xdr:col>
      <xdr:colOff>190500</xdr:colOff>
      <xdr:row>4</xdr:row>
      <xdr:rowOff>42334</xdr:rowOff>
    </xdr:from>
    <xdr:to>
      <xdr:col>42</xdr:col>
      <xdr:colOff>641100</xdr:colOff>
      <xdr:row>25</xdr:row>
      <xdr:rowOff>93791</xdr:rowOff>
    </xdr:to>
    <xdr:graphicFrame macro="">
      <xdr:nvGraphicFramePr>
        <xdr:cNvPr id="3" name="Grafico 2">
          <a:extLst>
            <a:ext uri="{FF2B5EF4-FFF2-40B4-BE49-F238E27FC236}">
              <a16:creationId xmlns:a16="http://schemas.microsoft.com/office/drawing/2014/main" id="{E4EB31E5-0EAD-8846-8504-4EEBC7B3BD2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29</xdr:col>
      <xdr:colOff>129268</xdr:colOff>
      <xdr:row>26</xdr:row>
      <xdr:rowOff>21167</xdr:rowOff>
    </xdr:from>
    <xdr:to>
      <xdr:col>35</xdr:col>
      <xdr:colOff>585339</xdr:colOff>
      <xdr:row>52</xdr:row>
      <xdr:rowOff>39542</xdr:rowOff>
    </xdr:to>
    <xdr:graphicFrame macro="">
      <xdr:nvGraphicFramePr>
        <xdr:cNvPr id="4" name="Grafico 3">
          <a:extLst>
            <a:ext uri="{FF2B5EF4-FFF2-40B4-BE49-F238E27FC236}">
              <a16:creationId xmlns:a16="http://schemas.microsoft.com/office/drawing/2014/main" id="{05C7C992-6472-F64F-9D71-719E99C6B2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36</xdr:col>
      <xdr:colOff>172508</xdr:colOff>
      <xdr:row>26</xdr:row>
      <xdr:rowOff>9072</xdr:rowOff>
    </xdr:from>
    <xdr:to>
      <xdr:col>42</xdr:col>
      <xdr:colOff>619508</xdr:colOff>
      <xdr:row>52</xdr:row>
      <xdr:rowOff>21399</xdr:rowOff>
    </xdr:to>
    <xdr:graphicFrame macro="">
      <xdr:nvGraphicFramePr>
        <xdr:cNvPr id="5" name="Grafico 4">
          <a:extLst>
            <a:ext uri="{FF2B5EF4-FFF2-40B4-BE49-F238E27FC236}">
              <a16:creationId xmlns:a16="http://schemas.microsoft.com/office/drawing/2014/main" id="{20FCF0EA-6DCE-CD49-8D4D-BEF87F9EF4A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31</xdr:row>
      <xdr:rowOff>192214</xdr:rowOff>
    </xdr:from>
    <xdr:to>
      <xdr:col>19</xdr:col>
      <xdr:colOff>492024</xdr:colOff>
      <xdr:row>58</xdr:row>
      <xdr:rowOff>57280</xdr:rowOff>
    </xdr:to>
    <xdr:graphicFrame macro="">
      <xdr:nvGraphicFramePr>
        <xdr:cNvPr id="6" name="Chart 1">
          <a:extLst>
            <a:ext uri="{FF2B5EF4-FFF2-40B4-BE49-F238E27FC236}">
              <a16:creationId xmlns:a16="http://schemas.microsoft.com/office/drawing/2014/main" id="{77ABA6EF-ECA5-E247-A517-A0E74E9452A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127000</xdr:colOff>
      <xdr:row>46</xdr:row>
      <xdr:rowOff>61685</xdr:rowOff>
    </xdr:from>
    <xdr:to>
      <xdr:col>7</xdr:col>
      <xdr:colOff>50800</xdr:colOff>
      <xdr:row>48</xdr:row>
      <xdr:rowOff>61685</xdr:rowOff>
    </xdr:to>
    <xdr:sp macro="" textlink="">
      <xdr:nvSpPr>
        <xdr:cNvPr id="7" name="CasellaDiTesto 6">
          <a:extLst>
            <a:ext uri="{FF2B5EF4-FFF2-40B4-BE49-F238E27FC236}">
              <a16:creationId xmlns:a16="http://schemas.microsoft.com/office/drawing/2014/main" id="{4371E929-D153-6641-A049-1D332A5D9ACB}"/>
            </a:ext>
          </a:extLst>
        </xdr:cNvPr>
        <xdr:cNvSpPr txBox="1"/>
      </xdr:nvSpPr>
      <xdr:spPr>
        <a:xfrm>
          <a:off x="2908300" y="10551885"/>
          <a:ext cx="1397000" cy="406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400" b="1" i="0" u="none" strike="noStrike" kern="1200" spc="0" baseline="0">
              <a:solidFill>
                <a:schemeClr val="bg1"/>
              </a:solidFill>
              <a:latin typeface="+mn-lt"/>
              <a:ea typeface="+mn-ea"/>
              <a:cs typeface="+mn-cs"/>
            </a:rPr>
            <a:t>OFF</a:t>
          </a:r>
        </a:p>
      </xdr:txBody>
    </xdr:sp>
    <xdr:clientData/>
  </xdr:twoCellAnchor>
  <xdr:twoCellAnchor>
    <xdr:from>
      <xdr:col>5</xdr:col>
      <xdr:colOff>97972</xdr:colOff>
      <xdr:row>43</xdr:row>
      <xdr:rowOff>87084</xdr:rowOff>
    </xdr:from>
    <xdr:to>
      <xdr:col>7</xdr:col>
      <xdr:colOff>21772</xdr:colOff>
      <xdr:row>45</xdr:row>
      <xdr:rowOff>87084</xdr:rowOff>
    </xdr:to>
    <xdr:sp macro="" textlink="">
      <xdr:nvSpPr>
        <xdr:cNvPr id="8" name="CasellaDiTesto 7">
          <a:extLst>
            <a:ext uri="{FF2B5EF4-FFF2-40B4-BE49-F238E27FC236}">
              <a16:creationId xmlns:a16="http://schemas.microsoft.com/office/drawing/2014/main" id="{42485190-6150-F44D-9843-B7330F325B40}"/>
            </a:ext>
          </a:extLst>
        </xdr:cNvPr>
        <xdr:cNvSpPr txBox="1"/>
      </xdr:nvSpPr>
      <xdr:spPr>
        <a:xfrm>
          <a:off x="2879272" y="9967684"/>
          <a:ext cx="1397000" cy="406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400" b="1" i="0" u="none" strike="noStrike" kern="1200" spc="0" baseline="0">
              <a:solidFill>
                <a:schemeClr val="tx1"/>
              </a:solidFill>
              <a:latin typeface="+mn-lt"/>
              <a:ea typeface="+mn-ea"/>
              <a:cs typeface="+mn-cs"/>
            </a:rPr>
            <a:t>ON</a:t>
          </a:r>
        </a:p>
      </xdr:txBody>
    </xdr:sp>
    <xdr:clientData/>
  </xdr:twoCellAnchor>
  <xdr:twoCellAnchor>
    <xdr:from>
      <xdr:col>4</xdr:col>
      <xdr:colOff>584200</xdr:colOff>
      <xdr:row>32</xdr:row>
      <xdr:rowOff>25400</xdr:rowOff>
    </xdr:from>
    <xdr:to>
      <xdr:col>8</xdr:col>
      <xdr:colOff>317500</xdr:colOff>
      <xdr:row>33</xdr:row>
      <xdr:rowOff>127000</xdr:rowOff>
    </xdr:to>
    <xdr:sp macro="" textlink="">
      <xdr:nvSpPr>
        <xdr:cNvPr id="9" name="CasellaDiTesto 8">
          <a:extLst>
            <a:ext uri="{FF2B5EF4-FFF2-40B4-BE49-F238E27FC236}">
              <a16:creationId xmlns:a16="http://schemas.microsoft.com/office/drawing/2014/main" id="{6283AF42-8E1A-7E42-890D-0C8DA69983E0}"/>
            </a:ext>
          </a:extLst>
        </xdr:cNvPr>
        <xdr:cNvSpPr txBox="1"/>
      </xdr:nvSpPr>
      <xdr:spPr>
        <a:xfrm>
          <a:off x="2324100" y="7670800"/>
          <a:ext cx="2603500" cy="304800"/>
        </a:xfrm>
        <a:prstGeom prst="rect">
          <a:avLst/>
        </a:prstGeom>
        <a:solidFill>
          <a:schemeClr val="bg1">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it-IT" sz="1400" b="1">
              <a:solidFill>
                <a:schemeClr val="bg1"/>
              </a:solidFill>
            </a:rPr>
            <a:t>AREA INDEX</a:t>
          </a:r>
        </a:p>
        <a:p>
          <a:endParaRPr lang="it-IT"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130779</xdr:colOff>
      <xdr:row>4</xdr:row>
      <xdr:rowOff>38101</xdr:rowOff>
    </xdr:from>
    <xdr:to>
      <xdr:col>35</xdr:col>
      <xdr:colOff>577779</xdr:colOff>
      <xdr:row>25</xdr:row>
      <xdr:rowOff>85958</xdr:rowOff>
    </xdr:to>
    <xdr:graphicFrame macro="">
      <xdr:nvGraphicFramePr>
        <xdr:cNvPr id="2" name="Grafico 1">
          <a:extLst>
            <a:ext uri="{FF2B5EF4-FFF2-40B4-BE49-F238E27FC236}">
              <a16:creationId xmlns:a16="http://schemas.microsoft.com/office/drawing/2014/main" id="{D48C8B7C-7DF5-AD41-9FA3-AD8DA95C77E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36</xdr:col>
      <xdr:colOff>190500</xdr:colOff>
      <xdr:row>4</xdr:row>
      <xdr:rowOff>42334</xdr:rowOff>
    </xdr:from>
    <xdr:to>
      <xdr:col>42</xdr:col>
      <xdr:colOff>641100</xdr:colOff>
      <xdr:row>25</xdr:row>
      <xdr:rowOff>93791</xdr:rowOff>
    </xdr:to>
    <xdr:graphicFrame macro="">
      <xdr:nvGraphicFramePr>
        <xdr:cNvPr id="3" name="Grafico 2">
          <a:extLst>
            <a:ext uri="{FF2B5EF4-FFF2-40B4-BE49-F238E27FC236}">
              <a16:creationId xmlns:a16="http://schemas.microsoft.com/office/drawing/2014/main" id="{0091B6B3-E90D-5547-91E5-8C85CC656FF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29</xdr:col>
      <xdr:colOff>129268</xdr:colOff>
      <xdr:row>26</xdr:row>
      <xdr:rowOff>21167</xdr:rowOff>
    </xdr:from>
    <xdr:to>
      <xdr:col>35</xdr:col>
      <xdr:colOff>585339</xdr:colOff>
      <xdr:row>52</xdr:row>
      <xdr:rowOff>39542</xdr:rowOff>
    </xdr:to>
    <xdr:graphicFrame macro="">
      <xdr:nvGraphicFramePr>
        <xdr:cNvPr id="4" name="Grafico 3">
          <a:extLst>
            <a:ext uri="{FF2B5EF4-FFF2-40B4-BE49-F238E27FC236}">
              <a16:creationId xmlns:a16="http://schemas.microsoft.com/office/drawing/2014/main" id="{C8EC2B2E-DF97-464B-8226-70D75A3078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36</xdr:col>
      <xdr:colOff>172508</xdr:colOff>
      <xdr:row>26</xdr:row>
      <xdr:rowOff>9072</xdr:rowOff>
    </xdr:from>
    <xdr:to>
      <xdr:col>42</xdr:col>
      <xdr:colOff>619508</xdr:colOff>
      <xdr:row>52</xdr:row>
      <xdr:rowOff>21399</xdr:rowOff>
    </xdr:to>
    <xdr:graphicFrame macro="">
      <xdr:nvGraphicFramePr>
        <xdr:cNvPr id="5" name="Grafico 4">
          <a:extLst>
            <a:ext uri="{FF2B5EF4-FFF2-40B4-BE49-F238E27FC236}">
              <a16:creationId xmlns:a16="http://schemas.microsoft.com/office/drawing/2014/main" id="{39266439-F787-5049-BC90-CE73C1BE78A4}"/>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31</xdr:row>
      <xdr:rowOff>192214</xdr:rowOff>
    </xdr:from>
    <xdr:to>
      <xdr:col>19</xdr:col>
      <xdr:colOff>492024</xdr:colOff>
      <xdr:row>58</xdr:row>
      <xdr:rowOff>57280</xdr:rowOff>
    </xdr:to>
    <xdr:graphicFrame macro="">
      <xdr:nvGraphicFramePr>
        <xdr:cNvPr id="6" name="Chart 1">
          <a:extLst>
            <a:ext uri="{FF2B5EF4-FFF2-40B4-BE49-F238E27FC236}">
              <a16:creationId xmlns:a16="http://schemas.microsoft.com/office/drawing/2014/main" id="{46AA3DA3-287E-9745-99D8-34F69A29B43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127000</xdr:colOff>
      <xdr:row>46</xdr:row>
      <xdr:rowOff>61685</xdr:rowOff>
    </xdr:from>
    <xdr:to>
      <xdr:col>7</xdr:col>
      <xdr:colOff>50800</xdr:colOff>
      <xdr:row>48</xdr:row>
      <xdr:rowOff>61685</xdr:rowOff>
    </xdr:to>
    <xdr:sp macro="" textlink="">
      <xdr:nvSpPr>
        <xdr:cNvPr id="7" name="CasellaDiTesto 6">
          <a:extLst>
            <a:ext uri="{FF2B5EF4-FFF2-40B4-BE49-F238E27FC236}">
              <a16:creationId xmlns:a16="http://schemas.microsoft.com/office/drawing/2014/main" id="{3B563E8F-3A2F-4F4E-BFD3-AF437B13A653}"/>
            </a:ext>
          </a:extLst>
        </xdr:cNvPr>
        <xdr:cNvSpPr txBox="1"/>
      </xdr:nvSpPr>
      <xdr:spPr>
        <a:xfrm>
          <a:off x="2908300" y="10551885"/>
          <a:ext cx="1397000" cy="406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400" b="1" i="0" u="none" strike="noStrike" kern="1200" spc="0" baseline="0">
              <a:solidFill>
                <a:schemeClr val="bg1"/>
              </a:solidFill>
              <a:latin typeface="+mn-lt"/>
              <a:ea typeface="+mn-ea"/>
              <a:cs typeface="+mn-cs"/>
            </a:rPr>
            <a:t>OFF</a:t>
          </a:r>
        </a:p>
      </xdr:txBody>
    </xdr:sp>
    <xdr:clientData/>
  </xdr:twoCellAnchor>
  <xdr:twoCellAnchor>
    <xdr:from>
      <xdr:col>5</xdr:col>
      <xdr:colOff>97972</xdr:colOff>
      <xdr:row>43</xdr:row>
      <xdr:rowOff>87084</xdr:rowOff>
    </xdr:from>
    <xdr:to>
      <xdr:col>7</xdr:col>
      <xdr:colOff>21772</xdr:colOff>
      <xdr:row>45</xdr:row>
      <xdr:rowOff>87084</xdr:rowOff>
    </xdr:to>
    <xdr:sp macro="" textlink="">
      <xdr:nvSpPr>
        <xdr:cNvPr id="8" name="CasellaDiTesto 7">
          <a:extLst>
            <a:ext uri="{FF2B5EF4-FFF2-40B4-BE49-F238E27FC236}">
              <a16:creationId xmlns:a16="http://schemas.microsoft.com/office/drawing/2014/main" id="{7678ED89-A63F-904E-8B93-0BAB8748C1C5}"/>
            </a:ext>
          </a:extLst>
        </xdr:cNvPr>
        <xdr:cNvSpPr txBox="1"/>
      </xdr:nvSpPr>
      <xdr:spPr>
        <a:xfrm>
          <a:off x="2879272" y="9967684"/>
          <a:ext cx="1397000" cy="406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400" b="1" i="0" u="none" strike="noStrike" kern="1200" spc="0" baseline="0">
              <a:solidFill>
                <a:schemeClr val="tx1"/>
              </a:solidFill>
              <a:latin typeface="+mn-lt"/>
              <a:ea typeface="+mn-ea"/>
              <a:cs typeface="+mn-cs"/>
            </a:rPr>
            <a:t>ON</a:t>
          </a:r>
        </a:p>
      </xdr:txBody>
    </xdr:sp>
    <xdr:clientData/>
  </xdr:twoCellAnchor>
  <xdr:twoCellAnchor>
    <xdr:from>
      <xdr:col>4</xdr:col>
      <xdr:colOff>584200</xdr:colOff>
      <xdr:row>32</xdr:row>
      <xdr:rowOff>25400</xdr:rowOff>
    </xdr:from>
    <xdr:to>
      <xdr:col>8</xdr:col>
      <xdr:colOff>317500</xdr:colOff>
      <xdr:row>33</xdr:row>
      <xdr:rowOff>127000</xdr:rowOff>
    </xdr:to>
    <xdr:sp macro="" textlink="">
      <xdr:nvSpPr>
        <xdr:cNvPr id="9" name="CasellaDiTesto 8">
          <a:extLst>
            <a:ext uri="{FF2B5EF4-FFF2-40B4-BE49-F238E27FC236}">
              <a16:creationId xmlns:a16="http://schemas.microsoft.com/office/drawing/2014/main" id="{7544402D-94FD-374C-B544-3AF42BADEC3C}"/>
            </a:ext>
          </a:extLst>
        </xdr:cNvPr>
        <xdr:cNvSpPr txBox="1"/>
      </xdr:nvSpPr>
      <xdr:spPr>
        <a:xfrm>
          <a:off x="2324100" y="7670800"/>
          <a:ext cx="2603500" cy="304800"/>
        </a:xfrm>
        <a:prstGeom prst="rect">
          <a:avLst/>
        </a:prstGeom>
        <a:solidFill>
          <a:schemeClr val="bg1">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it-IT" sz="1400" b="1">
              <a:solidFill>
                <a:schemeClr val="bg1"/>
              </a:solidFill>
            </a:rPr>
            <a:t>AREA INDEX</a:t>
          </a:r>
        </a:p>
        <a:p>
          <a:endParaRPr lang="it-IT" sz="14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29</xdr:col>
      <xdr:colOff>130779</xdr:colOff>
      <xdr:row>4</xdr:row>
      <xdr:rowOff>38101</xdr:rowOff>
    </xdr:from>
    <xdr:to>
      <xdr:col>35</xdr:col>
      <xdr:colOff>577779</xdr:colOff>
      <xdr:row>25</xdr:row>
      <xdr:rowOff>85958</xdr:rowOff>
    </xdr:to>
    <xdr:graphicFrame macro="">
      <xdr:nvGraphicFramePr>
        <xdr:cNvPr id="2" name="Grafico 1">
          <a:extLst>
            <a:ext uri="{FF2B5EF4-FFF2-40B4-BE49-F238E27FC236}">
              <a16:creationId xmlns:a16="http://schemas.microsoft.com/office/drawing/2014/main" id="{13632C74-60B9-D74A-B7DA-345829BDB23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36</xdr:col>
      <xdr:colOff>190500</xdr:colOff>
      <xdr:row>4</xdr:row>
      <xdr:rowOff>42334</xdr:rowOff>
    </xdr:from>
    <xdr:to>
      <xdr:col>42</xdr:col>
      <xdr:colOff>641100</xdr:colOff>
      <xdr:row>25</xdr:row>
      <xdr:rowOff>93791</xdr:rowOff>
    </xdr:to>
    <xdr:graphicFrame macro="">
      <xdr:nvGraphicFramePr>
        <xdr:cNvPr id="3" name="Grafico 2">
          <a:extLst>
            <a:ext uri="{FF2B5EF4-FFF2-40B4-BE49-F238E27FC236}">
              <a16:creationId xmlns:a16="http://schemas.microsoft.com/office/drawing/2014/main" id="{12083A14-D7DD-2949-8F7D-D11FE37E823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29</xdr:col>
      <xdr:colOff>129268</xdr:colOff>
      <xdr:row>26</xdr:row>
      <xdr:rowOff>21167</xdr:rowOff>
    </xdr:from>
    <xdr:to>
      <xdr:col>35</xdr:col>
      <xdr:colOff>585339</xdr:colOff>
      <xdr:row>52</xdr:row>
      <xdr:rowOff>39542</xdr:rowOff>
    </xdr:to>
    <xdr:graphicFrame macro="">
      <xdr:nvGraphicFramePr>
        <xdr:cNvPr id="4" name="Grafico 3">
          <a:extLst>
            <a:ext uri="{FF2B5EF4-FFF2-40B4-BE49-F238E27FC236}">
              <a16:creationId xmlns:a16="http://schemas.microsoft.com/office/drawing/2014/main" id="{9F58F2BA-3D22-A14B-A44B-21451C9A12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36</xdr:col>
      <xdr:colOff>172508</xdr:colOff>
      <xdr:row>26</xdr:row>
      <xdr:rowOff>9072</xdr:rowOff>
    </xdr:from>
    <xdr:to>
      <xdr:col>42</xdr:col>
      <xdr:colOff>619508</xdr:colOff>
      <xdr:row>52</xdr:row>
      <xdr:rowOff>21399</xdr:rowOff>
    </xdr:to>
    <xdr:graphicFrame macro="">
      <xdr:nvGraphicFramePr>
        <xdr:cNvPr id="5" name="Grafico 4">
          <a:extLst>
            <a:ext uri="{FF2B5EF4-FFF2-40B4-BE49-F238E27FC236}">
              <a16:creationId xmlns:a16="http://schemas.microsoft.com/office/drawing/2014/main" id="{C5343EAF-A070-284F-88A9-4BFE8C4B247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31</xdr:row>
      <xdr:rowOff>192214</xdr:rowOff>
    </xdr:from>
    <xdr:to>
      <xdr:col>19</xdr:col>
      <xdr:colOff>492024</xdr:colOff>
      <xdr:row>58</xdr:row>
      <xdr:rowOff>57280</xdr:rowOff>
    </xdr:to>
    <xdr:graphicFrame macro="">
      <xdr:nvGraphicFramePr>
        <xdr:cNvPr id="6" name="Chart 1">
          <a:extLst>
            <a:ext uri="{FF2B5EF4-FFF2-40B4-BE49-F238E27FC236}">
              <a16:creationId xmlns:a16="http://schemas.microsoft.com/office/drawing/2014/main" id="{BA085CCB-E614-D84A-8506-E6F90182FE2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127000</xdr:colOff>
      <xdr:row>46</xdr:row>
      <xdr:rowOff>61685</xdr:rowOff>
    </xdr:from>
    <xdr:to>
      <xdr:col>7</xdr:col>
      <xdr:colOff>50800</xdr:colOff>
      <xdr:row>48</xdr:row>
      <xdr:rowOff>61685</xdr:rowOff>
    </xdr:to>
    <xdr:sp macro="" textlink="">
      <xdr:nvSpPr>
        <xdr:cNvPr id="7" name="CasellaDiTesto 6">
          <a:extLst>
            <a:ext uri="{FF2B5EF4-FFF2-40B4-BE49-F238E27FC236}">
              <a16:creationId xmlns:a16="http://schemas.microsoft.com/office/drawing/2014/main" id="{B1BED850-0BBE-DD40-9B10-94D8AFBFA274}"/>
            </a:ext>
          </a:extLst>
        </xdr:cNvPr>
        <xdr:cNvSpPr txBox="1"/>
      </xdr:nvSpPr>
      <xdr:spPr>
        <a:xfrm>
          <a:off x="2908300" y="10539185"/>
          <a:ext cx="1397000" cy="406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400" b="1" i="0" u="none" strike="noStrike" kern="1200" spc="0" baseline="0">
              <a:solidFill>
                <a:schemeClr val="bg1"/>
              </a:solidFill>
              <a:latin typeface="+mn-lt"/>
              <a:ea typeface="+mn-ea"/>
              <a:cs typeface="+mn-cs"/>
            </a:rPr>
            <a:t>OFF</a:t>
          </a:r>
        </a:p>
      </xdr:txBody>
    </xdr:sp>
    <xdr:clientData/>
  </xdr:twoCellAnchor>
  <xdr:twoCellAnchor>
    <xdr:from>
      <xdr:col>5</xdr:col>
      <xdr:colOff>97972</xdr:colOff>
      <xdr:row>43</xdr:row>
      <xdr:rowOff>87084</xdr:rowOff>
    </xdr:from>
    <xdr:to>
      <xdr:col>7</xdr:col>
      <xdr:colOff>21772</xdr:colOff>
      <xdr:row>45</xdr:row>
      <xdr:rowOff>87084</xdr:rowOff>
    </xdr:to>
    <xdr:sp macro="" textlink="">
      <xdr:nvSpPr>
        <xdr:cNvPr id="8" name="CasellaDiTesto 7">
          <a:extLst>
            <a:ext uri="{FF2B5EF4-FFF2-40B4-BE49-F238E27FC236}">
              <a16:creationId xmlns:a16="http://schemas.microsoft.com/office/drawing/2014/main" id="{B7DFD71A-8F54-F44F-85FB-00E6E4068024}"/>
            </a:ext>
          </a:extLst>
        </xdr:cNvPr>
        <xdr:cNvSpPr txBox="1"/>
      </xdr:nvSpPr>
      <xdr:spPr>
        <a:xfrm>
          <a:off x="2879272" y="9954984"/>
          <a:ext cx="1397000" cy="406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400" b="1" i="0" u="none" strike="noStrike" kern="1200" spc="0" baseline="0">
              <a:solidFill>
                <a:schemeClr val="tx1"/>
              </a:solidFill>
              <a:latin typeface="+mn-lt"/>
              <a:ea typeface="+mn-ea"/>
              <a:cs typeface="+mn-cs"/>
            </a:rPr>
            <a:t>ON</a:t>
          </a:r>
        </a:p>
      </xdr:txBody>
    </xdr:sp>
    <xdr:clientData/>
  </xdr:twoCellAnchor>
  <xdr:twoCellAnchor>
    <xdr:from>
      <xdr:col>4</xdr:col>
      <xdr:colOff>584200</xdr:colOff>
      <xdr:row>32</xdr:row>
      <xdr:rowOff>25400</xdr:rowOff>
    </xdr:from>
    <xdr:to>
      <xdr:col>8</xdr:col>
      <xdr:colOff>317500</xdr:colOff>
      <xdr:row>33</xdr:row>
      <xdr:rowOff>127000</xdr:rowOff>
    </xdr:to>
    <xdr:sp macro="" textlink="">
      <xdr:nvSpPr>
        <xdr:cNvPr id="9" name="CasellaDiTesto 8">
          <a:extLst>
            <a:ext uri="{FF2B5EF4-FFF2-40B4-BE49-F238E27FC236}">
              <a16:creationId xmlns:a16="http://schemas.microsoft.com/office/drawing/2014/main" id="{3A6DF724-0A81-0642-84B6-62281E071426}"/>
            </a:ext>
          </a:extLst>
        </xdr:cNvPr>
        <xdr:cNvSpPr txBox="1"/>
      </xdr:nvSpPr>
      <xdr:spPr>
        <a:xfrm>
          <a:off x="2324100" y="7658100"/>
          <a:ext cx="2603500" cy="304800"/>
        </a:xfrm>
        <a:prstGeom prst="rect">
          <a:avLst/>
        </a:prstGeom>
        <a:solidFill>
          <a:schemeClr val="bg1">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it-IT" sz="1400" b="1">
              <a:solidFill>
                <a:schemeClr val="bg1"/>
              </a:solidFill>
            </a:rPr>
            <a:t>AREA INDEX</a:t>
          </a:r>
        </a:p>
        <a:p>
          <a:endParaRPr lang="it-IT"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29</xdr:col>
      <xdr:colOff>130779</xdr:colOff>
      <xdr:row>4</xdr:row>
      <xdr:rowOff>38101</xdr:rowOff>
    </xdr:from>
    <xdr:to>
      <xdr:col>35</xdr:col>
      <xdr:colOff>577779</xdr:colOff>
      <xdr:row>25</xdr:row>
      <xdr:rowOff>85958</xdr:rowOff>
    </xdr:to>
    <xdr:graphicFrame macro="">
      <xdr:nvGraphicFramePr>
        <xdr:cNvPr id="2" name="Grafico 1">
          <a:extLst>
            <a:ext uri="{FF2B5EF4-FFF2-40B4-BE49-F238E27FC236}">
              <a16:creationId xmlns:a16="http://schemas.microsoft.com/office/drawing/2014/main" id="{5352DA5F-04D0-044C-AE72-4FC08E3096E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36</xdr:col>
      <xdr:colOff>190500</xdr:colOff>
      <xdr:row>4</xdr:row>
      <xdr:rowOff>42334</xdr:rowOff>
    </xdr:from>
    <xdr:to>
      <xdr:col>42</xdr:col>
      <xdr:colOff>641100</xdr:colOff>
      <xdr:row>25</xdr:row>
      <xdr:rowOff>93791</xdr:rowOff>
    </xdr:to>
    <xdr:graphicFrame macro="">
      <xdr:nvGraphicFramePr>
        <xdr:cNvPr id="3" name="Grafico 2">
          <a:extLst>
            <a:ext uri="{FF2B5EF4-FFF2-40B4-BE49-F238E27FC236}">
              <a16:creationId xmlns:a16="http://schemas.microsoft.com/office/drawing/2014/main" id="{7130FDF4-B644-EA4B-A832-064A95F2F36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29</xdr:col>
      <xdr:colOff>129268</xdr:colOff>
      <xdr:row>26</xdr:row>
      <xdr:rowOff>21167</xdr:rowOff>
    </xdr:from>
    <xdr:to>
      <xdr:col>35</xdr:col>
      <xdr:colOff>585339</xdr:colOff>
      <xdr:row>52</xdr:row>
      <xdr:rowOff>39542</xdr:rowOff>
    </xdr:to>
    <xdr:graphicFrame macro="">
      <xdr:nvGraphicFramePr>
        <xdr:cNvPr id="4" name="Grafico 3">
          <a:extLst>
            <a:ext uri="{FF2B5EF4-FFF2-40B4-BE49-F238E27FC236}">
              <a16:creationId xmlns:a16="http://schemas.microsoft.com/office/drawing/2014/main" id="{2B819F33-677C-7D4B-B967-85340176E5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36</xdr:col>
      <xdr:colOff>172508</xdr:colOff>
      <xdr:row>26</xdr:row>
      <xdr:rowOff>9072</xdr:rowOff>
    </xdr:from>
    <xdr:to>
      <xdr:col>42</xdr:col>
      <xdr:colOff>619508</xdr:colOff>
      <xdr:row>52</xdr:row>
      <xdr:rowOff>21399</xdr:rowOff>
    </xdr:to>
    <xdr:graphicFrame macro="">
      <xdr:nvGraphicFramePr>
        <xdr:cNvPr id="5" name="Grafico 4">
          <a:extLst>
            <a:ext uri="{FF2B5EF4-FFF2-40B4-BE49-F238E27FC236}">
              <a16:creationId xmlns:a16="http://schemas.microsoft.com/office/drawing/2014/main" id="{FE5F27A6-A064-7548-8F70-9D74209D413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31</xdr:row>
      <xdr:rowOff>192214</xdr:rowOff>
    </xdr:from>
    <xdr:to>
      <xdr:col>19</xdr:col>
      <xdr:colOff>492024</xdr:colOff>
      <xdr:row>58</xdr:row>
      <xdr:rowOff>57280</xdr:rowOff>
    </xdr:to>
    <xdr:graphicFrame macro="">
      <xdr:nvGraphicFramePr>
        <xdr:cNvPr id="6" name="Chart 1">
          <a:extLst>
            <a:ext uri="{FF2B5EF4-FFF2-40B4-BE49-F238E27FC236}">
              <a16:creationId xmlns:a16="http://schemas.microsoft.com/office/drawing/2014/main" id="{80F2F082-2767-5549-B016-61318C81C25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127000</xdr:colOff>
      <xdr:row>46</xdr:row>
      <xdr:rowOff>61685</xdr:rowOff>
    </xdr:from>
    <xdr:to>
      <xdr:col>7</xdr:col>
      <xdr:colOff>50800</xdr:colOff>
      <xdr:row>48</xdr:row>
      <xdr:rowOff>61685</xdr:rowOff>
    </xdr:to>
    <xdr:sp macro="" textlink="">
      <xdr:nvSpPr>
        <xdr:cNvPr id="7" name="CasellaDiTesto 6">
          <a:extLst>
            <a:ext uri="{FF2B5EF4-FFF2-40B4-BE49-F238E27FC236}">
              <a16:creationId xmlns:a16="http://schemas.microsoft.com/office/drawing/2014/main" id="{DF11DB5D-D4E6-1A41-B6E1-465758CB1F8F}"/>
            </a:ext>
          </a:extLst>
        </xdr:cNvPr>
        <xdr:cNvSpPr txBox="1"/>
      </xdr:nvSpPr>
      <xdr:spPr>
        <a:xfrm>
          <a:off x="2908300" y="10539185"/>
          <a:ext cx="1397000" cy="406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400" b="1" i="0" u="none" strike="noStrike" kern="1200" spc="0" baseline="0">
              <a:solidFill>
                <a:schemeClr val="bg1"/>
              </a:solidFill>
              <a:latin typeface="+mn-lt"/>
              <a:ea typeface="+mn-ea"/>
              <a:cs typeface="+mn-cs"/>
            </a:rPr>
            <a:t>OFF</a:t>
          </a:r>
        </a:p>
      </xdr:txBody>
    </xdr:sp>
    <xdr:clientData/>
  </xdr:twoCellAnchor>
  <xdr:twoCellAnchor>
    <xdr:from>
      <xdr:col>5</xdr:col>
      <xdr:colOff>97972</xdr:colOff>
      <xdr:row>43</xdr:row>
      <xdr:rowOff>87084</xdr:rowOff>
    </xdr:from>
    <xdr:to>
      <xdr:col>7</xdr:col>
      <xdr:colOff>21772</xdr:colOff>
      <xdr:row>45</xdr:row>
      <xdr:rowOff>87084</xdr:rowOff>
    </xdr:to>
    <xdr:sp macro="" textlink="">
      <xdr:nvSpPr>
        <xdr:cNvPr id="8" name="CasellaDiTesto 7">
          <a:extLst>
            <a:ext uri="{FF2B5EF4-FFF2-40B4-BE49-F238E27FC236}">
              <a16:creationId xmlns:a16="http://schemas.microsoft.com/office/drawing/2014/main" id="{6F0AB75B-889C-2A4D-A251-3730AAF30E5A}"/>
            </a:ext>
          </a:extLst>
        </xdr:cNvPr>
        <xdr:cNvSpPr txBox="1"/>
      </xdr:nvSpPr>
      <xdr:spPr>
        <a:xfrm>
          <a:off x="2879272" y="9954984"/>
          <a:ext cx="1397000" cy="406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400" b="1" i="0" u="none" strike="noStrike" kern="1200" spc="0" baseline="0">
              <a:solidFill>
                <a:schemeClr val="tx1"/>
              </a:solidFill>
              <a:latin typeface="+mn-lt"/>
              <a:ea typeface="+mn-ea"/>
              <a:cs typeface="+mn-cs"/>
            </a:rPr>
            <a:t>ON</a:t>
          </a:r>
        </a:p>
      </xdr:txBody>
    </xdr:sp>
    <xdr:clientData/>
  </xdr:twoCellAnchor>
  <xdr:twoCellAnchor>
    <xdr:from>
      <xdr:col>4</xdr:col>
      <xdr:colOff>584200</xdr:colOff>
      <xdr:row>32</xdr:row>
      <xdr:rowOff>25400</xdr:rowOff>
    </xdr:from>
    <xdr:to>
      <xdr:col>8</xdr:col>
      <xdr:colOff>317500</xdr:colOff>
      <xdr:row>33</xdr:row>
      <xdr:rowOff>127000</xdr:rowOff>
    </xdr:to>
    <xdr:sp macro="" textlink="">
      <xdr:nvSpPr>
        <xdr:cNvPr id="9" name="CasellaDiTesto 8">
          <a:extLst>
            <a:ext uri="{FF2B5EF4-FFF2-40B4-BE49-F238E27FC236}">
              <a16:creationId xmlns:a16="http://schemas.microsoft.com/office/drawing/2014/main" id="{A369FE14-2A3E-614B-A49F-509DCD2E6048}"/>
            </a:ext>
          </a:extLst>
        </xdr:cNvPr>
        <xdr:cNvSpPr txBox="1"/>
      </xdr:nvSpPr>
      <xdr:spPr>
        <a:xfrm>
          <a:off x="2324570" y="7692437"/>
          <a:ext cx="2602560" cy="305427"/>
        </a:xfrm>
        <a:prstGeom prst="rect">
          <a:avLst/>
        </a:prstGeom>
        <a:solidFill>
          <a:schemeClr val="bg1">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it-IT" sz="1400" b="1">
              <a:solidFill>
                <a:schemeClr val="bg1"/>
              </a:solidFill>
            </a:rPr>
            <a:t>AREA INDEX</a:t>
          </a:r>
        </a:p>
        <a:p>
          <a:endParaRPr lang="it-IT"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26</xdr:col>
      <xdr:colOff>266700</xdr:colOff>
      <xdr:row>34</xdr:row>
      <xdr:rowOff>304800</xdr:rowOff>
    </xdr:from>
    <xdr:to>
      <xdr:col>40</xdr:col>
      <xdr:colOff>88901</xdr:colOff>
      <xdr:row>64</xdr:row>
      <xdr:rowOff>51089</xdr:rowOff>
    </xdr:to>
    <xdr:graphicFrame macro="">
      <xdr:nvGraphicFramePr>
        <xdr:cNvPr id="12" name="Chart 1">
          <a:extLst>
            <a:ext uri="{FF2B5EF4-FFF2-40B4-BE49-F238E27FC236}">
              <a16:creationId xmlns:a16="http://schemas.microsoft.com/office/drawing/2014/main" id="{DBB3AEE3-3BB9-3F41-81F2-386F0D4D51F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0DFF8-44C1-4C45-B936-8F8963F63DEE}">
  <dimension ref="A1"/>
  <sheetViews>
    <sheetView showGridLines="0" showRowColHeaders="0" tabSelected="1" zoomScale="84" zoomScaleNormal="84" workbookViewId="0">
      <selection activeCell="N14" sqref="N14"/>
    </sheetView>
  </sheetViews>
  <sheetFormatPr baseColWidth="10" defaultRowHeight="16" x14ac:dyDescent="0.2"/>
  <sheetData/>
  <sheetProtection algorithmName="SHA-512" hashValue="XQDtFrg6LDd48cGTkyzNOQki6/8ePnogzLzHEYRaznidLjWfQspOqxkzngYozceRkjwZvsRL72OMv1V3THXWuQ==" saltValue="O6ponwoMvrq8Yz7mNopQ2w==" spinCount="100000" sheet="1" objects="1" scenarios="1" selectLockedCells="1" selectUnlockedCells="1"/>
  <pageMargins left="0.7" right="0.7" top="0.75" bottom="0.75" header="0.3" footer="0.3"/>
  <pageSetup paperSize="9" scale="84"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2FD2B-47C9-174D-AB09-94A5F1172D39}">
  <sheetPr>
    <pageSetUpPr fitToPage="1"/>
  </sheetPr>
  <dimension ref="B1:AB44"/>
  <sheetViews>
    <sheetView showGridLines="0" showRowColHeaders="0" zoomScale="81" zoomScaleNormal="81" workbookViewId="0">
      <selection activeCell="H9" sqref="H9"/>
    </sheetView>
  </sheetViews>
  <sheetFormatPr baseColWidth="10" defaultRowHeight="16" x14ac:dyDescent="0.2"/>
  <cols>
    <col min="1" max="1" width="5.83203125" customWidth="1"/>
    <col min="2" max="2" width="2.5" bestFit="1" customWidth="1"/>
    <col min="4" max="4" width="3.6640625" bestFit="1" customWidth="1"/>
    <col min="5" max="5" width="13.6640625" bestFit="1" customWidth="1"/>
    <col min="6" max="6" width="5.6640625" bestFit="1" customWidth="1"/>
    <col min="7" max="7" width="28.83203125" bestFit="1" customWidth="1"/>
    <col min="8" max="12" width="4.6640625" customWidth="1"/>
    <col min="13" max="17" width="2.5" hidden="1" customWidth="1"/>
    <col min="18" max="18" width="10.6640625" hidden="1" customWidth="1"/>
    <col min="19" max="19" width="10.83203125" hidden="1" customWidth="1"/>
    <col min="20" max="20" width="8" customWidth="1"/>
    <col min="21" max="21" width="3.33203125" customWidth="1"/>
    <col min="22" max="23" width="10.83203125" hidden="1" customWidth="1"/>
    <col min="24" max="24" width="7.83203125" customWidth="1"/>
    <col min="25" max="25" width="3.33203125" customWidth="1"/>
    <col min="26" max="26" width="13.83203125" hidden="1" customWidth="1"/>
    <col min="27" max="27" width="10.83203125" customWidth="1"/>
    <col min="28" max="28" width="3.33203125" customWidth="1"/>
  </cols>
  <sheetData>
    <row r="1" spans="2:28" x14ac:dyDescent="0.2">
      <c r="C1" s="55" t="s">
        <v>64</v>
      </c>
    </row>
    <row r="3" spans="2:28" ht="21" x14ac:dyDescent="0.25">
      <c r="B3" s="54"/>
      <c r="C3" s="188" t="s">
        <v>63</v>
      </c>
      <c r="D3" s="188"/>
      <c r="E3" s="188"/>
    </row>
    <row r="4" spans="2:28" ht="20" customHeight="1" thickBot="1" x14ac:dyDescent="0.25"/>
    <row r="5" spans="2:28" ht="20" thickBot="1" x14ac:dyDescent="0.3">
      <c r="B5" s="191" t="s">
        <v>58</v>
      </c>
      <c r="C5" s="192"/>
      <c r="D5" s="192"/>
      <c r="E5" s="192"/>
      <c r="F5" s="192"/>
      <c r="G5" s="192"/>
      <c r="H5" s="192"/>
      <c r="I5" s="192"/>
      <c r="J5" s="192"/>
      <c r="K5" s="192"/>
      <c r="L5" s="192"/>
      <c r="M5" s="192"/>
      <c r="N5" s="192"/>
      <c r="O5" s="192"/>
      <c r="P5" s="192"/>
      <c r="Q5" s="192"/>
      <c r="R5" s="192"/>
      <c r="S5" s="192"/>
      <c r="T5" s="192"/>
      <c r="U5" s="192"/>
      <c r="V5" s="192"/>
      <c r="W5" s="192"/>
      <c r="X5" s="192"/>
      <c r="Y5" s="192"/>
      <c r="Z5" s="192"/>
      <c r="AA5" s="192"/>
      <c r="AB5" s="193"/>
    </row>
    <row r="6" spans="2:28" ht="83" customHeight="1" x14ac:dyDescent="0.2">
      <c r="B6" s="194" t="s">
        <v>0</v>
      </c>
      <c r="C6" s="195"/>
      <c r="D6" s="196" t="s">
        <v>1</v>
      </c>
      <c r="E6" s="197"/>
      <c r="F6" s="196" t="s">
        <v>2</v>
      </c>
      <c r="G6" s="197"/>
      <c r="H6" s="31" t="s">
        <v>34</v>
      </c>
      <c r="I6" s="31" t="s">
        <v>35</v>
      </c>
      <c r="J6" s="31" t="s">
        <v>36</v>
      </c>
      <c r="K6" s="31" t="s">
        <v>37</v>
      </c>
      <c r="L6" s="31" t="s">
        <v>33</v>
      </c>
      <c r="M6" s="32">
        <v>1</v>
      </c>
      <c r="N6" s="32">
        <v>2</v>
      </c>
      <c r="O6" s="32">
        <v>3</v>
      </c>
      <c r="P6" s="32">
        <v>4</v>
      </c>
      <c r="Q6" s="32">
        <v>5</v>
      </c>
      <c r="R6" s="32" t="s">
        <v>39</v>
      </c>
      <c r="S6" s="32" t="s">
        <v>41</v>
      </c>
      <c r="T6" s="195" t="s">
        <v>42</v>
      </c>
      <c r="U6" s="195"/>
      <c r="V6" s="33" t="s">
        <v>38</v>
      </c>
      <c r="W6" s="33"/>
      <c r="X6" s="196" t="s">
        <v>32</v>
      </c>
      <c r="Y6" s="195"/>
      <c r="Z6" s="50"/>
      <c r="AA6" s="189" t="s">
        <v>40</v>
      </c>
      <c r="AB6" s="190"/>
    </row>
    <row r="7" spans="2:28" ht="18" thickBot="1" x14ac:dyDescent="0.25">
      <c r="B7" s="37">
        <v>1</v>
      </c>
      <c r="C7" s="35" t="s">
        <v>3</v>
      </c>
      <c r="D7" s="36"/>
      <c r="E7" s="36"/>
      <c r="F7" s="36"/>
      <c r="G7" s="36"/>
      <c r="H7" s="36"/>
      <c r="I7" s="36"/>
      <c r="J7" s="36"/>
      <c r="K7" s="36"/>
      <c r="L7" s="36"/>
      <c r="M7" s="36"/>
      <c r="N7" s="36"/>
      <c r="O7" s="36"/>
      <c r="P7" s="36"/>
      <c r="Q7" s="36"/>
      <c r="R7" s="36"/>
      <c r="S7" s="36"/>
      <c r="T7" s="36"/>
      <c r="U7" s="36"/>
      <c r="V7" s="36"/>
      <c r="W7" s="36"/>
      <c r="X7" s="36"/>
      <c r="Y7" s="36"/>
      <c r="Z7" s="34">
        <f>AVERAGE(W8,W14,W20,W26)</f>
        <v>-0.25</v>
      </c>
      <c r="AA7" s="38" t="str">
        <f>IF(Z7&lt;&gt;-0.25,Z7,"")</f>
        <v/>
      </c>
      <c r="AB7" s="11"/>
    </row>
    <row r="8" spans="2:28" ht="17" thickBot="1" x14ac:dyDescent="0.25">
      <c r="B8" s="3"/>
      <c r="C8" s="4"/>
      <c r="D8" s="27" t="s">
        <v>8</v>
      </c>
      <c r="E8" s="28" t="s">
        <v>4</v>
      </c>
      <c r="F8" s="21"/>
      <c r="G8" s="21"/>
      <c r="H8" s="21"/>
      <c r="I8" s="21"/>
      <c r="J8" s="21"/>
      <c r="K8" s="21"/>
      <c r="L8" s="21"/>
      <c r="M8" s="21"/>
      <c r="N8" s="21"/>
      <c r="O8" s="21"/>
      <c r="P8" s="21"/>
      <c r="Q8" s="21"/>
      <c r="R8" s="21"/>
      <c r="S8" s="21"/>
      <c r="T8" s="21"/>
      <c r="U8" s="21"/>
      <c r="V8" s="21">
        <f>SUM(M9:Q13)</f>
        <v>0</v>
      </c>
      <c r="W8" s="29">
        <f>(((V8-(5)*(1-0))/(25-(5)))+0)</f>
        <v>-0.25</v>
      </c>
      <c r="X8" s="25" t="str">
        <f>IF(W8&lt;&gt;-0.25,W8,"")</f>
        <v/>
      </c>
      <c r="Y8" s="26"/>
      <c r="Z8" s="4"/>
      <c r="AA8" s="4"/>
      <c r="AB8" s="5"/>
    </row>
    <row r="9" spans="2:28" x14ac:dyDescent="0.2">
      <c r="B9" s="3"/>
      <c r="C9" s="4"/>
      <c r="D9" s="12"/>
      <c r="E9" s="13"/>
      <c r="F9" s="2" t="s">
        <v>12</v>
      </c>
      <c r="G9" s="91" t="s">
        <v>280</v>
      </c>
      <c r="H9" s="182"/>
      <c r="I9" s="182"/>
      <c r="J9" s="182"/>
      <c r="K9" s="182"/>
      <c r="L9" s="182"/>
      <c r="M9" s="2">
        <f>IF(H9="x",1,0)</f>
        <v>0</v>
      </c>
      <c r="N9" s="2">
        <f>IF(I9="x",2,0)</f>
        <v>0</v>
      </c>
      <c r="O9" s="2">
        <f>IF(J9="x",3,0)</f>
        <v>0</v>
      </c>
      <c r="P9" s="2">
        <f>IF(K9="x",4,0)</f>
        <v>0</v>
      </c>
      <c r="Q9" s="2">
        <f>IF(L9="x",5,0)</f>
        <v>0</v>
      </c>
      <c r="R9" s="2">
        <f>SUM(M9:Q9)</f>
        <v>0</v>
      </c>
      <c r="S9" s="2">
        <f>(((R9-(1)*(1-0))/(5-(1)))+0)</f>
        <v>-0.25</v>
      </c>
      <c r="T9" s="2" t="str">
        <f>IF(S9&lt;&gt;-0.25,S9,"")</f>
        <v/>
      </c>
      <c r="U9" s="2"/>
      <c r="V9" s="4"/>
      <c r="W9" s="4"/>
      <c r="X9" s="23" t="e">
        <f>1-X8</f>
        <v>#VALUE!</v>
      </c>
      <c r="Y9" s="5"/>
      <c r="Z9" s="4"/>
      <c r="AA9" s="10"/>
      <c r="AB9" s="5"/>
    </row>
    <row r="10" spans="2:28" x14ac:dyDescent="0.2">
      <c r="B10" s="3"/>
      <c r="C10" s="4"/>
      <c r="D10" s="12"/>
      <c r="E10" s="13"/>
      <c r="F10" s="1" t="s">
        <v>13</v>
      </c>
      <c r="G10" s="91" t="s">
        <v>281</v>
      </c>
      <c r="H10" s="183"/>
      <c r="I10" s="183"/>
      <c r="J10" s="183"/>
      <c r="K10" s="183"/>
      <c r="L10" s="183"/>
      <c r="M10" s="1">
        <f>IF(H10="x",1,0)</f>
        <v>0</v>
      </c>
      <c r="N10" s="1">
        <f>IF(I10="x",2,0)</f>
        <v>0</v>
      </c>
      <c r="O10" s="1">
        <f>IF(J10="x",3,0)</f>
        <v>0</v>
      </c>
      <c r="P10" s="1">
        <f>IF(K10="x",4,0)</f>
        <v>0</v>
      </c>
      <c r="Q10" s="1">
        <f>IF(L10="x",5,0)</f>
        <v>0</v>
      </c>
      <c r="R10" s="1">
        <f>SUM(M10:Q10)</f>
        <v>0</v>
      </c>
      <c r="S10" s="1">
        <f t="shared" ref="S10:S31" si="0">(((R10-(1)*(1-0))/(5-(1)))+0)</f>
        <v>-0.25</v>
      </c>
      <c r="T10" s="1" t="str">
        <f t="shared" ref="T10:T31" si="1">IF(S10&lt;&gt;-0.25,S10,"")</f>
        <v/>
      </c>
      <c r="U10" s="1"/>
      <c r="V10" s="4"/>
      <c r="W10" s="4"/>
      <c r="X10" s="4"/>
      <c r="Y10" s="5"/>
      <c r="Z10" s="4"/>
      <c r="AA10" s="4"/>
      <c r="AB10" s="5"/>
    </row>
    <row r="11" spans="2:28" x14ac:dyDescent="0.2">
      <c r="B11" s="3"/>
      <c r="C11" s="4"/>
      <c r="D11" s="12"/>
      <c r="E11" s="13"/>
      <c r="F11" s="1" t="s">
        <v>14</v>
      </c>
      <c r="G11" s="91" t="s">
        <v>282</v>
      </c>
      <c r="H11" s="183"/>
      <c r="I11" s="183"/>
      <c r="J11" s="183"/>
      <c r="K11" s="183"/>
      <c r="L11" s="183"/>
      <c r="M11" s="1">
        <f>IF(H11="x",1,0)</f>
        <v>0</v>
      </c>
      <c r="N11" s="1">
        <f>IF(I11="x",2,0)</f>
        <v>0</v>
      </c>
      <c r="O11" s="1">
        <f>IF(J11="x",3,0)</f>
        <v>0</v>
      </c>
      <c r="P11" s="1">
        <f>IF(K11="x",4,0)</f>
        <v>0</v>
      </c>
      <c r="Q11" s="1">
        <f>IF(L11="x",5,0)</f>
        <v>0</v>
      </c>
      <c r="R11" s="1">
        <f>SUM(M11:Q11)</f>
        <v>0</v>
      </c>
      <c r="S11" s="1">
        <f t="shared" si="0"/>
        <v>-0.25</v>
      </c>
      <c r="T11" s="1" t="str">
        <f t="shared" si="1"/>
        <v/>
      </c>
      <c r="U11" s="1"/>
      <c r="V11" s="4"/>
      <c r="W11" s="4"/>
      <c r="X11" s="4"/>
      <c r="Y11" s="5"/>
      <c r="Z11" s="4"/>
      <c r="AA11" s="4"/>
      <c r="AB11" s="5"/>
    </row>
    <row r="12" spans="2:28" x14ac:dyDescent="0.2">
      <c r="B12" s="3"/>
      <c r="C12" s="4"/>
      <c r="D12" s="12"/>
      <c r="E12" s="13"/>
      <c r="F12" s="1" t="s">
        <v>15</v>
      </c>
      <c r="G12" s="91" t="s">
        <v>186</v>
      </c>
      <c r="H12" s="183"/>
      <c r="I12" s="183"/>
      <c r="J12" s="183"/>
      <c r="K12" s="183"/>
      <c r="L12" s="183"/>
      <c r="M12" s="1">
        <f>IF(H12="x",1,0)</f>
        <v>0</v>
      </c>
      <c r="N12" s="1">
        <f>IF(I12="x",2,0)</f>
        <v>0</v>
      </c>
      <c r="O12" s="1">
        <f>IF(J12="x",3,0)</f>
        <v>0</v>
      </c>
      <c r="P12" s="1">
        <f>IF(K12="x",4,0)</f>
        <v>0</v>
      </c>
      <c r="Q12" s="1">
        <f>IF(L12="x",5,0)</f>
        <v>0</v>
      </c>
      <c r="R12" s="1">
        <f>SUM(M12:Q12)</f>
        <v>0</v>
      </c>
      <c r="S12" s="1">
        <f t="shared" si="0"/>
        <v>-0.25</v>
      </c>
      <c r="T12" s="1" t="str">
        <f t="shared" si="1"/>
        <v/>
      </c>
      <c r="U12" s="1"/>
      <c r="V12" s="4"/>
      <c r="W12" s="4"/>
      <c r="X12" s="4"/>
      <c r="Y12" s="5"/>
      <c r="Z12" s="4"/>
      <c r="AA12" s="4"/>
      <c r="AB12" s="5"/>
    </row>
    <row r="13" spans="2:28" ht="17" thickBot="1" x14ac:dyDescent="0.25">
      <c r="B13" s="3"/>
      <c r="C13" s="4"/>
      <c r="D13" s="17"/>
      <c r="E13" s="18"/>
      <c r="F13" s="8" t="s">
        <v>16</v>
      </c>
      <c r="G13" s="91" t="s">
        <v>187</v>
      </c>
      <c r="H13" s="184"/>
      <c r="I13" s="184"/>
      <c r="J13" s="184"/>
      <c r="K13" s="184"/>
      <c r="L13" s="184"/>
      <c r="M13" s="8">
        <f>IF(H13="x",1,0)</f>
        <v>0</v>
      </c>
      <c r="N13" s="8">
        <f>IF(I13="x",2,0)</f>
        <v>0</v>
      </c>
      <c r="O13" s="8">
        <f>IF(J13="x",3,0)</f>
        <v>0</v>
      </c>
      <c r="P13" s="8">
        <f>IF(K13="x",4,0)</f>
        <v>0</v>
      </c>
      <c r="Q13" s="8">
        <f>IF(L13="x",5,0)</f>
        <v>0</v>
      </c>
      <c r="R13" s="8">
        <f>SUM(M13:Q13)</f>
        <v>0</v>
      </c>
      <c r="S13" s="8">
        <f t="shared" si="0"/>
        <v>-0.25</v>
      </c>
      <c r="T13" s="8" t="str">
        <f t="shared" si="1"/>
        <v/>
      </c>
      <c r="U13" s="8"/>
      <c r="V13" s="7"/>
      <c r="W13" s="7"/>
      <c r="X13" s="7"/>
      <c r="Y13" s="9"/>
      <c r="Z13" s="4"/>
      <c r="AA13" s="4"/>
      <c r="AB13" s="5"/>
    </row>
    <row r="14" spans="2:28" ht="17" thickBot="1" x14ac:dyDescent="0.25">
      <c r="B14" s="3"/>
      <c r="C14" s="4"/>
      <c r="D14" s="27" t="s">
        <v>9</v>
      </c>
      <c r="E14" s="28" t="s">
        <v>5</v>
      </c>
      <c r="F14" s="21"/>
      <c r="G14" s="21"/>
      <c r="H14" s="21"/>
      <c r="I14" s="21"/>
      <c r="J14" s="21"/>
      <c r="K14" s="21"/>
      <c r="L14" s="21"/>
      <c r="M14" s="21"/>
      <c r="N14" s="21"/>
      <c r="O14" s="21"/>
      <c r="P14" s="21"/>
      <c r="Q14" s="21"/>
      <c r="R14" s="21"/>
      <c r="S14" s="21"/>
      <c r="T14" s="21"/>
      <c r="U14" s="21"/>
      <c r="V14" s="21">
        <f>SUM(M15:Q19)</f>
        <v>0</v>
      </c>
      <c r="W14" s="29">
        <f>(((V14-(5)*(1-0))/(25-(5)))+0)</f>
        <v>-0.25</v>
      </c>
      <c r="X14" s="25" t="str">
        <f>IF(W14&lt;&gt;-0.25,W14,"")</f>
        <v/>
      </c>
      <c r="Y14" s="26"/>
      <c r="Z14" s="4"/>
      <c r="AA14" s="4"/>
      <c r="AB14" s="5"/>
    </row>
    <row r="15" spans="2:28" x14ac:dyDescent="0.2">
      <c r="B15" s="3"/>
      <c r="C15" s="4"/>
      <c r="D15" s="12"/>
      <c r="E15" s="13"/>
      <c r="F15" s="2" t="s">
        <v>17</v>
      </c>
      <c r="G15" s="91" t="s">
        <v>193</v>
      </c>
      <c r="H15" s="182"/>
      <c r="I15" s="182"/>
      <c r="J15" s="182"/>
      <c r="K15" s="182"/>
      <c r="L15" s="182"/>
      <c r="M15" s="2">
        <f>IF(H15="x",1,0)</f>
        <v>0</v>
      </c>
      <c r="N15" s="2">
        <f>IF(I15="x",2,0)</f>
        <v>0</v>
      </c>
      <c r="O15" s="2">
        <f>IF(J15="x",3,0)</f>
        <v>0</v>
      </c>
      <c r="P15" s="2">
        <f>IF(K15="x",4,0)</f>
        <v>0</v>
      </c>
      <c r="Q15" s="2">
        <f>IF(L15="x",5,0)</f>
        <v>0</v>
      </c>
      <c r="R15" s="2">
        <f>SUM(M15:Q15)</f>
        <v>0</v>
      </c>
      <c r="S15" s="2">
        <f t="shared" si="0"/>
        <v>-0.25</v>
      </c>
      <c r="T15" s="2" t="str">
        <f t="shared" si="1"/>
        <v/>
      </c>
      <c r="U15" s="2"/>
      <c r="V15" s="4"/>
      <c r="W15" s="4"/>
      <c r="X15" s="23" t="e">
        <f>1-X14</f>
        <v>#VALUE!</v>
      </c>
      <c r="Y15" s="5"/>
      <c r="Z15" s="4"/>
      <c r="AA15" s="4"/>
      <c r="AB15" s="5"/>
    </row>
    <row r="16" spans="2:28" x14ac:dyDescent="0.2">
      <c r="B16" s="3"/>
      <c r="C16" s="4"/>
      <c r="D16" s="12"/>
      <c r="E16" s="13"/>
      <c r="F16" s="1" t="s">
        <v>18</v>
      </c>
      <c r="G16" s="91" t="s">
        <v>188</v>
      </c>
      <c r="H16" s="183"/>
      <c r="I16" s="183"/>
      <c r="J16" s="183"/>
      <c r="K16" s="183"/>
      <c r="L16" s="183"/>
      <c r="M16" s="1">
        <f>IF(H16="x",1,0)</f>
        <v>0</v>
      </c>
      <c r="N16" s="1">
        <f t="shared" ref="N16:N19" si="2">IF(I16="x",2,0)</f>
        <v>0</v>
      </c>
      <c r="O16" s="1">
        <f t="shared" ref="O16:O19" si="3">IF(J16="x",3,0)</f>
        <v>0</v>
      </c>
      <c r="P16" s="1">
        <f t="shared" ref="P16:P19" si="4">IF(K16="x",4,0)</f>
        <v>0</v>
      </c>
      <c r="Q16" s="1">
        <f t="shared" ref="Q16:Q19" si="5">IF(L16="x",5,0)</f>
        <v>0</v>
      </c>
      <c r="R16" s="1">
        <f t="shared" ref="R16:R19" si="6">SUM(M16:Q16)</f>
        <v>0</v>
      </c>
      <c r="S16" s="1">
        <f t="shared" si="0"/>
        <v>-0.25</v>
      </c>
      <c r="T16" s="1" t="str">
        <f t="shared" si="1"/>
        <v/>
      </c>
      <c r="U16" s="1"/>
      <c r="V16" s="4"/>
      <c r="W16" s="4"/>
      <c r="X16" s="4"/>
      <c r="Y16" s="5"/>
      <c r="Z16" s="4"/>
      <c r="AA16" s="4"/>
      <c r="AB16" s="5"/>
    </row>
    <row r="17" spans="2:28" x14ac:dyDescent="0.2">
      <c r="B17" s="3"/>
      <c r="C17" s="4"/>
      <c r="D17" s="12"/>
      <c r="E17" s="13"/>
      <c r="F17" s="1" t="s">
        <v>19</v>
      </c>
      <c r="G17" s="91" t="s">
        <v>190</v>
      </c>
      <c r="H17" s="183"/>
      <c r="I17" s="183"/>
      <c r="J17" s="183"/>
      <c r="K17" s="183"/>
      <c r="L17" s="183"/>
      <c r="M17" s="1">
        <f t="shared" ref="M17:M19" si="7">IF(H17="x",1,0)</f>
        <v>0</v>
      </c>
      <c r="N17" s="1">
        <f t="shared" si="2"/>
        <v>0</v>
      </c>
      <c r="O17" s="1">
        <f t="shared" si="3"/>
        <v>0</v>
      </c>
      <c r="P17" s="1">
        <f t="shared" si="4"/>
        <v>0</v>
      </c>
      <c r="Q17" s="1">
        <f t="shared" si="5"/>
        <v>0</v>
      </c>
      <c r="R17" s="1">
        <f t="shared" si="6"/>
        <v>0</v>
      </c>
      <c r="S17" s="1">
        <f t="shared" si="0"/>
        <v>-0.25</v>
      </c>
      <c r="T17" s="1" t="str">
        <f t="shared" si="1"/>
        <v/>
      </c>
      <c r="U17" s="1"/>
      <c r="V17" s="4"/>
      <c r="W17" s="4"/>
      <c r="X17" s="4"/>
      <c r="Y17" s="5"/>
      <c r="Z17" s="4"/>
      <c r="AA17" s="4"/>
      <c r="AB17" s="5"/>
    </row>
    <row r="18" spans="2:28" x14ac:dyDescent="0.2">
      <c r="B18" s="3"/>
      <c r="C18" s="4"/>
      <c r="D18" s="12"/>
      <c r="E18" s="13"/>
      <c r="F18" s="1" t="s">
        <v>20</v>
      </c>
      <c r="G18" s="91" t="s">
        <v>191</v>
      </c>
      <c r="H18" s="183"/>
      <c r="I18" s="183"/>
      <c r="J18" s="183"/>
      <c r="K18" s="183"/>
      <c r="L18" s="183"/>
      <c r="M18" s="1">
        <f>IF(H18="x",1,0)</f>
        <v>0</v>
      </c>
      <c r="N18" s="1">
        <f t="shared" si="2"/>
        <v>0</v>
      </c>
      <c r="O18" s="1">
        <f t="shared" si="3"/>
        <v>0</v>
      </c>
      <c r="P18" s="1">
        <f t="shared" si="4"/>
        <v>0</v>
      </c>
      <c r="Q18" s="1">
        <f t="shared" si="5"/>
        <v>0</v>
      </c>
      <c r="R18" s="1">
        <f t="shared" si="6"/>
        <v>0</v>
      </c>
      <c r="S18" s="1">
        <f t="shared" si="0"/>
        <v>-0.25</v>
      </c>
      <c r="T18" s="1" t="str">
        <f t="shared" si="1"/>
        <v/>
      </c>
      <c r="U18" s="1"/>
      <c r="V18" s="4"/>
      <c r="W18" s="4"/>
      <c r="X18" s="4"/>
      <c r="Y18" s="5"/>
      <c r="Z18" s="4"/>
      <c r="AA18" s="4"/>
      <c r="AB18" s="5"/>
    </row>
    <row r="19" spans="2:28" ht="17" thickBot="1" x14ac:dyDescent="0.25">
      <c r="B19" s="3"/>
      <c r="C19" s="4"/>
      <c r="D19" s="17"/>
      <c r="E19" s="18"/>
      <c r="F19" s="8" t="s">
        <v>21</v>
      </c>
      <c r="G19" s="91" t="s">
        <v>192</v>
      </c>
      <c r="H19" s="184"/>
      <c r="I19" s="184"/>
      <c r="J19" s="184"/>
      <c r="K19" s="184"/>
      <c r="L19" s="184"/>
      <c r="M19" s="8">
        <f t="shared" si="7"/>
        <v>0</v>
      </c>
      <c r="N19" s="8">
        <f t="shared" si="2"/>
        <v>0</v>
      </c>
      <c r="O19" s="8">
        <f t="shared" si="3"/>
        <v>0</v>
      </c>
      <c r="P19" s="8">
        <f t="shared" si="4"/>
        <v>0</v>
      </c>
      <c r="Q19" s="8">
        <f t="shared" si="5"/>
        <v>0</v>
      </c>
      <c r="R19" s="8">
        <f t="shared" si="6"/>
        <v>0</v>
      </c>
      <c r="S19" s="8">
        <f t="shared" si="0"/>
        <v>-0.25</v>
      </c>
      <c r="T19" s="8" t="str">
        <f t="shared" si="1"/>
        <v/>
      </c>
      <c r="U19" s="8"/>
      <c r="V19" s="7"/>
      <c r="W19" s="7"/>
      <c r="X19" s="7"/>
      <c r="Y19" s="9"/>
      <c r="Z19" s="4"/>
      <c r="AA19" s="4"/>
      <c r="AB19" s="5"/>
    </row>
    <row r="20" spans="2:28" ht="17" thickBot="1" x14ac:dyDescent="0.25">
      <c r="B20" s="3"/>
      <c r="C20" s="4"/>
      <c r="D20" s="27" t="s">
        <v>10</v>
      </c>
      <c r="E20" s="28" t="s">
        <v>6</v>
      </c>
      <c r="F20" s="28"/>
      <c r="G20" s="28"/>
      <c r="H20" s="28"/>
      <c r="I20" s="28"/>
      <c r="J20" s="28"/>
      <c r="K20" s="28"/>
      <c r="L20" s="28"/>
      <c r="M20" s="28"/>
      <c r="N20" s="28"/>
      <c r="O20" s="28"/>
      <c r="P20" s="28"/>
      <c r="Q20" s="28"/>
      <c r="R20" s="28"/>
      <c r="S20" s="28"/>
      <c r="T20" s="28"/>
      <c r="U20" s="28"/>
      <c r="V20" s="28">
        <f>SUM(M21:Q25)</f>
        <v>0</v>
      </c>
      <c r="W20" s="29">
        <f>(((V20-(5)*(1-0))/(25-(5)))+0)</f>
        <v>-0.25</v>
      </c>
      <c r="X20" s="25" t="str">
        <f>IF(W20&lt;&gt;-0.25,W20,"")</f>
        <v/>
      </c>
      <c r="Y20" s="30"/>
      <c r="Z20" s="4"/>
      <c r="AA20" s="4"/>
      <c r="AB20" s="5"/>
    </row>
    <row r="21" spans="2:28" x14ac:dyDescent="0.2">
      <c r="B21" s="3"/>
      <c r="C21" s="4"/>
      <c r="D21" s="12"/>
      <c r="E21" s="13"/>
      <c r="F21" s="51" t="s">
        <v>22</v>
      </c>
      <c r="G21" s="93" t="s">
        <v>196</v>
      </c>
      <c r="H21" s="185"/>
      <c r="I21" s="185"/>
      <c r="J21" s="185"/>
      <c r="K21" s="185"/>
      <c r="L21" s="185"/>
      <c r="M21" s="51">
        <f t="shared" ref="M21:M25" si="8">IF(H21="x",1,0)</f>
        <v>0</v>
      </c>
      <c r="N21" s="51">
        <f t="shared" ref="N21:N25" si="9">IF(I21="x",2,0)</f>
        <v>0</v>
      </c>
      <c r="O21" s="51">
        <f t="shared" ref="O21:O25" si="10">IF(J21="x",3,0)</f>
        <v>0</v>
      </c>
      <c r="P21" s="51">
        <f t="shared" ref="P21:P25" si="11">IF(K21="x",4,0)</f>
        <v>0</v>
      </c>
      <c r="Q21" s="51">
        <f t="shared" ref="Q21:Q25" si="12">IF(L21="x",5,0)</f>
        <v>0</v>
      </c>
      <c r="R21" s="51">
        <f t="shared" ref="R21:R25" si="13">SUM(M21:Q21)</f>
        <v>0</v>
      </c>
      <c r="S21" s="51">
        <f t="shared" si="0"/>
        <v>-0.25</v>
      </c>
      <c r="T21" s="51" t="str">
        <f t="shared" si="1"/>
        <v/>
      </c>
      <c r="U21" s="14"/>
      <c r="V21" s="13"/>
      <c r="W21" s="13"/>
      <c r="X21" s="24" t="e">
        <f>1-X20</f>
        <v>#VALUE!</v>
      </c>
      <c r="Y21" s="16"/>
      <c r="Z21" s="4"/>
      <c r="AA21" s="4"/>
      <c r="AB21" s="5"/>
    </row>
    <row r="22" spans="2:28" x14ac:dyDescent="0.2">
      <c r="B22" s="3"/>
      <c r="C22" s="4"/>
      <c r="D22" s="12"/>
      <c r="E22" s="13"/>
      <c r="F22" s="52" t="s">
        <v>23</v>
      </c>
      <c r="G22" s="93" t="s">
        <v>195</v>
      </c>
      <c r="H22" s="186"/>
      <c r="I22" s="186"/>
      <c r="J22" s="186"/>
      <c r="K22" s="186"/>
      <c r="L22" s="186"/>
      <c r="M22" s="52">
        <f t="shared" si="8"/>
        <v>0</v>
      </c>
      <c r="N22" s="52">
        <f t="shared" si="9"/>
        <v>0</v>
      </c>
      <c r="O22" s="52">
        <f t="shared" si="10"/>
        <v>0</v>
      </c>
      <c r="P22" s="52">
        <f t="shared" si="11"/>
        <v>0</v>
      </c>
      <c r="Q22" s="52">
        <f t="shared" si="12"/>
        <v>0</v>
      </c>
      <c r="R22" s="52">
        <f t="shared" si="13"/>
        <v>0</v>
      </c>
      <c r="S22" s="52">
        <f t="shared" si="0"/>
        <v>-0.25</v>
      </c>
      <c r="T22" s="52" t="str">
        <f t="shared" si="1"/>
        <v/>
      </c>
      <c r="U22" s="15"/>
      <c r="V22" s="13"/>
      <c r="W22" s="13"/>
      <c r="X22" s="13"/>
      <c r="Y22" s="16"/>
      <c r="Z22" s="4"/>
      <c r="AA22" s="4"/>
      <c r="AB22" s="5"/>
    </row>
    <row r="23" spans="2:28" x14ac:dyDescent="0.2">
      <c r="B23" s="3"/>
      <c r="C23" s="4"/>
      <c r="D23" s="12"/>
      <c r="E23" s="13"/>
      <c r="F23" s="52" t="s">
        <v>24</v>
      </c>
      <c r="G23" s="93" t="s">
        <v>197</v>
      </c>
      <c r="H23" s="186"/>
      <c r="I23" s="186"/>
      <c r="J23" s="186"/>
      <c r="K23" s="186"/>
      <c r="L23" s="186"/>
      <c r="M23" s="52">
        <f t="shared" si="8"/>
        <v>0</v>
      </c>
      <c r="N23" s="52">
        <f t="shared" si="9"/>
        <v>0</v>
      </c>
      <c r="O23" s="52">
        <f t="shared" si="10"/>
        <v>0</v>
      </c>
      <c r="P23" s="52">
        <f t="shared" si="11"/>
        <v>0</v>
      </c>
      <c r="Q23" s="52">
        <f t="shared" si="12"/>
        <v>0</v>
      </c>
      <c r="R23" s="52">
        <f t="shared" si="13"/>
        <v>0</v>
      </c>
      <c r="S23" s="52">
        <f t="shared" si="0"/>
        <v>-0.25</v>
      </c>
      <c r="T23" s="52" t="str">
        <f t="shared" si="1"/>
        <v/>
      </c>
      <c r="U23" s="15"/>
      <c r="V23" s="13"/>
      <c r="W23" s="13"/>
      <c r="X23" s="13"/>
      <c r="Y23" s="16"/>
      <c r="Z23" s="4"/>
      <c r="AA23" s="4"/>
      <c r="AB23" s="5"/>
    </row>
    <row r="24" spans="2:28" x14ac:dyDescent="0.2">
      <c r="B24" s="3"/>
      <c r="C24" s="4"/>
      <c r="D24" s="12"/>
      <c r="E24" s="13"/>
      <c r="F24" s="52" t="s">
        <v>25</v>
      </c>
      <c r="G24" s="93" t="s">
        <v>198</v>
      </c>
      <c r="H24" s="186"/>
      <c r="I24" s="186"/>
      <c r="J24" s="186"/>
      <c r="K24" s="186"/>
      <c r="L24" s="186"/>
      <c r="M24" s="52">
        <f t="shared" si="8"/>
        <v>0</v>
      </c>
      <c r="N24" s="52">
        <f t="shared" si="9"/>
        <v>0</v>
      </c>
      <c r="O24" s="52">
        <f t="shared" si="10"/>
        <v>0</v>
      </c>
      <c r="P24" s="52">
        <f t="shared" si="11"/>
        <v>0</v>
      </c>
      <c r="Q24" s="52">
        <f t="shared" si="12"/>
        <v>0</v>
      </c>
      <c r="R24" s="52">
        <f t="shared" si="13"/>
        <v>0</v>
      </c>
      <c r="S24" s="52">
        <f t="shared" si="0"/>
        <v>-0.25</v>
      </c>
      <c r="T24" s="52" t="str">
        <f t="shared" si="1"/>
        <v/>
      </c>
      <c r="U24" s="15"/>
      <c r="V24" s="13"/>
      <c r="W24" s="13"/>
      <c r="X24" s="13"/>
      <c r="Y24" s="16"/>
      <c r="Z24" s="4"/>
      <c r="AA24" s="4"/>
      <c r="AB24" s="5"/>
    </row>
    <row r="25" spans="2:28" ht="17" thickBot="1" x14ac:dyDescent="0.25">
      <c r="B25" s="3"/>
      <c r="C25" s="4"/>
      <c r="D25" s="17"/>
      <c r="E25" s="18"/>
      <c r="F25" s="53" t="s">
        <v>26</v>
      </c>
      <c r="G25" s="93" t="s">
        <v>199</v>
      </c>
      <c r="H25" s="187"/>
      <c r="I25" s="187"/>
      <c r="J25" s="187"/>
      <c r="K25" s="187"/>
      <c r="L25" s="187"/>
      <c r="M25" s="53">
        <f t="shared" si="8"/>
        <v>0</v>
      </c>
      <c r="N25" s="53">
        <f t="shared" si="9"/>
        <v>0</v>
      </c>
      <c r="O25" s="53">
        <f t="shared" si="10"/>
        <v>0</v>
      </c>
      <c r="P25" s="53">
        <f t="shared" si="11"/>
        <v>0</v>
      </c>
      <c r="Q25" s="53">
        <f t="shared" si="12"/>
        <v>0</v>
      </c>
      <c r="R25" s="53">
        <f t="shared" si="13"/>
        <v>0</v>
      </c>
      <c r="S25" s="53">
        <f t="shared" si="0"/>
        <v>-0.25</v>
      </c>
      <c r="T25" s="53" t="str">
        <f t="shared" si="1"/>
        <v/>
      </c>
      <c r="U25" s="19"/>
      <c r="V25" s="18"/>
      <c r="W25" s="18"/>
      <c r="X25" s="18"/>
      <c r="Y25" s="20"/>
      <c r="Z25" s="4"/>
      <c r="AA25" s="4"/>
      <c r="AB25" s="5"/>
    </row>
    <row r="26" spans="2:28" ht="17" thickBot="1" x14ac:dyDescent="0.25">
      <c r="B26" s="3"/>
      <c r="C26" s="4"/>
      <c r="D26" s="27" t="s">
        <v>11</v>
      </c>
      <c r="E26" s="28" t="s">
        <v>7</v>
      </c>
      <c r="F26" s="21"/>
      <c r="G26" s="21"/>
      <c r="H26" s="21"/>
      <c r="I26" s="21"/>
      <c r="J26" s="21"/>
      <c r="K26" s="21"/>
      <c r="L26" s="21"/>
      <c r="M26" s="21"/>
      <c r="N26" s="21"/>
      <c r="O26" s="21"/>
      <c r="P26" s="21"/>
      <c r="Q26" s="21"/>
      <c r="R26" s="21"/>
      <c r="S26" s="21"/>
      <c r="T26" s="21"/>
      <c r="U26" s="21"/>
      <c r="V26" s="21">
        <f>SUM(M27:Q31)</f>
        <v>0</v>
      </c>
      <c r="W26" s="29">
        <f>(((V26-(5)*(1-0))/(25-(5)))+0)</f>
        <v>-0.25</v>
      </c>
      <c r="X26" s="25" t="str">
        <f>IF(W26&lt;&gt;-0.25,W26,"")</f>
        <v/>
      </c>
      <c r="Y26" s="26"/>
      <c r="Z26" s="4"/>
      <c r="AA26" s="4"/>
      <c r="AB26" s="5"/>
    </row>
    <row r="27" spans="2:28" x14ac:dyDescent="0.2">
      <c r="B27" s="3"/>
      <c r="C27" s="4"/>
      <c r="D27" s="12"/>
      <c r="E27" s="13"/>
      <c r="F27" s="2" t="s">
        <v>27</v>
      </c>
      <c r="G27" s="91" t="s">
        <v>202</v>
      </c>
      <c r="H27" s="182"/>
      <c r="I27" s="182"/>
      <c r="J27" s="182"/>
      <c r="K27" s="182"/>
      <c r="L27" s="182"/>
      <c r="M27" s="2">
        <f t="shared" ref="M27:M31" si="14">IF(H27="x",1,0)</f>
        <v>0</v>
      </c>
      <c r="N27" s="2">
        <f t="shared" ref="N27:N31" si="15">IF(I27="x",2,0)</f>
        <v>0</v>
      </c>
      <c r="O27" s="2">
        <f t="shared" ref="O27:O31" si="16">IF(J27="x",3,0)</f>
        <v>0</v>
      </c>
      <c r="P27" s="2">
        <f t="shared" ref="P27:P31" si="17">IF(K27="x",4,0)</f>
        <v>0</v>
      </c>
      <c r="Q27" s="2">
        <f t="shared" ref="Q27:Q31" si="18">IF(L27="x",5,0)</f>
        <v>0</v>
      </c>
      <c r="R27" s="2">
        <f t="shared" ref="R27:R31" si="19">SUM(M27:Q27)</f>
        <v>0</v>
      </c>
      <c r="S27" s="2">
        <f t="shared" si="0"/>
        <v>-0.25</v>
      </c>
      <c r="T27" s="2" t="str">
        <f t="shared" si="1"/>
        <v/>
      </c>
      <c r="U27" s="2"/>
      <c r="V27" s="4"/>
      <c r="W27" s="4"/>
      <c r="X27" s="23" t="e">
        <f>1-X26</f>
        <v>#VALUE!</v>
      </c>
      <c r="Y27" s="5"/>
      <c r="Z27" s="4"/>
      <c r="AA27" s="4"/>
      <c r="AB27" s="5"/>
    </row>
    <row r="28" spans="2:28" x14ac:dyDescent="0.2">
      <c r="B28" s="3"/>
      <c r="C28" s="4"/>
      <c r="D28" s="12"/>
      <c r="E28" s="13"/>
      <c r="F28" s="1" t="s">
        <v>28</v>
      </c>
      <c r="G28" s="91" t="s">
        <v>284</v>
      </c>
      <c r="H28" s="183"/>
      <c r="I28" s="183"/>
      <c r="J28" s="183"/>
      <c r="K28" s="183"/>
      <c r="L28" s="183"/>
      <c r="M28" s="1">
        <f t="shared" si="14"/>
        <v>0</v>
      </c>
      <c r="N28" s="1">
        <f t="shared" si="15"/>
        <v>0</v>
      </c>
      <c r="O28" s="1">
        <f t="shared" si="16"/>
        <v>0</v>
      </c>
      <c r="P28" s="1">
        <f t="shared" si="17"/>
        <v>0</v>
      </c>
      <c r="Q28" s="1">
        <f t="shared" si="18"/>
        <v>0</v>
      </c>
      <c r="R28" s="1">
        <f t="shared" si="19"/>
        <v>0</v>
      </c>
      <c r="S28" s="1">
        <f t="shared" si="0"/>
        <v>-0.25</v>
      </c>
      <c r="T28" s="1" t="str">
        <f t="shared" si="1"/>
        <v/>
      </c>
      <c r="U28" s="1"/>
      <c r="V28" s="4"/>
      <c r="W28" s="4"/>
      <c r="X28" s="4"/>
      <c r="Y28" s="5"/>
      <c r="Z28" s="4"/>
      <c r="AA28" s="4"/>
      <c r="AB28" s="5"/>
    </row>
    <row r="29" spans="2:28" x14ac:dyDescent="0.2">
      <c r="B29" s="3"/>
      <c r="C29" s="4"/>
      <c r="D29" s="12"/>
      <c r="E29" s="13"/>
      <c r="F29" s="1" t="s">
        <v>29</v>
      </c>
      <c r="G29" s="91" t="s">
        <v>204</v>
      </c>
      <c r="H29" s="183"/>
      <c r="I29" s="183"/>
      <c r="J29" s="183"/>
      <c r="K29" s="183"/>
      <c r="L29" s="183"/>
      <c r="M29" s="1">
        <f t="shared" si="14"/>
        <v>0</v>
      </c>
      <c r="N29" s="1">
        <f t="shared" si="15"/>
        <v>0</v>
      </c>
      <c r="O29" s="1">
        <f t="shared" si="16"/>
        <v>0</v>
      </c>
      <c r="P29" s="1">
        <f t="shared" si="17"/>
        <v>0</v>
      </c>
      <c r="Q29" s="1">
        <f t="shared" si="18"/>
        <v>0</v>
      </c>
      <c r="R29" s="1">
        <f t="shared" si="19"/>
        <v>0</v>
      </c>
      <c r="S29" s="1">
        <f t="shared" si="0"/>
        <v>-0.25</v>
      </c>
      <c r="T29" s="1" t="str">
        <f t="shared" si="1"/>
        <v/>
      </c>
      <c r="U29" s="1"/>
      <c r="V29" s="4"/>
      <c r="W29" s="4"/>
      <c r="X29" s="4"/>
      <c r="Y29" s="5"/>
      <c r="Z29" s="4"/>
      <c r="AA29" s="4"/>
      <c r="AB29" s="5"/>
    </row>
    <row r="30" spans="2:28" x14ac:dyDescent="0.2">
      <c r="B30" s="3"/>
      <c r="C30" s="4"/>
      <c r="D30" s="12"/>
      <c r="E30" s="13"/>
      <c r="F30" s="1" t="s">
        <v>30</v>
      </c>
      <c r="G30" s="91" t="s">
        <v>205</v>
      </c>
      <c r="H30" s="183"/>
      <c r="I30" s="183"/>
      <c r="J30" s="183"/>
      <c r="K30" s="183"/>
      <c r="L30" s="183"/>
      <c r="M30" s="1">
        <f t="shared" si="14"/>
        <v>0</v>
      </c>
      <c r="N30" s="1">
        <f t="shared" si="15"/>
        <v>0</v>
      </c>
      <c r="O30" s="1">
        <f t="shared" si="16"/>
        <v>0</v>
      </c>
      <c r="P30" s="1">
        <f t="shared" si="17"/>
        <v>0</v>
      </c>
      <c r="Q30" s="1">
        <f t="shared" si="18"/>
        <v>0</v>
      </c>
      <c r="R30" s="1">
        <f t="shared" si="19"/>
        <v>0</v>
      </c>
      <c r="S30" s="1">
        <f t="shared" si="0"/>
        <v>-0.25</v>
      </c>
      <c r="T30" s="1" t="str">
        <f t="shared" si="1"/>
        <v/>
      </c>
      <c r="U30" s="1"/>
      <c r="V30" s="4"/>
      <c r="W30" s="4"/>
      <c r="X30" s="4"/>
      <c r="Y30" s="5"/>
      <c r="Z30" s="4"/>
      <c r="AA30" s="4"/>
      <c r="AB30" s="5"/>
    </row>
    <row r="31" spans="2:28" ht="17" thickBot="1" x14ac:dyDescent="0.25">
      <c r="B31" s="6"/>
      <c r="C31" s="7"/>
      <c r="D31" s="17"/>
      <c r="E31" s="18"/>
      <c r="F31" s="8" t="s">
        <v>31</v>
      </c>
      <c r="G31" s="94" t="s">
        <v>203</v>
      </c>
      <c r="H31" s="184"/>
      <c r="I31" s="184"/>
      <c r="J31" s="184"/>
      <c r="K31" s="184"/>
      <c r="L31" s="184"/>
      <c r="M31" s="8">
        <f t="shared" si="14"/>
        <v>0</v>
      </c>
      <c r="N31" s="8">
        <f t="shared" si="15"/>
        <v>0</v>
      </c>
      <c r="O31" s="8">
        <f t="shared" si="16"/>
        <v>0</v>
      </c>
      <c r="P31" s="8">
        <f t="shared" si="17"/>
        <v>0</v>
      </c>
      <c r="Q31" s="8">
        <f t="shared" si="18"/>
        <v>0</v>
      </c>
      <c r="R31" s="8">
        <f t="shared" si="19"/>
        <v>0</v>
      </c>
      <c r="S31" s="8">
        <f t="shared" si="0"/>
        <v>-0.25</v>
      </c>
      <c r="T31" s="8" t="str">
        <f t="shared" si="1"/>
        <v/>
      </c>
      <c r="U31" s="8"/>
      <c r="V31" s="7"/>
      <c r="W31" s="7"/>
      <c r="X31" s="7"/>
      <c r="Y31" s="9"/>
      <c r="Z31" s="7"/>
      <c r="AA31" s="7"/>
      <c r="AB31" s="9"/>
    </row>
    <row r="33" spans="3:10" x14ac:dyDescent="0.2">
      <c r="C33" s="39" t="s">
        <v>46</v>
      </c>
      <c r="D33" s="40" t="s">
        <v>47</v>
      </c>
      <c r="F33" s="39" t="s">
        <v>48</v>
      </c>
      <c r="G33" s="40" t="s">
        <v>49</v>
      </c>
      <c r="I33" s="41" t="s">
        <v>48</v>
      </c>
      <c r="J33" s="40" t="s">
        <v>49</v>
      </c>
    </row>
    <row r="34" spans="3:10" x14ac:dyDescent="0.2">
      <c r="C34" s="42" t="s">
        <v>50</v>
      </c>
      <c r="D34" s="43">
        <v>20</v>
      </c>
      <c r="F34" s="42">
        <v>0.1</v>
      </c>
      <c r="G34" s="42">
        <v>0.1</v>
      </c>
      <c r="I34" s="44" t="s">
        <v>51</v>
      </c>
      <c r="J34" s="48" t="e">
        <f>100*AA7</f>
        <v>#VALUE!</v>
      </c>
    </row>
    <row r="35" spans="3:10" x14ac:dyDescent="0.2">
      <c r="C35" s="42" t="s">
        <v>52</v>
      </c>
      <c r="D35" s="43">
        <v>20</v>
      </c>
      <c r="F35" s="42">
        <f>F34+0.1</f>
        <v>0.2</v>
      </c>
      <c r="G35" s="42">
        <v>0.1</v>
      </c>
      <c r="I35" s="45" t="s">
        <v>53</v>
      </c>
      <c r="J35" s="46">
        <v>1</v>
      </c>
    </row>
    <row r="36" spans="3:10" x14ac:dyDescent="0.2">
      <c r="C36" s="42" t="s">
        <v>54</v>
      </c>
      <c r="D36" s="43">
        <v>20</v>
      </c>
      <c r="F36" s="42">
        <f t="shared" ref="F36:F43" si="20">F35+0.1</f>
        <v>0.30000000000000004</v>
      </c>
      <c r="G36" s="42">
        <v>0.1</v>
      </c>
      <c r="I36" s="47" t="s">
        <v>55</v>
      </c>
      <c r="J36" s="49" t="e">
        <f>200-J34-J35</f>
        <v>#VALUE!</v>
      </c>
    </row>
    <row r="37" spans="3:10" x14ac:dyDescent="0.2">
      <c r="C37" s="42" t="s">
        <v>56</v>
      </c>
      <c r="D37" s="43">
        <v>20</v>
      </c>
      <c r="F37" s="42">
        <f t="shared" si="20"/>
        <v>0.4</v>
      </c>
      <c r="G37" s="42">
        <v>0.1</v>
      </c>
    </row>
    <row r="38" spans="3:10" x14ac:dyDescent="0.2">
      <c r="C38" s="42" t="s">
        <v>57</v>
      </c>
      <c r="D38" s="43">
        <f>SUBTOTAL(109,D34:D37)</f>
        <v>80</v>
      </c>
      <c r="F38" s="42">
        <f t="shared" si="20"/>
        <v>0.5</v>
      </c>
      <c r="G38" s="42">
        <v>0.1</v>
      </c>
    </row>
    <row r="39" spans="3:10" x14ac:dyDescent="0.2">
      <c r="F39" s="42">
        <f t="shared" si="20"/>
        <v>0.6</v>
      </c>
      <c r="G39" s="42">
        <v>0.1</v>
      </c>
    </row>
    <row r="40" spans="3:10" x14ac:dyDescent="0.2">
      <c r="F40" s="42">
        <f t="shared" si="20"/>
        <v>0.7</v>
      </c>
      <c r="G40" s="42">
        <v>0.1</v>
      </c>
    </row>
    <row r="41" spans="3:10" x14ac:dyDescent="0.2">
      <c r="F41" s="42">
        <f t="shared" si="20"/>
        <v>0.79999999999999993</v>
      </c>
      <c r="G41" s="42">
        <v>0.1</v>
      </c>
    </row>
    <row r="42" spans="3:10" x14ac:dyDescent="0.2">
      <c r="F42" s="42">
        <f t="shared" si="20"/>
        <v>0.89999999999999991</v>
      </c>
      <c r="G42" s="42">
        <v>0.1</v>
      </c>
    </row>
    <row r="43" spans="3:10" x14ac:dyDescent="0.2">
      <c r="F43" s="42">
        <f t="shared" si="20"/>
        <v>0.99999999999999989</v>
      </c>
      <c r="G43" s="42">
        <v>0.1</v>
      </c>
    </row>
    <row r="44" spans="3:10" x14ac:dyDescent="0.2">
      <c r="F44" s="42" t="s">
        <v>57</v>
      </c>
      <c r="G44" s="43">
        <v>1</v>
      </c>
    </row>
  </sheetData>
  <sheetProtection sheet="1" objects="1" scenarios="1" selectLockedCells="1"/>
  <mergeCells count="8">
    <mergeCell ref="C3:E3"/>
    <mergeCell ref="AA6:AB6"/>
    <mergeCell ref="B5:AB5"/>
    <mergeCell ref="B6:C6"/>
    <mergeCell ref="D6:E6"/>
    <mergeCell ref="F6:G6"/>
    <mergeCell ref="T6:U6"/>
    <mergeCell ref="X6:Y6"/>
  </mergeCells>
  <phoneticPr fontId="4" type="noConversion"/>
  <conditionalFormatting sqref="U9">
    <cfRule type="expression" dxfId="499" priority="55">
      <formula>T9=0</formula>
    </cfRule>
    <cfRule type="expression" dxfId="498" priority="116">
      <formula>AND(T9&gt;0,T9&lt;=0.25)</formula>
    </cfRule>
    <cfRule type="expression" dxfId="497" priority="117">
      <formula>AND(T9&gt;0.25,T9&lt;=0.5)</formula>
    </cfRule>
    <cfRule type="expression" dxfId="496" priority="118">
      <formula>AND(T9&gt;0.5,T9&lt;=0.75)</formula>
    </cfRule>
    <cfRule type="expression" dxfId="495" priority="119">
      <formula>AND(T9&gt;0.75,T9&lt;=1)</formula>
    </cfRule>
  </conditionalFormatting>
  <conditionalFormatting sqref="U10:U13">
    <cfRule type="expression" dxfId="494" priority="50">
      <formula>T10=0</formula>
    </cfRule>
    <cfRule type="expression" dxfId="493" priority="51">
      <formula>AND(T10&gt;0,T10&lt;=0.25)</formula>
    </cfRule>
    <cfRule type="expression" dxfId="492" priority="52">
      <formula>AND(T10&gt;0.25,T10&lt;=0.5)</formula>
    </cfRule>
    <cfRule type="expression" dxfId="491" priority="53">
      <formula>AND(T10&gt;0.5,T10&lt;=0.75)</formula>
    </cfRule>
    <cfRule type="expression" dxfId="490" priority="54">
      <formula>AND(T10&gt;0.75,T10&lt;=1)</formula>
    </cfRule>
  </conditionalFormatting>
  <conditionalFormatting sqref="U15:U19">
    <cfRule type="expression" dxfId="489" priority="45">
      <formula>T15=0</formula>
    </cfRule>
    <cfRule type="expression" dxfId="488" priority="46">
      <formula>AND(T15&gt;0,T15&lt;=0.25)</formula>
    </cfRule>
    <cfRule type="expression" dxfId="487" priority="47">
      <formula>AND(T15&gt;0.25,T15&lt;=0.5)</formula>
    </cfRule>
    <cfRule type="expression" dxfId="486" priority="48">
      <formula>AND(T15&gt;0.5,T15&lt;=0.75)</formula>
    </cfRule>
    <cfRule type="expression" dxfId="485" priority="49">
      <formula>AND(T15&gt;0.75,T15&lt;=1)</formula>
    </cfRule>
  </conditionalFormatting>
  <conditionalFormatting sqref="U21:U25">
    <cfRule type="expression" dxfId="484" priority="40">
      <formula>T21=0</formula>
    </cfRule>
    <cfRule type="expression" dxfId="483" priority="41">
      <formula>AND(T21&gt;0,T21&lt;=0.25)</formula>
    </cfRule>
    <cfRule type="expression" dxfId="482" priority="42">
      <formula>AND(T21&gt;0.25,T21&lt;=0.5)</formula>
    </cfRule>
    <cfRule type="expression" dxfId="481" priority="43">
      <formula>AND(T21&gt;0.5,T21&lt;=0.75)</formula>
    </cfRule>
    <cfRule type="expression" dxfId="480" priority="44">
      <formula>AND(T21&gt;0.75,T21&lt;=1)</formula>
    </cfRule>
  </conditionalFormatting>
  <conditionalFormatting sqref="Y8">
    <cfRule type="expression" dxfId="479" priority="10">
      <formula>X8=0</formula>
    </cfRule>
    <cfRule type="expression" dxfId="478" priority="11">
      <formula>AND(X8&gt;0,X8&lt;=0.25)</formula>
    </cfRule>
    <cfRule type="expression" dxfId="477" priority="12">
      <formula>AND(X8&gt;0.25,X8&lt;=0.5)</formula>
    </cfRule>
    <cfRule type="expression" dxfId="476" priority="13">
      <formula>AND(X8&gt;0.5,X8&lt;=0.75)</formula>
    </cfRule>
    <cfRule type="expression" dxfId="475" priority="14">
      <formula>AND(X8&gt;0.75,X8&lt;=1)</formula>
    </cfRule>
  </conditionalFormatting>
  <conditionalFormatting sqref="U27:U31">
    <cfRule type="expression" dxfId="474" priority="35">
      <formula>T27=0</formula>
    </cfRule>
    <cfRule type="expression" dxfId="473" priority="36">
      <formula>AND(T27&gt;0,T27&lt;=0.25)</formula>
    </cfRule>
    <cfRule type="expression" dxfId="472" priority="37">
      <formula>AND(T27&gt;0.25,T27&lt;=0.5)</formula>
    </cfRule>
    <cfRule type="expression" dxfId="471" priority="38">
      <formula>AND(T27&gt;0.5,T27&lt;=0.75)</formula>
    </cfRule>
    <cfRule type="expression" dxfId="470" priority="39">
      <formula>AND(T27&gt;0.75,T27&lt;=1)</formula>
    </cfRule>
  </conditionalFormatting>
  <conditionalFormatting sqref="Y14">
    <cfRule type="expression" dxfId="469" priority="25">
      <formula>X14=0</formula>
    </cfRule>
    <cfRule type="expression" dxfId="468" priority="26">
      <formula>AND(X14&gt;0,X14&lt;=0.25)</formula>
    </cfRule>
    <cfRule type="expression" dxfId="467" priority="27">
      <formula>AND(X14&gt;0.25,X14&lt;=0.5)</formula>
    </cfRule>
    <cfRule type="expression" dxfId="466" priority="28">
      <formula>AND(X14&gt;0.5,X14&lt;=0.75)</formula>
    </cfRule>
    <cfRule type="expression" dxfId="465" priority="29">
      <formula>AND(X14&gt;0.75,X14&lt;=1)</formula>
    </cfRule>
  </conditionalFormatting>
  <conditionalFormatting sqref="Y20">
    <cfRule type="expression" dxfId="464" priority="20">
      <formula>X20=0</formula>
    </cfRule>
    <cfRule type="expression" dxfId="463" priority="21">
      <formula>AND(X20&gt;0,X20&lt;=0.25)</formula>
    </cfRule>
    <cfRule type="expression" dxfId="462" priority="22">
      <formula>AND(X20&gt;0.25,X20&lt;=0.5)</formula>
    </cfRule>
    <cfRule type="expression" dxfId="461" priority="23">
      <formula>AND(X20&gt;0.5,X20&lt;=0.75)</formula>
    </cfRule>
    <cfRule type="expression" dxfId="460" priority="24">
      <formula>AND(X20&gt;0.75,X20&lt;=1)</formula>
    </cfRule>
  </conditionalFormatting>
  <conditionalFormatting sqref="Y26">
    <cfRule type="expression" dxfId="459" priority="15">
      <formula>X26=0</formula>
    </cfRule>
    <cfRule type="expression" dxfId="458" priority="16">
      <formula>AND(X26&gt;0,X26&lt;=0.25)</formula>
    </cfRule>
    <cfRule type="expression" dxfId="457" priority="17">
      <formula>AND(X26&gt;0.25,X26&lt;=0.5)</formula>
    </cfRule>
    <cfRule type="expression" dxfId="456" priority="18">
      <formula>AND(X26&gt;0.5,X26&lt;=0.75)</formula>
    </cfRule>
    <cfRule type="expression" dxfId="455" priority="19">
      <formula>AND(X26&gt;0.75,X26&lt;=1)</formula>
    </cfRule>
  </conditionalFormatting>
  <conditionalFormatting sqref="AB7">
    <cfRule type="expression" dxfId="454" priority="128">
      <formula>Z7=0</formula>
    </cfRule>
    <cfRule type="expression" dxfId="453" priority="129">
      <formula>AND(Z7&gt;0,Z7&lt;=0.25)</formula>
    </cfRule>
    <cfRule type="expression" dxfId="452" priority="130">
      <formula>AND(Z7&gt;0.25,Z7&lt;=0.5)</formula>
    </cfRule>
    <cfRule type="expression" dxfId="451" priority="131">
      <formula>AND(Z7&gt;0.5,Z7&lt;=0.75)</formula>
    </cfRule>
    <cfRule type="expression" dxfId="450" priority="132">
      <formula>AND(Z7&gt;0.75,Z7&lt;=1)</formula>
    </cfRule>
  </conditionalFormatting>
  <conditionalFormatting sqref="G10:G13">
    <cfRule type="colorScale" priority="4">
      <colorScale>
        <cfvo type="min"/>
        <cfvo type="percentile" val="50"/>
        <cfvo type="max"/>
        <color rgb="FFF8696B"/>
        <color rgb="FFFFEB84"/>
        <color rgb="FF63BE7B"/>
      </colorScale>
    </cfRule>
  </conditionalFormatting>
  <conditionalFormatting sqref="G9">
    <cfRule type="colorScale" priority="5">
      <colorScale>
        <cfvo type="min"/>
        <cfvo type="percentile" val="50"/>
        <cfvo type="max"/>
        <color rgb="FFF8696B"/>
        <color rgb="FFFFEB84"/>
        <color rgb="FF63BE7B"/>
      </colorScale>
    </cfRule>
  </conditionalFormatting>
  <conditionalFormatting sqref="G15:G19">
    <cfRule type="colorScale" priority="3">
      <colorScale>
        <cfvo type="min"/>
        <cfvo type="percentile" val="50"/>
        <cfvo type="max"/>
        <color rgb="FFF8696B"/>
        <color rgb="FFFFEB84"/>
        <color rgb="FF63BE7B"/>
      </colorScale>
    </cfRule>
  </conditionalFormatting>
  <conditionalFormatting sqref="G21:G25">
    <cfRule type="colorScale" priority="2">
      <colorScale>
        <cfvo type="min"/>
        <cfvo type="percentile" val="50"/>
        <cfvo type="max"/>
        <color rgb="FFF8696B"/>
        <color rgb="FFFFEB84"/>
        <color rgb="FF63BE7B"/>
      </colorScale>
    </cfRule>
  </conditionalFormatting>
  <conditionalFormatting sqref="G27:G31">
    <cfRule type="colorScale" priority="1">
      <colorScale>
        <cfvo type="min"/>
        <cfvo type="percentile" val="50"/>
        <cfvo type="max"/>
        <color rgb="FFF8696B"/>
        <color rgb="FFFFEB84"/>
        <color rgb="FF63BE7B"/>
      </colorScale>
    </cfRule>
  </conditionalFormatting>
  <pageMargins left="0.7" right="0.7" top="0.75" bottom="0.75" header="0.3" footer="0.3"/>
  <pageSetup paperSize="8" scale="61"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C0016-382B-A343-8611-62FA271F2F8A}">
  <sheetPr>
    <pageSetUpPr fitToPage="1"/>
  </sheetPr>
  <dimension ref="B1:AB44"/>
  <sheetViews>
    <sheetView showGridLines="0" showRowColHeaders="0" zoomScale="81" zoomScaleNormal="81" workbookViewId="0">
      <selection activeCell="H9" sqref="H9"/>
    </sheetView>
  </sheetViews>
  <sheetFormatPr baseColWidth="10" defaultRowHeight="16" x14ac:dyDescent="0.2"/>
  <cols>
    <col min="1" max="1" width="5.83203125" customWidth="1"/>
    <col min="2" max="2" width="2.5" bestFit="1" customWidth="1"/>
    <col min="4" max="4" width="3.6640625" bestFit="1" customWidth="1"/>
    <col min="5" max="5" width="13.6640625" bestFit="1" customWidth="1"/>
    <col min="6" max="6" width="5.6640625" bestFit="1" customWidth="1"/>
    <col min="7" max="7" width="31.1640625" bestFit="1" customWidth="1"/>
    <col min="8" max="12" width="4.6640625" customWidth="1"/>
    <col min="13" max="17" width="2.5" hidden="1" customWidth="1"/>
    <col min="18" max="18" width="10.6640625" hidden="1" customWidth="1"/>
    <col min="19" max="19" width="10.83203125" hidden="1" customWidth="1"/>
    <col min="20" max="20" width="8" customWidth="1"/>
    <col min="21" max="21" width="3.33203125" customWidth="1"/>
    <col min="22" max="23" width="10.83203125" hidden="1" customWidth="1"/>
    <col min="24" max="24" width="7.83203125" customWidth="1"/>
    <col min="25" max="25" width="3.33203125" customWidth="1"/>
    <col min="26" max="26" width="13.83203125" hidden="1" customWidth="1"/>
    <col min="27" max="27" width="10.83203125" customWidth="1"/>
    <col min="28" max="28" width="3.33203125" customWidth="1"/>
  </cols>
  <sheetData>
    <row r="1" spans="2:28" x14ac:dyDescent="0.2">
      <c r="C1" s="55" t="s">
        <v>64</v>
      </c>
    </row>
    <row r="3" spans="2:28" ht="21" x14ac:dyDescent="0.25">
      <c r="B3" s="56"/>
      <c r="C3" s="188" t="s">
        <v>65</v>
      </c>
      <c r="D3" s="188"/>
      <c r="E3" s="188"/>
    </row>
    <row r="4" spans="2:28" ht="20" customHeight="1" thickBot="1" x14ac:dyDescent="0.25"/>
    <row r="5" spans="2:28" ht="20" thickBot="1" x14ac:dyDescent="0.3">
      <c r="B5" s="191" t="s">
        <v>58</v>
      </c>
      <c r="C5" s="192"/>
      <c r="D5" s="192"/>
      <c r="E5" s="192"/>
      <c r="F5" s="192"/>
      <c r="G5" s="192"/>
      <c r="H5" s="192"/>
      <c r="I5" s="192"/>
      <c r="J5" s="192"/>
      <c r="K5" s="192"/>
      <c r="L5" s="192"/>
      <c r="M5" s="192"/>
      <c r="N5" s="192"/>
      <c r="O5" s="192"/>
      <c r="P5" s="192"/>
      <c r="Q5" s="192"/>
      <c r="R5" s="192"/>
      <c r="S5" s="192"/>
      <c r="T5" s="192"/>
      <c r="U5" s="192"/>
      <c r="V5" s="192"/>
      <c r="W5" s="192"/>
      <c r="X5" s="192"/>
      <c r="Y5" s="192"/>
      <c r="Z5" s="192"/>
      <c r="AA5" s="192"/>
      <c r="AB5" s="193"/>
    </row>
    <row r="6" spans="2:28" ht="83" customHeight="1" x14ac:dyDescent="0.2">
      <c r="B6" s="194" t="s">
        <v>0</v>
      </c>
      <c r="C6" s="195"/>
      <c r="D6" s="196" t="s">
        <v>1</v>
      </c>
      <c r="E6" s="197"/>
      <c r="F6" s="196" t="s">
        <v>2</v>
      </c>
      <c r="G6" s="197"/>
      <c r="H6" s="31" t="s">
        <v>34</v>
      </c>
      <c r="I6" s="31" t="s">
        <v>35</v>
      </c>
      <c r="J6" s="31" t="s">
        <v>36</v>
      </c>
      <c r="K6" s="31" t="s">
        <v>37</v>
      </c>
      <c r="L6" s="31" t="s">
        <v>33</v>
      </c>
      <c r="M6" s="32">
        <v>1</v>
      </c>
      <c r="N6" s="32">
        <v>2</v>
      </c>
      <c r="O6" s="32">
        <v>3</v>
      </c>
      <c r="P6" s="32">
        <v>4</v>
      </c>
      <c r="Q6" s="32">
        <v>5</v>
      </c>
      <c r="R6" s="32" t="s">
        <v>39</v>
      </c>
      <c r="S6" s="32" t="s">
        <v>41</v>
      </c>
      <c r="T6" s="195" t="s">
        <v>42</v>
      </c>
      <c r="U6" s="195"/>
      <c r="V6" s="33" t="s">
        <v>38</v>
      </c>
      <c r="W6" s="33"/>
      <c r="X6" s="196" t="s">
        <v>32</v>
      </c>
      <c r="Y6" s="195"/>
      <c r="Z6" s="88"/>
      <c r="AA6" s="189" t="s">
        <v>40</v>
      </c>
      <c r="AB6" s="190"/>
    </row>
    <row r="7" spans="2:28" ht="18" thickBot="1" x14ac:dyDescent="0.25">
      <c r="B7" s="61">
        <v>2</v>
      </c>
      <c r="C7" s="57" t="s">
        <v>43</v>
      </c>
      <c r="D7" s="58"/>
      <c r="E7" s="58"/>
      <c r="F7" s="58"/>
      <c r="G7" s="58"/>
      <c r="H7" s="58"/>
      <c r="I7" s="58"/>
      <c r="J7" s="58"/>
      <c r="K7" s="58"/>
      <c r="L7" s="58"/>
      <c r="M7" s="58"/>
      <c r="N7" s="58"/>
      <c r="O7" s="58"/>
      <c r="P7" s="58"/>
      <c r="Q7" s="58"/>
      <c r="R7" s="58"/>
      <c r="S7" s="58"/>
      <c r="T7" s="58"/>
      <c r="U7" s="58"/>
      <c r="V7" s="58"/>
      <c r="W7" s="58"/>
      <c r="X7" s="58"/>
      <c r="Y7" s="58"/>
      <c r="Z7" s="59">
        <f>AVERAGE(W8,W14,W20,W26)</f>
        <v>-0.25</v>
      </c>
      <c r="AA7" s="60" t="str">
        <f>IF(Z7&lt;&gt;-0.25,Z7,"")</f>
        <v/>
      </c>
      <c r="AB7" s="11"/>
    </row>
    <row r="8" spans="2:28" ht="17" thickBot="1" x14ac:dyDescent="0.25">
      <c r="B8" s="3"/>
      <c r="C8" s="4"/>
      <c r="D8" s="27" t="s">
        <v>59</v>
      </c>
      <c r="E8" s="28" t="s">
        <v>86</v>
      </c>
      <c r="F8" s="21"/>
      <c r="G8" s="21"/>
      <c r="H8" s="21"/>
      <c r="I8" s="21"/>
      <c r="J8" s="21"/>
      <c r="K8" s="21"/>
      <c r="L8" s="21"/>
      <c r="M8" s="21"/>
      <c r="N8" s="21"/>
      <c r="O8" s="21"/>
      <c r="P8" s="21"/>
      <c r="Q8" s="21"/>
      <c r="R8" s="21"/>
      <c r="S8" s="21"/>
      <c r="T8" s="21"/>
      <c r="U8" s="21"/>
      <c r="V8" s="21">
        <f>SUM(M9:Q13)</f>
        <v>0</v>
      </c>
      <c r="W8" s="29">
        <f>(((V8-(5)*(1-0))/(25-(5)))+0)</f>
        <v>-0.25</v>
      </c>
      <c r="X8" s="25" t="str">
        <f>IF(W8&lt;&gt;-0.25,W8,"")</f>
        <v/>
      </c>
      <c r="Y8" s="26"/>
      <c r="Z8" s="4"/>
      <c r="AA8" s="4"/>
      <c r="AB8" s="5"/>
    </row>
    <row r="9" spans="2:28" x14ac:dyDescent="0.2">
      <c r="B9" s="3"/>
      <c r="C9" s="4"/>
      <c r="D9" s="12"/>
      <c r="E9" s="13"/>
      <c r="F9" s="2" t="s">
        <v>66</v>
      </c>
      <c r="G9" s="91" t="s">
        <v>278</v>
      </c>
      <c r="H9" s="182"/>
      <c r="I9" s="182"/>
      <c r="J9" s="182"/>
      <c r="K9" s="182"/>
      <c r="L9" s="182"/>
      <c r="M9" s="2">
        <f>IF(H9="x",1,0)</f>
        <v>0</v>
      </c>
      <c r="N9" s="2">
        <f>IF(I9="x",2,0)</f>
        <v>0</v>
      </c>
      <c r="O9" s="2">
        <f>IF(J9="x",3,0)</f>
        <v>0</v>
      </c>
      <c r="P9" s="2">
        <f>IF(K9="x",4,0)</f>
        <v>0</v>
      </c>
      <c r="Q9" s="2">
        <f>IF(L9="x",5,0)</f>
        <v>0</v>
      </c>
      <c r="R9" s="2">
        <f>SUM(M9:Q9)</f>
        <v>0</v>
      </c>
      <c r="S9" s="2">
        <f>(((R9-(1)*(1-0))/(5-(1)))+0)</f>
        <v>-0.25</v>
      </c>
      <c r="T9" s="2" t="str">
        <f>IF(S9&lt;&gt;-0.25,S9,"")</f>
        <v/>
      </c>
      <c r="U9" s="2"/>
      <c r="V9" s="4"/>
      <c r="W9" s="4"/>
      <c r="X9" s="23" t="e">
        <f>1-X8</f>
        <v>#VALUE!</v>
      </c>
      <c r="Y9" s="5"/>
      <c r="Z9" s="4"/>
      <c r="AA9" s="10"/>
      <c r="AB9" s="5"/>
    </row>
    <row r="10" spans="2:28" x14ac:dyDescent="0.2">
      <c r="B10" s="3"/>
      <c r="C10" s="4"/>
      <c r="D10" s="12"/>
      <c r="E10" s="13"/>
      <c r="F10" s="2" t="s">
        <v>67</v>
      </c>
      <c r="G10" s="91" t="s">
        <v>206</v>
      </c>
      <c r="H10" s="183"/>
      <c r="I10" s="183"/>
      <c r="J10" s="183"/>
      <c r="K10" s="183"/>
      <c r="L10" s="183"/>
      <c r="M10" s="1">
        <f>IF(H10="x",1,0)</f>
        <v>0</v>
      </c>
      <c r="N10" s="1">
        <f>IF(I10="x",2,0)</f>
        <v>0</v>
      </c>
      <c r="O10" s="1">
        <f>IF(J10="x",3,0)</f>
        <v>0</v>
      </c>
      <c r="P10" s="1">
        <f>IF(K10="x",4,0)</f>
        <v>0</v>
      </c>
      <c r="Q10" s="1">
        <f>IF(L10="x",5,0)</f>
        <v>0</v>
      </c>
      <c r="R10" s="1">
        <f>SUM(M10:Q10)</f>
        <v>0</v>
      </c>
      <c r="S10" s="1">
        <f t="shared" ref="S10:S31" si="0">(((R10-(1)*(1-0))/(5-(1)))+0)</f>
        <v>-0.25</v>
      </c>
      <c r="T10" s="1" t="str">
        <f t="shared" ref="T10:T31" si="1">IF(S10&lt;&gt;-0.25,S10,"")</f>
        <v/>
      </c>
      <c r="U10" s="1"/>
      <c r="V10" s="4"/>
      <c r="W10" s="4"/>
      <c r="X10" s="4"/>
      <c r="Y10" s="5"/>
      <c r="Z10" s="4"/>
      <c r="AA10" s="4"/>
      <c r="AB10" s="5"/>
    </row>
    <row r="11" spans="2:28" x14ac:dyDescent="0.2">
      <c r="B11" s="3"/>
      <c r="C11" s="4"/>
      <c r="D11" s="12"/>
      <c r="E11" s="13"/>
      <c r="F11" s="2" t="s">
        <v>68</v>
      </c>
      <c r="G11" s="91" t="s">
        <v>207</v>
      </c>
      <c r="H11" s="183"/>
      <c r="I11" s="183"/>
      <c r="J11" s="183"/>
      <c r="K11" s="183"/>
      <c r="L11" s="183"/>
      <c r="M11" s="1">
        <f>IF(H11="x",1,0)</f>
        <v>0</v>
      </c>
      <c r="N11" s="1">
        <f>IF(I11="x",2,0)</f>
        <v>0</v>
      </c>
      <c r="O11" s="1">
        <f>IF(J11="x",3,0)</f>
        <v>0</v>
      </c>
      <c r="P11" s="1">
        <f>IF(K11="x",4,0)</f>
        <v>0</v>
      </c>
      <c r="Q11" s="1">
        <f>IF(L11="x",5,0)</f>
        <v>0</v>
      </c>
      <c r="R11" s="1">
        <f>SUM(M11:Q11)</f>
        <v>0</v>
      </c>
      <c r="S11" s="1">
        <f t="shared" si="0"/>
        <v>-0.25</v>
      </c>
      <c r="T11" s="1" t="str">
        <f t="shared" si="1"/>
        <v/>
      </c>
      <c r="U11" s="1"/>
      <c r="V11" s="4"/>
      <c r="W11" s="4"/>
      <c r="X11" s="4"/>
      <c r="Y11" s="5"/>
      <c r="Z11" s="4"/>
      <c r="AA11" s="4"/>
      <c r="AB11" s="5"/>
    </row>
    <row r="12" spans="2:28" x14ac:dyDescent="0.2">
      <c r="B12" s="3"/>
      <c r="C12" s="4"/>
      <c r="D12" s="12"/>
      <c r="E12" s="13"/>
      <c r="F12" s="2" t="s">
        <v>69</v>
      </c>
      <c r="G12" s="91" t="s">
        <v>208</v>
      </c>
      <c r="H12" s="183"/>
      <c r="I12" s="183"/>
      <c r="J12" s="183"/>
      <c r="K12" s="183"/>
      <c r="L12" s="183"/>
      <c r="M12" s="1">
        <f>IF(H12="x",1,0)</f>
        <v>0</v>
      </c>
      <c r="N12" s="1">
        <f>IF(I12="x",2,0)</f>
        <v>0</v>
      </c>
      <c r="O12" s="1">
        <f>IF(J12="x",3,0)</f>
        <v>0</v>
      </c>
      <c r="P12" s="1">
        <f>IF(K12="x",4,0)</f>
        <v>0</v>
      </c>
      <c r="Q12" s="1">
        <f>IF(L12="x",5,0)</f>
        <v>0</v>
      </c>
      <c r="R12" s="1">
        <f>SUM(M12:Q12)</f>
        <v>0</v>
      </c>
      <c r="S12" s="1">
        <f t="shared" si="0"/>
        <v>-0.25</v>
      </c>
      <c r="T12" s="1" t="str">
        <f t="shared" si="1"/>
        <v/>
      </c>
      <c r="U12" s="1"/>
      <c r="V12" s="4"/>
      <c r="W12" s="4"/>
      <c r="X12" s="4"/>
      <c r="Y12" s="5"/>
      <c r="Z12" s="4"/>
      <c r="AA12" s="4"/>
      <c r="AB12" s="5"/>
    </row>
    <row r="13" spans="2:28" ht="17" thickBot="1" x14ac:dyDescent="0.25">
      <c r="B13" s="3"/>
      <c r="C13" s="4"/>
      <c r="D13" s="17"/>
      <c r="E13" s="18"/>
      <c r="F13" s="2" t="s">
        <v>70</v>
      </c>
      <c r="G13" s="91" t="s">
        <v>209</v>
      </c>
      <c r="H13" s="184"/>
      <c r="I13" s="184"/>
      <c r="J13" s="184"/>
      <c r="K13" s="184"/>
      <c r="L13" s="184"/>
      <c r="M13" s="8">
        <f>IF(H13="x",1,0)</f>
        <v>0</v>
      </c>
      <c r="N13" s="8">
        <f>IF(I13="x",2,0)</f>
        <v>0</v>
      </c>
      <c r="O13" s="8">
        <f>IF(J13="x",3,0)</f>
        <v>0</v>
      </c>
      <c r="P13" s="8">
        <f>IF(K13="x",4,0)</f>
        <v>0</v>
      </c>
      <c r="Q13" s="8">
        <f>IF(L13="x",5,0)</f>
        <v>0</v>
      </c>
      <c r="R13" s="8">
        <f>SUM(M13:Q13)</f>
        <v>0</v>
      </c>
      <c r="S13" s="8">
        <f t="shared" si="0"/>
        <v>-0.25</v>
      </c>
      <c r="T13" s="8" t="str">
        <f t="shared" si="1"/>
        <v/>
      </c>
      <c r="U13" s="8"/>
      <c r="V13" s="7"/>
      <c r="W13" s="7"/>
      <c r="X13" s="7"/>
      <c r="Y13" s="9"/>
      <c r="Z13" s="4"/>
      <c r="AA13" s="4"/>
      <c r="AB13" s="5"/>
    </row>
    <row r="14" spans="2:28" ht="17" thickBot="1" x14ac:dyDescent="0.25">
      <c r="B14" s="3"/>
      <c r="C14" s="4"/>
      <c r="D14" s="27" t="s">
        <v>60</v>
      </c>
      <c r="E14" s="28" t="s">
        <v>87</v>
      </c>
      <c r="F14" s="21"/>
      <c r="G14" s="21"/>
      <c r="H14" s="21"/>
      <c r="I14" s="21"/>
      <c r="J14" s="21"/>
      <c r="K14" s="21"/>
      <c r="L14" s="21"/>
      <c r="M14" s="21"/>
      <c r="N14" s="21"/>
      <c r="O14" s="21"/>
      <c r="P14" s="21"/>
      <c r="Q14" s="21"/>
      <c r="R14" s="21"/>
      <c r="S14" s="21"/>
      <c r="T14" s="21"/>
      <c r="U14" s="21"/>
      <c r="V14" s="21">
        <f>SUM(M15:Q19)</f>
        <v>0</v>
      </c>
      <c r="W14" s="29">
        <f>(((V14-(5)*(1-0))/(25-(5)))+0)</f>
        <v>-0.25</v>
      </c>
      <c r="X14" s="25" t="str">
        <f>IF(W14&lt;&gt;-0.25,W14,"")</f>
        <v/>
      </c>
      <c r="Y14" s="26"/>
      <c r="Z14" s="4"/>
      <c r="AA14" s="4"/>
      <c r="AB14" s="5"/>
    </row>
    <row r="15" spans="2:28" x14ac:dyDescent="0.2">
      <c r="B15" s="3"/>
      <c r="C15" s="4"/>
      <c r="D15" s="12"/>
      <c r="E15" s="13"/>
      <c r="F15" s="2" t="s">
        <v>71</v>
      </c>
      <c r="G15" s="91" t="s">
        <v>210</v>
      </c>
      <c r="H15" s="182"/>
      <c r="I15" s="182"/>
      <c r="J15" s="182"/>
      <c r="K15" s="182"/>
      <c r="L15" s="182"/>
      <c r="M15" s="2">
        <f>IF(H15="x",1,0)</f>
        <v>0</v>
      </c>
      <c r="N15" s="2">
        <f>IF(I15="x",2,0)</f>
        <v>0</v>
      </c>
      <c r="O15" s="2">
        <f>IF(J15="x",3,0)</f>
        <v>0</v>
      </c>
      <c r="P15" s="2">
        <f>IF(K15="x",4,0)</f>
        <v>0</v>
      </c>
      <c r="Q15" s="2">
        <f>IF(L15="x",5,0)</f>
        <v>0</v>
      </c>
      <c r="R15" s="2">
        <f>SUM(M15:Q15)</f>
        <v>0</v>
      </c>
      <c r="S15" s="2">
        <f t="shared" si="0"/>
        <v>-0.25</v>
      </c>
      <c r="T15" s="2" t="str">
        <f t="shared" si="1"/>
        <v/>
      </c>
      <c r="U15" s="2"/>
      <c r="V15" s="4"/>
      <c r="W15" s="4"/>
      <c r="X15" s="23" t="e">
        <f>1-X14</f>
        <v>#VALUE!</v>
      </c>
      <c r="Y15" s="5"/>
      <c r="Z15" s="4"/>
      <c r="AA15" s="4"/>
      <c r="AB15" s="5"/>
    </row>
    <row r="16" spans="2:28" x14ac:dyDescent="0.2">
      <c r="B16" s="3"/>
      <c r="C16" s="4"/>
      <c r="D16" s="12"/>
      <c r="E16" s="13"/>
      <c r="F16" s="2" t="s">
        <v>72</v>
      </c>
      <c r="G16" s="91" t="s">
        <v>211</v>
      </c>
      <c r="H16" s="183"/>
      <c r="I16" s="183"/>
      <c r="J16" s="183"/>
      <c r="K16" s="183"/>
      <c r="L16" s="183"/>
      <c r="M16" s="1">
        <f t="shared" ref="M16:M19" si="2">IF(H16="x",1,0)</f>
        <v>0</v>
      </c>
      <c r="N16" s="1">
        <f t="shared" ref="N16:N19" si="3">IF(I16="x",2,0)</f>
        <v>0</v>
      </c>
      <c r="O16" s="1">
        <f t="shared" ref="O16:O19" si="4">IF(J16="x",3,0)</f>
        <v>0</v>
      </c>
      <c r="P16" s="1">
        <f t="shared" ref="P16:P19" si="5">IF(K16="x",4,0)</f>
        <v>0</v>
      </c>
      <c r="Q16" s="1">
        <f t="shared" ref="Q16:Q19" si="6">IF(L16="x",5,0)</f>
        <v>0</v>
      </c>
      <c r="R16" s="1">
        <f t="shared" ref="R16:R19" si="7">SUM(M16:Q16)</f>
        <v>0</v>
      </c>
      <c r="S16" s="1">
        <f t="shared" si="0"/>
        <v>-0.25</v>
      </c>
      <c r="T16" s="1" t="str">
        <f t="shared" si="1"/>
        <v/>
      </c>
      <c r="U16" s="1"/>
      <c r="V16" s="4"/>
      <c r="W16" s="4"/>
      <c r="X16" s="4"/>
      <c r="Y16" s="5"/>
      <c r="Z16" s="4"/>
      <c r="AA16" s="4"/>
      <c r="AB16" s="5"/>
    </row>
    <row r="17" spans="2:28" x14ac:dyDescent="0.2">
      <c r="B17" s="3"/>
      <c r="C17" s="4"/>
      <c r="D17" s="12"/>
      <c r="E17" s="13"/>
      <c r="F17" s="2" t="s">
        <v>73</v>
      </c>
      <c r="G17" s="91" t="s">
        <v>214</v>
      </c>
      <c r="H17" s="183"/>
      <c r="I17" s="183"/>
      <c r="J17" s="183"/>
      <c r="K17" s="183"/>
      <c r="L17" s="183"/>
      <c r="M17" s="1">
        <f t="shared" si="2"/>
        <v>0</v>
      </c>
      <c r="N17" s="1">
        <f t="shared" si="3"/>
        <v>0</v>
      </c>
      <c r="O17" s="1">
        <f t="shared" si="4"/>
        <v>0</v>
      </c>
      <c r="P17" s="1">
        <f t="shared" si="5"/>
        <v>0</v>
      </c>
      <c r="Q17" s="1">
        <f t="shared" si="6"/>
        <v>0</v>
      </c>
      <c r="R17" s="1">
        <f t="shared" si="7"/>
        <v>0</v>
      </c>
      <c r="S17" s="1">
        <f t="shared" si="0"/>
        <v>-0.25</v>
      </c>
      <c r="T17" s="1" t="str">
        <f t="shared" si="1"/>
        <v/>
      </c>
      <c r="U17" s="1"/>
      <c r="V17" s="4"/>
      <c r="W17" s="4"/>
      <c r="X17" s="4"/>
      <c r="Y17" s="5"/>
      <c r="Z17" s="4"/>
      <c r="AA17" s="4"/>
      <c r="AB17" s="5"/>
    </row>
    <row r="18" spans="2:28" x14ac:dyDescent="0.2">
      <c r="B18" s="3"/>
      <c r="C18" s="4"/>
      <c r="D18" s="12"/>
      <c r="E18" s="13"/>
      <c r="F18" s="2" t="s">
        <v>74</v>
      </c>
      <c r="G18" s="91" t="s">
        <v>215</v>
      </c>
      <c r="H18" s="183"/>
      <c r="I18" s="183"/>
      <c r="J18" s="183"/>
      <c r="K18" s="183"/>
      <c r="L18" s="183"/>
      <c r="M18" s="1">
        <f t="shared" si="2"/>
        <v>0</v>
      </c>
      <c r="N18" s="1">
        <f t="shared" si="3"/>
        <v>0</v>
      </c>
      <c r="O18" s="1">
        <f t="shared" si="4"/>
        <v>0</v>
      </c>
      <c r="P18" s="1">
        <f t="shared" si="5"/>
        <v>0</v>
      </c>
      <c r="Q18" s="1">
        <f t="shared" si="6"/>
        <v>0</v>
      </c>
      <c r="R18" s="1">
        <f t="shared" si="7"/>
        <v>0</v>
      </c>
      <c r="S18" s="1">
        <f t="shared" si="0"/>
        <v>-0.25</v>
      </c>
      <c r="T18" s="1" t="str">
        <f t="shared" si="1"/>
        <v/>
      </c>
      <c r="U18" s="1"/>
      <c r="V18" s="4"/>
      <c r="W18" s="4"/>
      <c r="X18" s="4"/>
      <c r="Y18" s="5"/>
      <c r="Z18" s="4"/>
      <c r="AA18" s="4"/>
      <c r="AB18" s="5"/>
    </row>
    <row r="19" spans="2:28" ht="17" thickBot="1" x14ac:dyDescent="0.25">
      <c r="B19" s="3"/>
      <c r="C19" s="4"/>
      <c r="D19" s="17"/>
      <c r="E19" s="18"/>
      <c r="F19" s="2" t="s">
        <v>75</v>
      </c>
      <c r="G19" s="91" t="s">
        <v>213</v>
      </c>
      <c r="H19" s="184"/>
      <c r="I19" s="184"/>
      <c r="J19" s="184"/>
      <c r="K19" s="184"/>
      <c r="L19" s="184"/>
      <c r="M19" s="8">
        <f t="shared" si="2"/>
        <v>0</v>
      </c>
      <c r="N19" s="8">
        <f t="shared" si="3"/>
        <v>0</v>
      </c>
      <c r="O19" s="8">
        <f t="shared" si="4"/>
        <v>0</v>
      </c>
      <c r="P19" s="8">
        <f t="shared" si="5"/>
        <v>0</v>
      </c>
      <c r="Q19" s="8">
        <f t="shared" si="6"/>
        <v>0</v>
      </c>
      <c r="R19" s="8">
        <f t="shared" si="7"/>
        <v>0</v>
      </c>
      <c r="S19" s="8">
        <f t="shared" si="0"/>
        <v>-0.25</v>
      </c>
      <c r="T19" s="8" t="str">
        <f t="shared" si="1"/>
        <v/>
      </c>
      <c r="U19" s="8"/>
      <c r="V19" s="7"/>
      <c r="W19" s="7"/>
      <c r="X19" s="7"/>
      <c r="Y19" s="9"/>
      <c r="Z19" s="4"/>
      <c r="AA19" s="4"/>
      <c r="AB19" s="5"/>
    </row>
    <row r="20" spans="2:28" ht="17" thickBot="1" x14ac:dyDescent="0.25">
      <c r="B20" s="3"/>
      <c r="C20" s="4"/>
      <c r="D20" s="27" t="s">
        <v>61</v>
      </c>
      <c r="E20" s="28" t="s">
        <v>88</v>
      </c>
      <c r="F20" s="28"/>
      <c r="G20" s="28"/>
      <c r="H20" s="28"/>
      <c r="I20" s="28"/>
      <c r="J20" s="28"/>
      <c r="K20" s="28"/>
      <c r="L20" s="28"/>
      <c r="M20" s="28"/>
      <c r="N20" s="28"/>
      <c r="O20" s="28"/>
      <c r="P20" s="28"/>
      <c r="Q20" s="28"/>
      <c r="R20" s="28"/>
      <c r="S20" s="28"/>
      <c r="T20" s="28"/>
      <c r="U20" s="28"/>
      <c r="V20" s="28">
        <f>SUM(M21:Q25)</f>
        <v>0</v>
      </c>
      <c r="W20" s="29">
        <f>(((V20-(5)*(1-0))/(25-(5)))+0)</f>
        <v>-0.25</v>
      </c>
      <c r="X20" s="25" t="str">
        <f>IF(W20&lt;&gt;-0.25,W20,"")</f>
        <v/>
      </c>
      <c r="Y20" s="30"/>
      <c r="Z20" s="4"/>
      <c r="AA20" s="4"/>
      <c r="AB20" s="5"/>
    </row>
    <row r="21" spans="2:28" x14ac:dyDescent="0.2">
      <c r="B21" s="3"/>
      <c r="C21" s="4"/>
      <c r="D21" s="12"/>
      <c r="E21" s="13"/>
      <c r="F21" s="51" t="s">
        <v>76</v>
      </c>
      <c r="G21" s="93" t="s">
        <v>216</v>
      </c>
      <c r="H21" s="185"/>
      <c r="I21" s="185"/>
      <c r="J21" s="185"/>
      <c r="K21" s="185"/>
      <c r="L21" s="185"/>
      <c r="M21" s="51">
        <f t="shared" ref="M21:M25" si="8">IF(H21="x",1,0)</f>
        <v>0</v>
      </c>
      <c r="N21" s="51">
        <f t="shared" ref="N21:N25" si="9">IF(I21="x",2,0)</f>
        <v>0</v>
      </c>
      <c r="O21" s="51">
        <f t="shared" ref="O21:O25" si="10">IF(J21="x",3,0)</f>
        <v>0</v>
      </c>
      <c r="P21" s="51">
        <f t="shared" ref="P21:P25" si="11">IF(K21="x",4,0)</f>
        <v>0</v>
      </c>
      <c r="Q21" s="51">
        <f t="shared" ref="Q21:Q25" si="12">IF(L21="x",5,0)</f>
        <v>0</v>
      </c>
      <c r="R21" s="51">
        <f t="shared" ref="R21:R25" si="13">SUM(M21:Q21)</f>
        <v>0</v>
      </c>
      <c r="S21" s="51">
        <f t="shared" si="0"/>
        <v>-0.25</v>
      </c>
      <c r="T21" s="51" t="str">
        <f t="shared" si="1"/>
        <v/>
      </c>
      <c r="U21" s="14"/>
      <c r="V21" s="13"/>
      <c r="W21" s="13"/>
      <c r="X21" s="24" t="e">
        <f>1-X20</f>
        <v>#VALUE!</v>
      </c>
      <c r="Y21" s="16"/>
      <c r="Z21" s="4"/>
      <c r="AA21" s="4"/>
      <c r="AB21" s="5"/>
    </row>
    <row r="22" spans="2:28" x14ac:dyDescent="0.2">
      <c r="B22" s="3"/>
      <c r="C22" s="4"/>
      <c r="D22" s="12"/>
      <c r="E22" s="13"/>
      <c r="F22" s="51" t="s">
        <v>77</v>
      </c>
      <c r="G22" s="93" t="s">
        <v>217</v>
      </c>
      <c r="H22" s="186"/>
      <c r="I22" s="186"/>
      <c r="J22" s="186"/>
      <c r="K22" s="186"/>
      <c r="L22" s="186"/>
      <c r="M22" s="52">
        <f t="shared" si="8"/>
        <v>0</v>
      </c>
      <c r="N22" s="52">
        <f t="shared" si="9"/>
        <v>0</v>
      </c>
      <c r="O22" s="52">
        <f t="shared" si="10"/>
        <v>0</v>
      </c>
      <c r="P22" s="52">
        <f t="shared" si="11"/>
        <v>0</v>
      </c>
      <c r="Q22" s="52">
        <f t="shared" si="12"/>
        <v>0</v>
      </c>
      <c r="R22" s="52">
        <f t="shared" si="13"/>
        <v>0</v>
      </c>
      <c r="S22" s="52">
        <f t="shared" si="0"/>
        <v>-0.25</v>
      </c>
      <c r="T22" s="52" t="str">
        <f t="shared" si="1"/>
        <v/>
      </c>
      <c r="U22" s="15"/>
      <c r="V22" s="13"/>
      <c r="W22" s="13"/>
      <c r="X22" s="13"/>
      <c r="Y22" s="16"/>
      <c r="Z22" s="4"/>
      <c r="AA22" s="4"/>
      <c r="AB22" s="5"/>
    </row>
    <row r="23" spans="2:28" x14ac:dyDescent="0.2">
      <c r="B23" s="3"/>
      <c r="C23" s="4"/>
      <c r="D23" s="12"/>
      <c r="E23" s="13"/>
      <c r="F23" s="51" t="s">
        <v>78</v>
      </c>
      <c r="G23" s="105" t="s">
        <v>219</v>
      </c>
      <c r="H23" s="186"/>
      <c r="I23" s="186"/>
      <c r="J23" s="186"/>
      <c r="K23" s="186"/>
      <c r="L23" s="186"/>
      <c r="M23" s="52">
        <f t="shared" si="8"/>
        <v>0</v>
      </c>
      <c r="N23" s="52">
        <f t="shared" si="9"/>
        <v>0</v>
      </c>
      <c r="O23" s="52">
        <f t="shared" si="10"/>
        <v>0</v>
      </c>
      <c r="P23" s="52">
        <f t="shared" si="11"/>
        <v>0</v>
      </c>
      <c r="Q23" s="52">
        <f t="shared" si="12"/>
        <v>0</v>
      </c>
      <c r="R23" s="52">
        <f t="shared" si="13"/>
        <v>0</v>
      </c>
      <c r="S23" s="52">
        <f t="shared" si="0"/>
        <v>-0.25</v>
      </c>
      <c r="T23" s="52" t="str">
        <f t="shared" si="1"/>
        <v/>
      </c>
      <c r="U23" s="15"/>
      <c r="V23" s="13"/>
      <c r="W23" s="13"/>
      <c r="X23" s="13"/>
      <c r="Y23" s="16"/>
      <c r="Z23" s="4"/>
      <c r="AA23" s="4"/>
      <c r="AB23" s="5"/>
    </row>
    <row r="24" spans="2:28" x14ac:dyDescent="0.2">
      <c r="B24" s="3"/>
      <c r="C24" s="4"/>
      <c r="D24" s="12"/>
      <c r="E24" s="13"/>
      <c r="F24" s="51" t="s">
        <v>79</v>
      </c>
      <c r="G24" s="93" t="s">
        <v>218</v>
      </c>
      <c r="H24" s="186"/>
      <c r="I24" s="186"/>
      <c r="J24" s="186"/>
      <c r="K24" s="186"/>
      <c r="L24" s="186"/>
      <c r="M24" s="52">
        <f t="shared" si="8"/>
        <v>0</v>
      </c>
      <c r="N24" s="52">
        <f t="shared" si="9"/>
        <v>0</v>
      </c>
      <c r="O24" s="52">
        <f t="shared" si="10"/>
        <v>0</v>
      </c>
      <c r="P24" s="52">
        <f t="shared" si="11"/>
        <v>0</v>
      </c>
      <c r="Q24" s="52">
        <f t="shared" si="12"/>
        <v>0</v>
      </c>
      <c r="R24" s="52">
        <f t="shared" si="13"/>
        <v>0</v>
      </c>
      <c r="S24" s="52">
        <f t="shared" si="0"/>
        <v>-0.25</v>
      </c>
      <c r="T24" s="52" t="str">
        <f t="shared" si="1"/>
        <v/>
      </c>
      <c r="U24" s="15"/>
      <c r="V24" s="13"/>
      <c r="W24" s="13"/>
      <c r="X24" s="13"/>
      <c r="Y24" s="16"/>
      <c r="Z24" s="4"/>
      <c r="AA24" s="4"/>
      <c r="AB24" s="5"/>
    </row>
    <row r="25" spans="2:28" ht="17" thickBot="1" x14ac:dyDescent="0.25">
      <c r="B25" s="3"/>
      <c r="C25" s="4"/>
      <c r="D25" s="17"/>
      <c r="E25" s="18"/>
      <c r="F25" s="51" t="s">
        <v>80</v>
      </c>
      <c r="G25" s="93" t="s">
        <v>279</v>
      </c>
      <c r="H25" s="187"/>
      <c r="I25" s="187"/>
      <c r="J25" s="187"/>
      <c r="K25" s="187"/>
      <c r="L25" s="187"/>
      <c r="M25" s="53">
        <f t="shared" si="8"/>
        <v>0</v>
      </c>
      <c r="N25" s="53">
        <f t="shared" si="9"/>
        <v>0</v>
      </c>
      <c r="O25" s="53">
        <f t="shared" si="10"/>
        <v>0</v>
      </c>
      <c r="P25" s="53">
        <f t="shared" si="11"/>
        <v>0</v>
      </c>
      <c r="Q25" s="53">
        <f t="shared" si="12"/>
        <v>0</v>
      </c>
      <c r="R25" s="53">
        <f t="shared" si="13"/>
        <v>0</v>
      </c>
      <c r="S25" s="53">
        <f t="shared" si="0"/>
        <v>-0.25</v>
      </c>
      <c r="T25" s="53" t="str">
        <f t="shared" si="1"/>
        <v/>
      </c>
      <c r="U25" s="19"/>
      <c r="V25" s="18"/>
      <c r="W25" s="18"/>
      <c r="X25" s="18"/>
      <c r="Y25" s="20"/>
      <c r="Z25" s="4"/>
      <c r="AA25" s="4"/>
      <c r="AB25" s="5"/>
    </row>
    <row r="26" spans="2:28" ht="17" thickBot="1" x14ac:dyDescent="0.25">
      <c r="B26" s="3"/>
      <c r="C26" s="4"/>
      <c r="D26" s="27" t="s">
        <v>62</v>
      </c>
      <c r="E26" s="28" t="s">
        <v>89</v>
      </c>
      <c r="F26" s="21"/>
      <c r="G26" s="21"/>
      <c r="H26" s="21"/>
      <c r="I26" s="21"/>
      <c r="J26" s="21"/>
      <c r="K26" s="21"/>
      <c r="L26" s="21"/>
      <c r="M26" s="21"/>
      <c r="N26" s="21"/>
      <c r="O26" s="21"/>
      <c r="P26" s="21"/>
      <c r="Q26" s="21"/>
      <c r="R26" s="21"/>
      <c r="S26" s="21"/>
      <c r="T26" s="21"/>
      <c r="U26" s="21"/>
      <c r="V26" s="21">
        <f>SUM(M27:Q31)</f>
        <v>0</v>
      </c>
      <c r="W26" s="29">
        <f>(((V26-(5)*(1-0))/(25-(5)))+0)</f>
        <v>-0.25</v>
      </c>
      <c r="X26" s="25" t="str">
        <f>IF(W26&lt;&gt;-0.25,W26,"")</f>
        <v/>
      </c>
      <c r="Y26" s="26"/>
      <c r="Z26" s="4"/>
      <c r="AA26" s="4"/>
      <c r="AB26" s="5"/>
    </row>
    <row r="27" spans="2:28" x14ac:dyDescent="0.2">
      <c r="B27" s="3"/>
      <c r="C27" s="4"/>
      <c r="D27" s="12"/>
      <c r="E27" s="13"/>
      <c r="F27" s="2" t="s">
        <v>81</v>
      </c>
      <c r="G27" s="119" t="s">
        <v>223</v>
      </c>
      <c r="H27" s="182"/>
      <c r="I27" s="182"/>
      <c r="J27" s="182"/>
      <c r="K27" s="182"/>
      <c r="L27" s="182"/>
      <c r="M27" s="2">
        <f t="shared" ref="M27:M31" si="14">IF(H27="x",1,0)</f>
        <v>0</v>
      </c>
      <c r="N27" s="2">
        <f t="shared" ref="N27:N31" si="15">IF(I27="x",2,0)</f>
        <v>0</v>
      </c>
      <c r="O27" s="2">
        <f t="shared" ref="O27:O31" si="16">IF(J27="x",3,0)</f>
        <v>0</v>
      </c>
      <c r="P27" s="2">
        <f t="shared" ref="P27:P31" si="17">IF(K27="x",4,0)</f>
        <v>0</v>
      </c>
      <c r="Q27" s="2">
        <f t="shared" ref="Q27:Q31" si="18">IF(L27="x",5,0)</f>
        <v>0</v>
      </c>
      <c r="R27" s="2">
        <f t="shared" ref="R27:R31" si="19">SUM(M27:Q27)</f>
        <v>0</v>
      </c>
      <c r="S27" s="2">
        <f t="shared" si="0"/>
        <v>-0.25</v>
      </c>
      <c r="T27" s="2" t="str">
        <f t="shared" si="1"/>
        <v/>
      </c>
      <c r="U27" s="2"/>
      <c r="V27" s="4"/>
      <c r="W27" s="4"/>
      <c r="X27" s="23" t="e">
        <f>1-X26</f>
        <v>#VALUE!</v>
      </c>
      <c r="Y27" s="5"/>
      <c r="Z27" s="4"/>
      <c r="AA27" s="4"/>
      <c r="AB27" s="5"/>
    </row>
    <row r="28" spans="2:28" x14ac:dyDescent="0.2">
      <c r="B28" s="3"/>
      <c r="C28" s="4"/>
      <c r="D28" s="12"/>
      <c r="E28" s="13"/>
      <c r="F28" s="2" t="s">
        <v>82</v>
      </c>
      <c r="G28" s="105" t="s">
        <v>222</v>
      </c>
      <c r="H28" s="183"/>
      <c r="I28" s="183"/>
      <c r="J28" s="183"/>
      <c r="K28" s="183"/>
      <c r="L28" s="183"/>
      <c r="M28" s="1">
        <f t="shared" si="14"/>
        <v>0</v>
      </c>
      <c r="N28" s="1">
        <f t="shared" si="15"/>
        <v>0</v>
      </c>
      <c r="O28" s="1">
        <f t="shared" si="16"/>
        <v>0</v>
      </c>
      <c r="P28" s="1">
        <f t="shared" si="17"/>
        <v>0</v>
      </c>
      <c r="Q28" s="1">
        <f t="shared" si="18"/>
        <v>0</v>
      </c>
      <c r="R28" s="1">
        <f t="shared" si="19"/>
        <v>0</v>
      </c>
      <c r="S28" s="1">
        <f t="shared" si="0"/>
        <v>-0.25</v>
      </c>
      <c r="T28" s="1" t="str">
        <f t="shared" si="1"/>
        <v/>
      </c>
      <c r="U28" s="1"/>
      <c r="V28" s="4"/>
      <c r="W28" s="4"/>
      <c r="X28" s="4"/>
      <c r="Y28" s="5"/>
      <c r="Z28" s="4"/>
      <c r="AA28" s="4"/>
      <c r="AB28" s="5"/>
    </row>
    <row r="29" spans="2:28" x14ac:dyDescent="0.2">
      <c r="B29" s="3"/>
      <c r="C29" s="4"/>
      <c r="D29" s="12"/>
      <c r="E29" s="13"/>
      <c r="F29" s="2" t="s">
        <v>83</v>
      </c>
      <c r="G29" s="91" t="s">
        <v>220</v>
      </c>
      <c r="H29" s="183"/>
      <c r="I29" s="183"/>
      <c r="J29" s="183"/>
      <c r="K29" s="183"/>
      <c r="L29" s="183"/>
      <c r="M29" s="1">
        <f t="shared" si="14"/>
        <v>0</v>
      </c>
      <c r="N29" s="1">
        <f t="shared" si="15"/>
        <v>0</v>
      </c>
      <c r="O29" s="1">
        <f t="shared" si="16"/>
        <v>0</v>
      </c>
      <c r="P29" s="1">
        <f t="shared" si="17"/>
        <v>0</v>
      </c>
      <c r="Q29" s="1">
        <f t="shared" si="18"/>
        <v>0</v>
      </c>
      <c r="R29" s="1">
        <f t="shared" si="19"/>
        <v>0</v>
      </c>
      <c r="S29" s="1">
        <f t="shared" si="0"/>
        <v>-0.25</v>
      </c>
      <c r="T29" s="1" t="str">
        <f t="shared" si="1"/>
        <v/>
      </c>
      <c r="U29" s="1"/>
      <c r="V29" s="4"/>
      <c r="W29" s="4"/>
      <c r="X29" s="4"/>
      <c r="Y29" s="5"/>
      <c r="Z29" s="4"/>
      <c r="AA29" s="4"/>
      <c r="AB29" s="5"/>
    </row>
    <row r="30" spans="2:28" x14ac:dyDescent="0.2">
      <c r="B30" s="3"/>
      <c r="C30" s="4"/>
      <c r="D30" s="12"/>
      <c r="E30" s="13"/>
      <c r="F30" s="2" t="s">
        <v>84</v>
      </c>
      <c r="G30" s="91" t="s">
        <v>221</v>
      </c>
      <c r="H30" s="183"/>
      <c r="I30" s="183"/>
      <c r="J30" s="183"/>
      <c r="K30" s="183"/>
      <c r="L30" s="183"/>
      <c r="M30" s="1">
        <f t="shared" si="14"/>
        <v>0</v>
      </c>
      <c r="N30" s="1">
        <f t="shared" si="15"/>
        <v>0</v>
      </c>
      <c r="O30" s="1">
        <f t="shared" si="16"/>
        <v>0</v>
      </c>
      <c r="P30" s="1">
        <f t="shared" si="17"/>
        <v>0</v>
      </c>
      <c r="Q30" s="1">
        <f t="shared" si="18"/>
        <v>0</v>
      </c>
      <c r="R30" s="1">
        <f t="shared" si="19"/>
        <v>0</v>
      </c>
      <c r="S30" s="1">
        <f t="shared" si="0"/>
        <v>-0.25</v>
      </c>
      <c r="T30" s="1" t="str">
        <f t="shared" si="1"/>
        <v/>
      </c>
      <c r="U30" s="1"/>
      <c r="V30" s="4"/>
      <c r="W30" s="4"/>
      <c r="X30" s="4"/>
      <c r="Y30" s="5"/>
      <c r="Z30" s="4"/>
      <c r="AA30" s="4"/>
      <c r="AB30" s="5"/>
    </row>
    <row r="31" spans="2:28" ht="17" thickBot="1" x14ac:dyDescent="0.25">
      <c r="B31" s="6"/>
      <c r="C31" s="7"/>
      <c r="D31" s="17"/>
      <c r="E31" s="18"/>
      <c r="F31" s="22" t="s">
        <v>85</v>
      </c>
      <c r="G31" s="94" t="s">
        <v>224</v>
      </c>
      <c r="H31" s="184"/>
      <c r="I31" s="184"/>
      <c r="J31" s="184"/>
      <c r="K31" s="184"/>
      <c r="L31" s="184"/>
      <c r="M31" s="8">
        <f t="shared" si="14"/>
        <v>0</v>
      </c>
      <c r="N31" s="8">
        <f t="shared" si="15"/>
        <v>0</v>
      </c>
      <c r="O31" s="8">
        <f t="shared" si="16"/>
        <v>0</v>
      </c>
      <c r="P31" s="8">
        <f t="shared" si="17"/>
        <v>0</v>
      </c>
      <c r="Q31" s="8">
        <f t="shared" si="18"/>
        <v>0</v>
      </c>
      <c r="R31" s="8">
        <f t="shared" si="19"/>
        <v>0</v>
      </c>
      <c r="S31" s="8">
        <f t="shared" si="0"/>
        <v>-0.25</v>
      </c>
      <c r="T31" s="8" t="str">
        <f t="shared" si="1"/>
        <v/>
      </c>
      <c r="U31" s="8"/>
      <c r="V31" s="7"/>
      <c r="W31" s="7"/>
      <c r="X31" s="7"/>
      <c r="Y31" s="9"/>
      <c r="Z31" s="7"/>
      <c r="AA31" s="7"/>
      <c r="AB31" s="9"/>
    </row>
    <row r="33" spans="3:10" x14ac:dyDescent="0.2">
      <c r="C33" s="39" t="s">
        <v>46</v>
      </c>
      <c r="D33" s="40" t="s">
        <v>47</v>
      </c>
      <c r="F33" s="39" t="s">
        <v>48</v>
      </c>
      <c r="G33" s="40" t="s">
        <v>49</v>
      </c>
      <c r="I33" s="41" t="s">
        <v>48</v>
      </c>
      <c r="J33" s="40" t="s">
        <v>49</v>
      </c>
    </row>
    <row r="34" spans="3:10" x14ac:dyDescent="0.2">
      <c r="C34" s="42" t="s">
        <v>50</v>
      </c>
      <c r="D34" s="43">
        <v>20</v>
      </c>
      <c r="F34" s="42">
        <v>0.1</v>
      </c>
      <c r="G34" s="42">
        <v>0.1</v>
      </c>
      <c r="I34" s="44" t="s">
        <v>51</v>
      </c>
      <c r="J34" s="48" t="e">
        <f>100*AA7</f>
        <v>#VALUE!</v>
      </c>
    </row>
    <row r="35" spans="3:10" x14ac:dyDescent="0.2">
      <c r="C35" s="42" t="s">
        <v>52</v>
      </c>
      <c r="D35" s="43">
        <v>20</v>
      </c>
      <c r="F35" s="42">
        <f>F34+0.1</f>
        <v>0.2</v>
      </c>
      <c r="G35" s="42">
        <v>0.1</v>
      </c>
      <c r="I35" s="45" t="s">
        <v>53</v>
      </c>
      <c r="J35" s="46">
        <v>1</v>
      </c>
    </row>
    <row r="36" spans="3:10" x14ac:dyDescent="0.2">
      <c r="C36" s="42" t="s">
        <v>54</v>
      </c>
      <c r="D36" s="43">
        <v>20</v>
      </c>
      <c r="F36" s="42">
        <f t="shared" ref="F36:F43" si="20">F35+0.1</f>
        <v>0.30000000000000004</v>
      </c>
      <c r="G36" s="42">
        <v>0.1</v>
      </c>
      <c r="I36" s="47" t="s">
        <v>55</v>
      </c>
      <c r="J36" s="49" t="e">
        <f>200-J34-J35</f>
        <v>#VALUE!</v>
      </c>
    </row>
    <row r="37" spans="3:10" x14ac:dyDescent="0.2">
      <c r="C37" s="42" t="s">
        <v>56</v>
      </c>
      <c r="D37" s="43">
        <v>20</v>
      </c>
      <c r="F37" s="42">
        <f t="shared" si="20"/>
        <v>0.4</v>
      </c>
      <c r="G37" s="42">
        <v>0.1</v>
      </c>
    </row>
    <row r="38" spans="3:10" x14ac:dyDescent="0.2">
      <c r="C38" s="42" t="s">
        <v>57</v>
      </c>
      <c r="D38" s="43">
        <f>SUBTOTAL(109,D34:D37)</f>
        <v>80</v>
      </c>
      <c r="F38" s="42">
        <f t="shared" si="20"/>
        <v>0.5</v>
      </c>
      <c r="G38" s="42">
        <v>0.1</v>
      </c>
    </row>
    <row r="39" spans="3:10" x14ac:dyDescent="0.2">
      <c r="F39" s="42">
        <f t="shared" si="20"/>
        <v>0.6</v>
      </c>
      <c r="G39" s="42">
        <v>0.1</v>
      </c>
    </row>
    <row r="40" spans="3:10" x14ac:dyDescent="0.2">
      <c r="F40" s="42">
        <f t="shared" si="20"/>
        <v>0.7</v>
      </c>
      <c r="G40" s="42">
        <v>0.1</v>
      </c>
    </row>
    <row r="41" spans="3:10" x14ac:dyDescent="0.2">
      <c r="F41" s="42">
        <f t="shared" si="20"/>
        <v>0.79999999999999993</v>
      </c>
      <c r="G41" s="42">
        <v>0.1</v>
      </c>
    </row>
    <row r="42" spans="3:10" x14ac:dyDescent="0.2">
      <c r="F42" s="42">
        <f t="shared" si="20"/>
        <v>0.89999999999999991</v>
      </c>
      <c r="G42" s="42">
        <v>0.1</v>
      </c>
    </row>
    <row r="43" spans="3:10" x14ac:dyDescent="0.2">
      <c r="F43" s="42">
        <f t="shared" si="20"/>
        <v>0.99999999999999989</v>
      </c>
      <c r="G43" s="42">
        <v>0.1</v>
      </c>
    </row>
    <row r="44" spans="3:10" x14ac:dyDescent="0.2">
      <c r="F44" s="42" t="s">
        <v>57</v>
      </c>
      <c r="G44" s="43">
        <v>1</v>
      </c>
    </row>
  </sheetData>
  <sheetProtection sheet="1" objects="1" scenarios="1" selectLockedCells="1"/>
  <mergeCells count="8">
    <mergeCell ref="C3:E3"/>
    <mergeCell ref="B5:AB5"/>
    <mergeCell ref="B6:C6"/>
    <mergeCell ref="D6:E6"/>
    <mergeCell ref="F6:G6"/>
    <mergeCell ref="T6:U6"/>
    <mergeCell ref="X6:Y6"/>
    <mergeCell ref="AA6:AB6"/>
  </mergeCells>
  <phoneticPr fontId="4" type="noConversion"/>
  <conditionalFormatting sqref="U9">
    <cfRule type="expression" dxfId="449" priority="50">
      <formula>T9=0</formula>
    </cfRule>
    <cfRule type="expression" dxfId="448" priority="51">
      <formula>AND(T9&gt;0,T9&lt;=0.25)</formula>
    </cfRule>
    <cfRule type="expression" dxfId="447" priority="52">
      <formula>AND(T9&gt;0.25,T9&lt;=0.5)</formula>
    </cfRule>
    <cfRule type="expression" dxfId="446" priority="53">
      <formula>AND(T9&gt;0.5,T9&lt;=0.75)</formula>
    </cfRule>
    <cfRule type="expression" dxfId="445" priority="54">
      <formula>AND(T9&gt;0.75,T9&lt;=1)</formula>
    </cfRule>
  </conditionalFormatting>
  <conditionalFormatting sqref="U10:U13">
    <cfRule type="expression" dxfId="444" priority="45">
      <formula>T10=0</formula>
    </cfRule>
    <cfRule type="expression" dxfId="443" priority="46">
      <formula>AND(T10&gt;0,T10&lt;=0.25)</formula>
    </cfRule>
    <cfRule type="expression" dxfId="442" priority="47">
      <formula>AND(T10&gt;0.25,T10&lt;=0.5)</formula>
    </cfRule>
    <cfRule type="expression" dxfId="441" priority="48">
      <formula>AND(T10&gt;0.5,T10&lt;=0.75)</formula>
    </cfRule>
    <cfRule type="expression" dxfId="440" priority="49">
      <formula>AND(T10&gt;0.75,T10&lt;=1)</formula>
    </cfRule>
  </conditionalFormatting>
  <conditionalFormatting sqref="U15:U19">
    <cfRule type="expression" dxfId="439" priority="40">
      <formula>T15=0</formula>
    </cfRule>
    <cfRule type="expression" dxfId="438" priority="41">
      <formula>AND(T15&gt;0,T15&lt;=0.25)</formula>
    </cfRule>
    <cfRule type="expression" dxfId="437" priority="42">
      <formula>AND(T15&gt;0.25,T15&lt;=0.5)</formula>
    </cfRule>
    <cfRule type="expression" dxfId="436" priority="43">
      <formula>AND(T15&gt;0.5,T15&lt;=0.75)</formula>
    </cfRule>
    <cfRule type="expression" dxfId="435" priority="44">
      <formula>AND(T15&gt;0.75,T15&lt;=1)</formula>
    </cfRule>
  </conditionalFormatting>
  <conditionalFormatting sqref="U21:U25">
    <cfRule type="expression" dxfId="434" priority="35">
      <formula>T21=0</formula>
    </cfRule>
    <cfRule type="expression" dxfId="433" priority="36">
      <formula>AND(T21&gt;0,T21&lt;=0.25)</formula>
    </cfRule>
    <cfRule type="expression" dxfId="432" priority="37">
      <formula>AND(T21&gt;0.25,T21&lt;=0.5)</formula>
    </cfRule>
    <cfRule type="expression" dxfId="431" priority="38">
      <formula>AND(T21&gt;0.5,T21&lt;=0.75)</formula>
    </cfRule>
    <cfRule type="expression" dxfId="430" priority="39">
      <formula>AND(T21&gt;0.75,T21&lt;=1)</formula>
    </cfRule>
  </conditionalFormatting>
  <conditionalFormatting sqref="Y8">
    <cfRule type="expression" dxfId="429" priority="10">
      <formula>X8=0</formula>
    </cfRule>
    <cfRule type="expression" dxfId="428" priority="11">
      <formula>AND(X8&gt;0,X8&lt;=0.25)</formula>
    </cfRule>
    <cfRule type="expression" dxfId="427" priority="12">
      <formula>AND(X8&gt;0.25,X8&lt;=0.5)</formula>
    </cfRule>
    <cfRule type="expression" dxfId="426" priority="13">
      <formula>AND(X8&gt;0.5,X8&lt;=0.75)</formula>
    </cfRule>
    <cfRule type="expression" dxfId="425" priority="14">
      <formula>AND(X8&gt;0.75,X8&lt;=1)</formula>
    </cfRule>
  </conditionalFormatting>
  <conditionalFormatting sqref="U27:U31">
    <cfRule type="expression" dxfId="424" priority="30">
      <formula>T27=0</formula>
    </cfRule>
    <cfRule type="expression" dxfId="423" priority="31">
      <formula>AND(T27&gt;0,T27&lt;=0.25)</formula>
    </cfRule>
    <cfRule type="expression" dxfId="422" priority="32">
      <formula>AND(T27&gt;0.25,T27&lt;=0.5)</formula>
    </cfRule>
    <cfRule type="expression" dxfId="421" priority="33">
      <formula>AND(T27&gt;0.5,T27&lt;=0.75)</formula>
    </cfRule>
    <cfRule type="expression" dxfId="420" priority="34">
      <formula>AND(T27&gt;0.75,T27&lt;=1)</formula>
    </cfRule>
  </conditionalFormatting>
  <conditionalFormatting sqref="Y14">
    <cfRule type="expression" dxfId="419" priority="25">
      <formula>X14=0</formula>
    </cfRule>
    <cfRule type="expression" dxfId="418" priority="26">
      <formula>AND(X14&gt;0,X14&lt;=0.25)</formula>
    </cfRule>
    <cfRule type="expression" dxfId="417" priority="27">
      <formula>AND(X14&gt;0.25,X14&lt;=0.5)</formula>
    </cfRule>
    <cfRule type="expression" dxfId="416" priority="28">
      <formula>AND(X14&gt;0.5,X14&lt;=0.75)</formula>
    </cfRule>
    <cfRule type="expression" dxfId="415" priority="29">
      <formula>AND(X14&gt;0.75,X14&lt;=1)</formula>
    </cfRule>
  </conditionalFormatting>
  <conditionalFormatting sqref="Y20">
    <cfRule type="expression" dxfId="414" priority="20">
      <formula>X20=0</formula>
    </cfRule>
    <cfRule type="expression" dxfId="413" priority="21">
      <formula>AND(X20&gt;0,X20&lt;=0.25)</formula>
    </cfRule>
    <cfRule type="expression" dxfId="412" priority="22">
      <formula>AND(X20&gt;0.25,X20&lt;=0.5)</formula>
    </cfRule>
    <cfRule type="expression" dxfId="411" priority="23">
      <formula>AND(X20&gt;0.5,X20&lt;=0.75)</formula>
    </cfRule>
    <cfRule type="expression" dxfId="410" priority="24">
      <formula>AND(X20&gt;0.75,X20&lt;=1)</formula>
    </cfRule>
  </conditionalFormatting>
  <conditionalFormatting sqref="Y26">
    <cfRule type="expression" dxfId="409" priority="15">
      <formula>X26=0</formula>
    </cfRule>
    <cfRule type="expression" dxfId="408" priority="16">
      <formula>AND(X26&gt;0,X26&lt;=0.25)</formula>
    </cfRule>
    <cfRule type="expression" dxfId="407" priority="17">
      <formula>AND(X26&gt;0.25,X26&lt;=0.5)</formula>
    </cfRule>
    <cfRule type="expression" dxfId="406" priority="18">
      <formula>AND(X26&gt;0.5,X26&lt;=0.75)</formula>
    </cfRule>
    <cfRule type="expression" dxfId="405" priority="19">
      <formula>AND(X26&gt;0.75,X26&lt;=1)</formula>
    </cfRule>
  </conditionalFormatting>
  <conditionalFormatting sqref="AB7">
    <cfRule type="expression" dxfId="404" priority="56">
      <formula>Z7=0</formula>
    </cfRule>
    <cfRule type="expression" dxfId="403" priority="57">
      <formula>AND(Z7&gt;0,Z7&lt;=0.25)</formula>
    </cfRule>
    <cfRule type="expression" dxfId="402" priority="58">
      <formula>AND(Z7&gt;0.25,Z7&lt;=0.5)</formula>
    </cfRule>
    <cfRule type="expression" dxfId="401" priority="59">
      <formula>AND(Z7&gt;0.5,Z7&lt;=0.75)</formula>
    </cfRule>
    <cfRule type="expression" dxfId="400" priority="60">
      <formula>AND(Z7&gt;0.75,Z7&lt;=1)</formula>
    </cfRule>
  </conditionalFormatting>
  <conditionalFormatting sqref="G10:G13">
    <cfRule type="colorScale" priority="4">
      <colorScale>
        <cfvo type="min"/>
        <cfvo type="percentile" val="50"/>
        <cfvo type="max"/>
        <color rgb="FFF8696B"/>
        <color rgb="FFFFEB84"/>
        <color rgb="FF63BE7B"/>
      </colorScale>
    </cfRule>
  </conditionalFormatting>
  <conditionalFormatting sqref="G9">
    <cfRule type="colorScale" priority="5">
      <colorScale>
        <cfvo type="min"/>
        <cfvo type="percentile" val="50"/>
        <cfvo type="max"/>
        <color rgb="FFF8696B"/>
        <color rgb="FFFFEB84"/>
        <color rgb="FF63BE7B"/>
      </colorScale>
    </cfRule>
  </conditionalFormatting>
  <conditionalFormatting sqref="G15:G19">
    <cfRule type="colorScale" priority="3">
      <colorScale>
        <cfvo type="min"/>
        <cfvo type="percentile" val="50"/>
        <cfvo type="max"/>
        <color rgb="FFF8696B"/>
        <color rgb="FFFFEB84"/>
        <color rgb="FF63BE7B"/>
      </colorScale>
    </cfRule>
  </conditionalFormatting>
  <conditionalFormatting sqref="G21:G22 G24:G25">
    <cfRule type="colorScale" priority="2">
      <colorScale>
        <cfvo type="min"/>
        <cfvo type="percentile" val="50"/>
        <cfvo type="max"/>
        <color rgb="FFF8696B"/>
        <color rgb="FFFFEB84"/>
        <color rgb="FF63BE7B"/>
      </colorScale>
    </cfRule>
  </conditionalFormatting>
  <conditionalFormatting sqref="G29:G31">
    <cfRule type="colorScale" priority="1">
      <colorScale>
        <cfvo type="min"/>
        <cfvo type="percentile" val="50"/>
        <cfvo type="max"/>
        <color rgb="FFF8696B"/>
        <color rgb="FFFFEB84"/>
        <color rgb="FF63BE7B"/>
      </colorScale>
    </cfRule>
  </conditionalFormatting>
  <pageMargins left="0.7" right="0.7" top="0.75" bottom="0.75" header="0.3" footer="0.3"/>
  <pageSetup paperSize="8" scale="61" orientation="landscape"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7B630-07AF-9A40-A396-1AD290ECBA5F}">
  <sheetPr>
    <pageSetUpPr fitToPage="1"/>
  </sheetPr>
  <dimension ref="B1:AB44"/>
  <sheetViews>
    <sheetView showGridLines="0" showRowColHeaders="0" zoomScale="81" zoomScaleNormal="81" workbookViewId="0">
      <selection activeCell="H9" sqref="H9"/>
    </sheetView>
  </sheetViews>
  <sheetFormatPr baseColWidth="10" defaultRowHeight="16" x14ac:dyDescent="0.2"/>
  <cols>
    <col min="1" max="1" width="5.83203125" customWidth="1"/>
    <col min="2" max="2" width="2.5" bestFit="1" customWidth="1"/>
    <col min="4" max="4" width="3.6640625" bestFit="1" customWidth="1"/>
    <col min="5" max="5" width="13.6640625" bestFit="1" customWidth="1"/>
    <col min="6" max="6" width="5.6640625" bestFit="1" customWidth="1"/>
    <col min="7" max="7" width="25.33203125" bestFit="1" customWidth="1"/>
    <col min="8" max="12" width="4.6640625" customWidth="1"/>
    <col min="13" max="17" width="2.5" hidden="1" customWidth="1"/>
    <col min="18" max="18" width="10.6640625" hidden="1" customWidth="1"/>
    <col min="19" max="19" width="10.83203125" hidden="1" customWidth="1"/>
    <col min="20" max="20" width="8" customWidth="1"/>
    <col min="21" max="21" width="3.33203125" customWidth="1"/>
    <col min="22" max="23" width="10.83203125" hidden="1" customWidth="1"/>
    <col min="24" max="24" width="7.83203125" customWidth="1"/>
    <col min="25" max="25" width="3.33203125" customWidth="1"/>
    <col min="26" max="26" width="13.83203125" hidden="1" customWidth="1"/>
    <col min="27" max="27" width="10.83203125" customWidth="1"/>
    <col min="28" max="28" width="3.33203125" customWidth="1"/>
  </cols>
  <sheetData>
    <row r="1" spans="2:28" x14ac:dyDescent="0.2">
      <c r="C1" s="55" t="s">
        <v>64</v>
      </c>
    </row>
    <row r="3" spans="2:28" ht="21" x14ac:dyDescent="0.25">
      <c r="B3" s="62"/>
      <c r="C3" s="188" t="s">
        <v>90</v>
      </c>
      <c r="D3" s="188"/>
      <c r="E3" s="188"/>
    </row>
    <row r="4" spans="2:28" ht="20" customHeight="1" thickBot="1" x14ac:dyDescent="0.25"/>
    <row r="5" spans="2:28" ht="20" thickBot="1" x14ac:dyDescent="0.3">
      <c r="B5" s="191" t="s">
        <v>58</v>
      </c>
      <c r="C5" s="192"/>
      <c r="D5" s="192"/>
      <c r="E5" s="192"/>
      <c r="F5" s="192"/>
      <c r="G5" s="192"/>
      <c r="H5" s="192"/>
      <c r="I5" s="192"/>
      <c r="J5" s="192"/>
      <c r="K5" s="192"/>
      <c r="L5" s="192"/>
      <c r="M5" s="192"/>
      <c r="N5" s="192"/>
      <c r="O5" s="192"/>
      <c r="P5" s="192"/>
      <c r="Q5" s="192"/>
      <c r="R5" s="192"/>
      <c r="S5" s="192"/>
      <c r="T5" s="192"/>
      <c r="U5" s="192"/>
      <c r="V5" s="192"/>
      <c r="W5" s="192"/>
      <c r="X5" s="192"/>
      <c r="Y5" s="192"/>
      <c r="Z5" s="192"/>
      <c r="AA5" s="192"/>
      <c r="AB5" s="193"/>
    </row>
    <row r="6" spans="2:28" ht="83" customHeight="1" x14ac:dyDescent="0.2">
      <c r="B6" s="194" t="s">
        <v>0</v>
      </c>
      <c r="C6" s="195"/>
      <c r="D6" s="196" t="s">
        <v>1</v>
      </c>
      <c r="E6" s="197"/>
      <c r="F6" s="196" t="s">
        <v>2</v>
      </c>
      <c r="G6" s="197"/>
      <c r="H6" s="31" t="s">
        <v>34</v>
      </c>
      <c r="I6" s="31" t="s">
        <v>35</v>
      </c>
      <c r="J6" s="31" t="s">
        <v>36</v>
      </c>
      <c r="K6" s="31" t="s">
        <v>37</v>
      </c>
      <c r="L6" s="31" t="s">
        <v>33</v>
      </c>
      <c r="M6" s="32">
        <v>1</v>
      </c>
      <c r="N6" s="32">
        <v>2</v>
      </c>
      <c r="O6" s="32">
        <v>3</v>
      </c>
      <c r="P6" s="32">
        <v>4</v>
      </c>
      <c r="Q6" s="32">
        <v>5</v>
      </c>
      <c r="R6" s="32" t="s">
        <v>39</v>
      </c>
      <c r="S6" s="32" t="s">
        <v>41</v>
      </c>
      <c r="T6" s="195" t="s">
        <v>42</v>
      </c>
      <c r="U6" s="195"/>
      <c r="V6" s="33" t="s">
        <v>38</v>
      </c>
      <c r="W6" s="33"/>
      <c r="X6" s="196" t="s">
        <v>32</v>
      </c>
      <c r="Y6" s="195"/>
      <c r="Z6" s="88"/>
      <c r="AA6" s="189" t="s">
        <v>40</v>
      </c>
      <c r="AB6" s="190"/>
    </row>
    <row r="7" spans="2:28" ht="17" thickBot="1" x14ac:dyDescent="0.25">
      <c r="B7" s="63">
        <v>3</v>
      </c>
      <c r="C7" s="198" t="s">
        <v>44</v>
      </c>
      <c r="D7" s="198"/>
      <c r="E7" s="198"/>
      <c r="F7" s="64"/>
      <c r="G7" s="64"/>
      <c r="H7" s="64"/>
      <c r="I7" s="64"/>
      <c r="J7" s="64"/>
      <c r="K7" s="64"/>
      <c r="L7" s="64"/>
      <c r="M7" s="64"/>
      <c r="N7" s="64"/>
      <c r="O7" s="64"/>
      <c r="P7" s="64"/>
      <c r="Q7" s="64"/>
      <c r="R7" s="64"/>
      <c r="S7" s="64"/>
      <c r="T7" s="64"/>
      <c r="U7" s="64"/>
      <c r="V7" s="64"/>
      <c r="W7" s="64"/>
      <c r="X7" s="64"/>
      <c r="Y7" s="64"/>
      <c r="Z7" s="65">
        <f>AVERAGE(W8,W14,W20,W26)</f>
        <v>-0.25</v>
      </c>
      <c r="AA7" s="66" t="str">
        <f>IF(Z7&lt;&gt;-0.25,Z7,"")</f>
        <v/>
      </c>
      <c r="AB7" s="11"/>
    </row>
    <row r="8" spans="2:28" ht="17" thickBot="1" x14ac:dyDescent="0.25">
      <c r="B8" s="3"/>
      <c r="C8" s="4"/>
      <c r="D8" s="27" t="s">
        <v>91</v>
      </c>
      <c r="E8" s="28" t="s">
        <v>115</v>
      </c>
      <c r="F8" s="21"/>
      <c r="G8" s="21"/>
      <c r="H8" s="21"/>
      <c r="I8" s="21"/>
      <c r="J8" s="21"/>
      <c r="K8" s="21"/>
      <c r="L8" s="21"/>
      <c r="M8" s="21"/>
      <c r="N8" s="21"/>
      <c r="O8" s="21"/>
      <c r="P8" s="21"/>
      <c r="Q8" s="21"/>
      <c r="R8" s="21"/>
      <c r="S8" s="21"/>
      <c r="T8" s="21"/>
      <c r="U8" s="21"/>
      <c r="V8" s="21">
        <f>SUM(M9:Q13)</f>
        <v>0</v>
      </c>
      <c r="W8" s="29">
        <f>(((V8-(5)*(1-0))/(25-(5)))+0)</f>
        <v>-0.25</v>
      </c>
      <c r="X8" s="25" t="str">
        <f>IF(W8&lt;&gt;-0.25,W8,"")</f>
        <v/>
      </c>
      <c r="Y8" s="26"/>
      <c r="Z8" s="4"/>
      <c r="AA8" s="4"/>
      <c r="AB8" s="5"/>
    </row>
    <row r="9" spans="2:28" x14ac:dyDescent="0.2">
      <c r="B9" s="3"/>
      <c r="C9" s="4"/>
      <c r="D9" s="12"/>
      <c r="E9" s="13"/>
      <c r="F9" s="2" t="s">
        <v>95</v>
      </c>
      <c r="G9" s="91" t="s">
        <v>229</v>
      </c>
      <c r="H9" s="182"/>
      <c r="I9" s="182"/>
      <c r="J9" s="182"/>
      <c r="K9" s="182"/>
      <c r="L9" s="182"/>
      <c r="M9" s="2">
        <f>IF(H9="x",1,0)</f>
        <v>0</v>
      </c>
      <c r="N9" s="2">
        <f>IF(I9="x",2,0)</f>
        <v>0</v>
      </c>
      <c r="O9" s="2">
        <f>IF(J9="x",3,0)</f>
        <v>0</v>
      </c>
      <c r="P9" s="2">
        <f>IF(K9="x",4,0)</f>
        <v>0</v>
      </c>
      <c r="Q9" s="2">
        <f>IF(L9="x",5,0)</f>
        <v>0</v>
      </c>
      <c r="R9" s="2">
        <f>SUM(M9:Q9)</f>
        <v>0</v>
      </c>
      <c r="S9" s="2">
        <f>(((R9-(1)*(1-0))/(5-(1)))+0)</f>
        <v>-0.25</v>
      </c>
      <c r="T9" s="2" t="str">
        <f>IF(S9&lt;&gt;-0.25,S9,"")</f>
        <v/>
      </c>
      <c r="U9" s="2"/>
      <c r="V9" s="4"/>
      <c r="W9" s="4"/>
      <c r="X9" s="23" t="e">
        <f>1-X8</f>
        <v>#VALUE!</v>
      </c>
      <c r="Y9" s="5"/>
      <c r="Z9" s="4"/>
      <c r="AA9" s="10"/>
      <c r="AB9" s="5"/>
    </row>
    <row r="10" spans="2:28" x14ac:dyDescent="0.2">
      <c r="B10" s="3"/>
      <c r="C10" s="4"/>
      <c r="D10" s="12"/>
      <c r="E10" s="13"/>
      <c r="F10" s="2" t="s">
        <v>99</v>
      </c>
      <c r="G10" s="91" t="s">
        <v>225</v>
      </c>
      <c r="H10" s="183"/>
      <c r="I10" s="183"/>
      <c r="J10" s="183"/>
      <c r="K10" s="183"/>
      <c r="L10" s="183"/>
      <c r="M10" s="1">
        <f>IF(H10="x",1,0)</f>
        <v>0</v>
      </c>
      <c r="N10" s="1">
        <f>IF(I10="x",2,0)</f>
        <v>0</v>
      </c>
      <c r="O10" s="1">
        <f>IF(J10="x",3,0)</f>
        <v>0</v>
      </c>
      <c r="P10" s="1">
        <f>IF(K10="x",4,0)</f>
        <v>0</v>
      </c>
      <c r="Q10" s="1">
        <f>IF(L10="x",5,0)</f>
        <v>0</v>
      </c>
      <c r="R10" s="1">
        <f>SUM(M10:Q10)</f>
        <v>0</v>
      </c>
      <c r="S10" s="1">
        <f t="shared" ref="S10:S31" si="0">(((R10-(1)*(1-0))/(5-(1)))+0)</f>
        <v>-0.25</v>
      </c>
      <c r="T10" s="1" t="str">
        <f t="shared" ref="T10:T31" si="1">IF(S10&lt;&gt;-0.25,S10,"")</f>
        <v/>
      </c>
      <c r="U10" s="1"/>
      <c r="V10" s="4"/>
      <c r="W10" s="4"/>
      <c r="X10" s="4"/>
      <c r="Y10" s="5"/>
      <c r="Z10" s="4"/>
      <c r="AA10" s="4"/>
      <c r="AB10" s="5"/>
    </row>
    <row r="11" spans="2:28" x14ac:dyDescent="0.2">
      <c r="B11" s="3"/>
      <c r="C11" s="4"/>
      <c r="D11" s="12"/>
      <c r="E11" s="13"/>
      <c r="F11" s="2" t="s">
        <v>100</v>
      </c>
      <c r="G11" s="91" t="s">
        <v>226</v>
      </c>
      <c r="H11" s="183"/>
      <c r="I11" s="183"/>
      <c r="J11" s="183"/>
      <c r="K11" s="183"/>
      <c r="L11" s="183"/>
      <c r="M11" s="1">
        <f>IF(H11="x",1,0)</f>
        <v>0</v>
      </c>
      <c r="N11" s="1">
        <f>IF(I11="x",2,0)</f>
        <v>0</v>
      </c>
      <c r="O11" s="1">
        <f>IF(J11="x",3,0)</f>
        <v>0</v>
      </c>
      <c r="P11" s="1">
        <f>IF(K11="x",4,0)</f>
        <v>0</v>
      </c>
      <c r="Q11" s="1">
        <f>IF(L11="x",5,0)</f>
        <v>0</v>
      </c>
      <c r="R11" s="1">
        <f>SUM(M11:Q11)</f>
        <v>0</v>
      </c>
      <c r="S11" s="1">
        <f t="shared" si="0"/>
        <v>-0.25</v>
      </c>
      <c r="T11" s="1" t="str">
        <f t="shared" si="1"/>
        <v/>
      </c>
      <c r="U11" s="1"/>
      <c r="V11" s="4"/>
      <c r="W11" s="4"/>
      <c r="X11" s="4"/>
      <c r="Y11" s="5"/>
      <c r="Z11" s="4"/>
      <c r="AA11" s="4"/>
      <c r="AB11" s="5"/>
    </row>
    <row r="12" spans="2:28" x14ac:dyDescent="0.2">
      <c r="B12" s="3"/>
      <c r="C12" s="4"/>
      <c r="D12" s="12"/>
      <c r="E12" s="13"/>
      <c r="F12" s="2" t="s">
        <v>101</v>
      </c>
      <c r="G12" s="105" t="s">
        <v>233</v>
      </c>
      <c r="H12" s="183"/>
      <c r="I12" s="183"/>
      <c r="J12" s="183"/>
      <c r="K12" s="183"/>
      <c r="L12" s="183"/>
      <c r="M12" s="1">
        <f>IF(H12="x",1,0)</f>
        <v>0</v>
      </c>
      <c r="N12" s="1">
        <f>IF(I12="x",2,0)</f>
        <v>0</v>
      </c>
      <c r="O12" s="1">
        <f>IF(J12="x",3,0)</f>
        <v>0</v>
      </c>
      <c r="P12" s="1">
        <f>IF(K12="x",4,0)</f>
        <v>0</v>
      </c>
      <c r="Q12" s="1">
        <f>IF(L12="x",5,0)</f>
        <v>0</v>
      </c>
      <c r="R12" s="1">
        <f>SUM(M12:Q12)</f>
        <v>0</v>
      </c>
      <c r="S12" s="1">
        <f t="shared" si="0"/>
        <v>-0.25</v>
      </c>
      <c r="T12" s="1" t="str">
        <f t="shared" si="1"/>
        <v/>
      </c>
      <c r="U12" s="1"/>
      <c r="V12" s="4"/>
      <c r="W12" s="4"/>
      <c r="X12" s="4"/>
      <c r="Y12" s="5"/>
      <c r="Z12" s="4"/>
      <c r="AA12" s="4"/>
      <c r="AB12" s="5"/>
    </row>
    <row r="13" spans="2:28" ht="17" thickBot="1" x14ac:dyDescent="0.25">
      <c r="B13" s="3"/>
      <c r="C13" s="4"/>
      <c r="D13" s="17"/>
      <c r="E13" s="18"/>
      <c r="F13" s="2" t="s">
        <v>102</v>
      </c>
      <c r="G13" s="91" t="s">
        <v>234</v>
      </c>
      <c r="H13" s="184"/>
      <c r="I13" s="184"/>
      <c r="J13" s="184"/>
      <c r="K13" s="184"/>
      <c r="L13" s="184"/>
      <c r="M13" s="8">
        <f>IF(H13="x",1,0)</f>
        <v>0</v>
      </c>
      <c r="N13" s="8">
        <f>IF(I13="x",2,0)</f>
        <v>0</v>
      </c>
      <c r="O13" s="8">
        <f>IF(J13="x",3,0)</f>
        <v>0</v>
      </c>
      <c r="P13" s="8">
        <f>IF(K13="x",4,0)</f>
        <v>0</v>
      </c>
      <c r="Q13" s="8">
        <f>IF(L13="x",5,0)</f>
        <v>0</v>
      </c>
      <c r="R13" s="8">
        <f>SUM(M13:Q13)</f>
        <v>0</v>
      </c>
      <c r="S13" s="8">
        <f t="shared" si="0"/>
        <v>-0.25</v>
      </c>
      <c r="T13" s="8" t="str">
        <f t="shared" si="1"/>
        <v/>
      </c>
      <c r="U13" s="8"/>
      <c r="V13" s="7"/>
      <c r="W13" s="7"/>
      <c r="X13" s="7"/>
      <c r="Y13" s="9"/>
      <c r="Z13" s="4"/>
      <c r="AA13" s="4"/>
      <c r="AB13" s="5"/>
    </row>
    <row r="14" spans="2:28" ht="17" thickBot="1" x14ac:dyDescent="0.25">
      <c r="B14" s="3"/>
      <c r="C14" s="4"/>
      <c r="D14" s="27" t="s">
        <v>92</v>
      </c>
      <c r="E14" s="28" t="s">
        <v>116</v>
      </c>
      <c r="F14" s="21"/>
      <c r="G14" s="21"/>
      <c r="H14" s="21"/>
      <c r="I14" s="21"/>
      <c r="J14" s="21"/>
      <c r="K14" s="21"/>
      <c r="L14" s="21"/>
      <c r="M14" s="21"/>
      <c r="N14" s="21"/>
      <c r="O14" s="21"/>
      <c r="P14" s="21"/>
      <c r="Q14" s="21"/>
      <c r="R14" s="21"/>
      <c r="S14" s="21"/>
      <c r="T14" s="21"/>
      <c r="U14" s="21"/>
      <c r="V14" s="21">
        <f>SUM(M15:Q19)</f>
        <v>0</v>
      </c>
      <c r="W14" s="29">
        <f>(((V14-(5)*(1-0))/(25-(5)))+0)</f>
        <v>-0.25</v>
      </c>
      <c r="X14" s="25" t="str">
        <f>IF(W14&lt;&gt;-0.25,W14,"")</f>
        <v/>
      </c>
      <c r="Y14" s="26"/>
      <c r="Z14" s="4"/>
      <c r="AA14" s="4"/>
      <c r="AB14" s="5"/>
    </row>
    <row r="15" spans="2:28" x14ac:dyDescent="0.2">
      <c r="B15" s="3"/>
      <c r="C15" s="4"/>
      <c r="D15" s="12"/>
      <c r="E15" s="13"/>
      <c r="F15" s="2" t="s">
        <v>96</v>
      </c>
      <c r="G15" s="91" t="s">
        <v>235</v>
      </c>
      <c r="H15" s="182"/>
      <c r="I15" s="182"/>
      <c r="J15" s="182"/>
      <c r="K15" s="182"/>
      <c r="L15" s="182"/>
      <c r="M15" s="2">
        <f>IF(H15="x",1,0)</f>
        <v>0</v>
      </c>
      <c r="N15" s="2">
        <f>IF(I15="x",2,0)</f>
        <v>0</v>
      </c>
      <c r="O15" s="2">
        <f>IF(J15="x",3,0)</f>
        <v>0</v>
      </c>
      <c r="P15" s="2">
        <f>IF(K15="x",4,0)</f>
        <v>0</v>
      </c>
      <c r="Q15" s="2">
        <f>IF(L15="x",5,0)</f>
        <v>0</v>
      </c>
      <c r="R15" s="2">
        <f>SUM(M15:Q15)</f>
        <v>0</v>
      </c>
      <c r="S15" s="2">
        <f t="shared" si="0"/>
        <v>-0.25</v>
      </c>
      <c r="T15" s="2" t="str">
        <f t="shared" si="1"/>
        <v/>
      </c>
      <c r="U15" s="2"/>
      <c r="V15" s="4"/>
      <c r="W15" s="4"/>
      <c r="X15" s="23" t="e">
        <f>1-X14</f>
        <v>#VALUE!</v>
      </c>
      <c r="Y15" s="5"/>
      <c r="Z15" s="4"/>
      <c r="AA15" s="4"/>
      <c r="AB15" s="5"/>
    </row>
    <row r="16" spans="2:28" x14ac:dyDescent="0.2">
      <c r="B16" s="3"/>
      <c r="C16" s="4"/>
      <c r="D16" s="12"/>
      <c r="E16" s="13"/>
      <c r="F16" s="2" t="s">
        <v>103</v>
      </c>
      <c r="G16" s="105" t="s">
        <v>236</v>
      </c>
      <c r="H16" s="183"/>
      <c r="I16" s="183"/>
      <c r="J16" s="183"/>
      <c r="K16" s="183"/>
      <c r="L16" s="183"/>
      <c r="M16" s="1">
        <f t="shared" ref="M16:M19" si="2">IF(H16="x",1,0)</f>
        <v>0</v>
      </c>
      <c r="N16" s="1">
        <f t="shared" ref="N16:N19" si="3">IF(I16="x",2,0)</f>
        <v>0</v>
      </c>
      <c r="O16" s="1">
        <f t="shared" ref="O16:O19" si="4">IF(J16="x",3,0)</f>
        <v>0</v>
      </c>
      <c r="P16" s="1">
        <f t="shared" ref="P16:P19" si="5">IF(K16="x",4,0)</f>
        <v>0</v>
      </c>
      <c r="Q16" s="1">
        <f t="shared" ref="Q16:Q19" si="6">IF(L16="x",5,0)</f>
        <v>0</v>
      </c>
      <c r="R16" s="1">
        <f t="shared" ref="R16:R19" si="7">SUM(M16:Q16)</f>
        <v>0</v>
      </c>
      <c r="S16" s="1">
        <f t="shared" si="0"/>
        <v>-0.25</v>
      </c>
      <c r="T16" s="1" t="str">
        <f t="shared" si="1"/>
        <v/>
      </c>
      <c r="U16" s="1"/>
      <c r="V16" s="4"/>
      <c r="W16" s="4"/>
      <c r="X16" s="4"/>
      <c r="Y16" s="5"/>
      <c r="Z16" s="4"/>
      <c r="AA16" s="4"/>
      <c r="AB16" s="5"/>
    </row>
    <row r="17" spans="2:28" x14ac:dyDescent="0.2">
      <c r="B17" s="3"/>
      <c r="C17" s="4"/>
      <c r="D17" s="12"/>
      <c r="E17" s="13"/>
      <c r="F17" s="2" t="s">
        <v>104</v>
      </c>
      <c r="G17" s="91" t="s">
        <v>237</v>
      </c>
      <c r="H17" s="183"/>
      <c r="I17" s="183"/>
      <c r="J17" s="183"/>
      <c r="K17" s="183"/>
      <c r="L17" s="183"/>
      <c r="M17" s="1">
        <f t="shared" si="2"/>
        <v>0</v>
      </c>
      <c r="N17" s="1">
        <f t="shared" si="3"/>
        <v>0</v>
      </c>
      <c r="O17" s="1">
        <f t="shared" si="4"/>
        <v>0</v>
      </c>
      <c r="P17" s="1">
        <f t="shared" si="5"/>
        <v>0</v>
      </c>
      <c r="Q17" s="1">
        <f t="shared" si="6"/>
        <v>0</v>
      </c>
      <c r="R17" s="1">
        <f t="shared" si="7"/>
        <v>0</v>
      </c>
      <c r="S17" s="1">
        <f t="shared" si="0"/>
        <v>-0.25</v>
      </c>
      <c r="T17" s="1" t="str">
        <f t="shared" si="1"/>
        <v/>
      </c>
      <c r="U17" s="1"/>
      <c r="V17" s="4"/>
      <c r="W17" s="4"/>
      <c r="X17" s="4"/>
      <c r="Y17" s="5"/>
      <c r="Z17" s="4"/>
      <c r="AA17" s="4"/>
      <c r="AB17" s="5"/>
    </row>
    <row r="18" spans="2:28" x14ac:dyDescent="0.2">
      <c r="B18" s="3"/>
      <c r="C18" s="4"/>
      <c r="D18" s="12"/>
      <c r="E18" s="13"/>
      <c r="F18" s="2" t="s">
        <v>105</v>
      </c>
      <c r="G18" s="91" t="s">
        <v>227</v>
      </c>
      <c r="H18" s="183"/>
      <c r="I18" s="183"/>
      <c r="J18" s="183"/>
      <c r="K18" s="183"/>
      <c r="L18" s="183"/>
      <c r="M18" s="1">
        <f t="shared" si="2"/>
        <v>0</v>
      </c>
      <c r="N18" s="1">
        <f t="shared" si="3"/>
        <v>0</v>
      </c>
      <c r="O18" s="1">
        <f t="shared" si="4"/>
        <v>0</v>
      </c>
      <c r="P18" s="1">
        <f t="shared" si="5"/>
        <v>0</v>
      </c>
      <c r="Q18" s="1">
        <f t="shared" si="6"/>
        <v>0</v>
      </c>
      <c r="R18" s="1">
        <f t="shared" si="7"/>
        <v>0</v>
      </c>
      <c r="S18" s="1">
        <f t="shared" si="0"/>
        <v>-0.25</v>
      </c>
      <c r="T18" s="1" t="str">
        <f t="shared" si="1"/>
        <v/>
      </c>
      <c r="U18" s="1"/>
      <c r="V18" s="4"/>
      <c r="W18" s="4"/>
      <c r="X18" s="4"/>
      <c r="Y18" s="5"/>
      <c r="Z18" s="4"/>
      <c r="AA18" s="4"/>
      <c r="AB18" s="5"/>
    </row>
    <row r="19" spans="2:28" ht="17" thickBot="1" x14ac:dyDescent="0.25">
      <c r="B19" s="3"/>
      <c r="C19" s="4"/>
      <c r="D19" s="17"/>
      <c r="E19" s="18"/>
      <c r="F19" s="2" t="s">
        <v>106</v>
      </c>
      <c r="G19" s="91" t="s">
        <v>239</v>
      </c>
      <c r="H19" s="184"/>
      <c r="I19" s="184"/>
      <c r="J19" s="184"/>
      <c r="K19" s="184"/>
      <c r="L19" s="184"/>
      <c r="M19" s="8">
        <f t="shared" si="2"/>
        <v>0</v>
      </c>
      <c r="N19" s="8">
        <f t="shared" si="3"/>
        <v>0</v>
      </c>
      <c r="O19" s="8">
        <f t="shared" si="4"/>
        <v>0</v>
      </c>
      <c r="P19" s="8">
        <f t="shared" si="5"/>
        <v>0</v>
      </c>
      <c r="Q19" s="8">
        <f t="shared" si="6"/>
        <v>0</v>
      </c>
      <c r="R19" s="8">
        <f t="shared" si="7"/>
        <v>0</v>
      </c>
      <c r="S19" s="8">
        <f t="shared" si="0"/>
        <v>-0.25</v>
      </c>
      <c r="T19" s="8" t="str">
        <f t="shared" si="1"/>
        <v/>
      </c>
      <c r="U19" s="8"/>
      <c r="V19" s="7"/>
      <c r="W19" s="7"/>
      <c r="X19" s="7"/>
      <c r="Y19" s="9"/>
      <c r="Z19" s="4"/>
      <c r="AA19" s="4"/>
      <c r="AB19" s="5"/>
    </row>
    <row r="20" spans="2:28" ht="17" thickBot="1" x14ac:dyDescent="0.25">
      <c r="B20" s="3"/>
      <c r="C20" s="4"/>
      <c r="D20" s="27" t="s">
        <v>93</v>
      </c>
      <c r="E20" s="28" t="s">
        <v>117</v>
      </c>
      <c r="F20" s="28"/>
      <c r="G20" s="28"/>
      <c r="H20" s="28"/>
      <c r="I20" s="28"/>
      <c r="J20" s="28"/>
      <c r="K20" s="28"/>
      <c r="L20" s="28"/>
      <c r="M20" s="28"/>
      <c r="N20" s="28"/>
      <c r="O20" s="28"/>
      <c r="P20" s="28"/>
      <c r="Q20" s="28"/>
      <c r="R20" s="28"/>
      <c r="S20" s="28"/>
      <c r="T20" s="28"/>
      <c r="U20" s="28"/>
      <c r="V20" s="28">
        <f>SUM(M21:Q25)</f>
        <v>0</v>
      </c>
      <c r="W20" s="29">
        <f>(((V20-(5)*(1-0))/(25-(5)))+0)</f>
        <v>-0.25</v>
      </c>
      <c r="X20" s="25" t="str">
        <f>IF(W20&lt;&gt;-0.25,W20,"")</f>
        <v/>
      </c>
      <c r="Y20" s="30"/>
      <c r="Z20" s="4"/>
      <c r="AA20" s="4"/>
      <c r="AB20" s="5"/>
    </row>
    <row r="21" spans="2:28" x14ac:dyDescent="0.2">
      <c r="B21" s="3"/>
      <c r="C21" s="4"/>
      <c r="D21" s="12"/>
      <c r="E21" s="13"/>
      <c r="F21" s="51" t="s">
        <v>97</v>
      </c>
      <c r="G21" s="93" t="s">
        <v>287</v>
      </c>
      <c r="H21" s="185"/>
      <c r="I21" s="185"/>
      <c r="J21" s="185"/>
      <c r="K21" s="185"/>
      <c r="L21" s="185"/>
      <c r="M21" s="51">
        <f t="shared" ref="M21:M25" si="8">IF(H21="x",1,0)</f>
        <v>0</v>
      </c>
      <c r="N21" s="51">
        <f t="shared" ref="N21:N25" si="9">IF(I21="x",2,0)</f>
        <v>0</v>
      </c>
      <c r="O21" s="51">
        <f t="shared" ref="O21:O25" si="10">IF(J21="x",3,0)</f>
        <v>0</v>
      </c>
      <c r="P21" s="51">
        <f t="shared" ref="P21:P25" si="11">IF(K21="x",4,0)</f>
        <v>0</v>
      </c>
      <c r="Q21" s="51">
        <f t="shared" ref="Q21:Q25" si="12">IF(L21="x",5,0)</f>
        <v>0</v>
      </c>
      <c r="R21" s="51">
        <f t="shared" ref="R21:R25" si="13">SUM(M21:Q21)</f>
        <v>0</v>
      </c>
      <c r="S21" s="51">
        <f t="shared" si="0"/>
        <v>-0.25</v>
      </c>
      <c r="T21" s="51" t="str">
        <f t="shared" si="1"/>
        <v/>
      </c>
      <c r="U21" s="14"/>
      <c r="V21" s="13"/>
      <c r="W21" s="13"/>
      <c r="X21" s="24" t="e">
        <f>1-X20</f>
        <v>#VALUE!</v>
      </c>
      <c r="Y21" s="16"/>
      <c r="Z21" s="4"/>
      <c r="AA21" s="4"/>
      <c r="AB21" s="5"/>
    </row>
    <row r="22" spans="2:28" x14ac:dyDescent="0.2">
      <c r="B22" s="3"/>
      <c r="C22" s="4"/>
      <c r="D22" s="12"/>
      <c r="E22" s="13"/>
      <c r="F22" s="51" t="s">
        <v>107</v>
      </c>
      <c r="G22" s="93" t="s">
        <v>288</v>
      </c>
      <c r="H22" s="186"/>
      <c r="I22" s="186"/>
      <c r="J22" s="186"/>
      <c r="K22" s="186"/>
      <c r="L22" s="186"/>
      <c r="M22" s="52">
        <f t="shared" si="8"/>
        <v>0</v>
      </c>
      <c r="N22" s="52">
        <f t="shared" si="9"/>
        <v>0</v>
      </c>
      <c r="O22" s="52">
        <f t="shared" si="10"/>
        <v>0</v>
      </c>
      <c r="P22" s="52">
        <f t="shared" si="11"/>
        <v>0</v>
      </c>
      <c r="Q22" s="52">
        <f t="shared" si="12"/>
        <v>0</v>
      </c>
      <c r="R22" s="52">
        <f t="shared" si="13"/>
        <v>0</v>
      </c>
      <c r="S22" s="52">
        <f t="shared" si="0"/>
        <v>-0.25</v>
      </c>
      <c r="T22" s="52" t="str">
        <f t="shared" si="1"/>
        <v/>
      </c>
      <c r="U22" s="15"/>
      <c r="V22" s="13"/>
      <c r="W22" s="13"/>
      <c r="X22" s="13"/>
      <c r="Y22" s="16"/>
      <c r="Z22" s="4"/>
      <c r="AA22" s="4"/>
      <c r="AB22" s="5"/>
    </row>
    <row r="23" spans="2:28" x14ac:dyDescent="0.2">
      <c r="B23" s="3"/>
      <c r="C23" s="4"/>
      <c r="D23" s="12"/>
      <c r="E23" s="13"/>
      <c r="F23" s="51" t="s">
        <v>108</v>
      </c>
      <c r="G23" s="93" t="s">
        <v>289</v>
      </c>
      <c r="H23" s="186"/>
      <c r="I23" s="186"/>
      <c r="J23" s="186"/>
      <c r="K23" s="186"/>
      <c r="L23" s="186"/>
      <c r="M23" s="52">
        <f t="shared" si="8"/>
        <v>0</v>
      </c>
      <c r="N23" s="52">
        <f t="shared" si="9"/>
        <v>0</v>
      </c>
      <c r="O23" s="52">
        <f t="shared" si="10"/>
        <v>0</v>
      </c>
      <c r="P23" s="52">
        <f t="shared" si="11"/>
        <v>0</v>
      </c>
      <c r="Q23" s="52">
        <f t="shared" si="12"/>
        <v>0</v>
      </c>
      <c r="R23" s="52">
        <f t="shared" si="13"/>
        <v>0</v>
      </c>
      <c r="S23" s="52">
        <f t="shared" si="0"/>
        <v>-0.25</v>
      </c>
      <c r="T23" s="52" t="str">
        <f t="shared" si="1"/>
        <v/>
      </c>
      <c r="U23" s="15"/>
      <c r="V23" s="13"/>
      <c r="W23" s="13"/>
      <c r="X23" s="13"/>
      <c r="Y23" s="16"/>
      <c r="Z23" s="4"/>
      <c r="AA23" s="4"/>
      <c r="AB23" s="5"/>
    </row>
    <row r="24" spans="2:28" x14ac:dyDescent="0.2">
      <c r="B24" s="3"/>
      <c r="C24" s="4"/>
      <c r="D24" s="12"/>
      <c r="E24" s="13"/>
      <c r="F24" s="51" t="s">
        <v>109</v>
      </c>
      <c r="G24" s="93" t="s">
        <v>212</v>
      </c>
      <c r="H24" s="186"/>
      <c r="I24" s="186"/>
      <c r="J24" s="186"/>
      <c r="K24" s="186"/>
      <c r="L24" s="186"/>
      <c r="M24" s="52">
        <f t="shared" si="8"/>
        <v>0</v>
      </c>
      <c r="N24" s="52">
        <f t="shared" si="9"/>
        <v>0</v>
      </c>
      <c r="O24" s="52">
        <f t="shared" si="10"/>
        <v>0</v>
      </c>
      <c r="P24" s="52">
        <f t="shared" si="11"/>
        <v>0</v>
      </c>
      <c r="Q24" s="52">
        <f t="shared" si="12"/>
        <v>0</v>
      </c>
      <c r="R24" s="52">
        <f t="shared" si="13"/>
        <v>0</v>
      </c>
      <c r="S24" s="52">
        <f t="shared" si="0"/>
        <v>-0.25</v>
      </c>
      <c r="T24" s="52" t="str">
        <f t="shared" si="1"/>
        <v/>
      </c>
      <c r="U24" s="15"/>
      <c r="V24" s="13"/>
      <c r="W24" s="13"/>
      <c r="X24" s="13"/>
      <c r="Y24" s="16"/>
      <c r="Z24" s="4"/>
      <c r="AA24" s="4"/>
      <c r="AB24" s="5"/>
    </row>
    <row r="25" spans="2:28" ht="17" thickBot="1" x14ac:dyDescent="0.25">
      <c r="B25" s="3"/>
      <c r="C25" s="4"/>
      <c r="D25" s="17"/>
      <c r="E25" s="18"/>
      <c r="F25" s="51" t="s">
        <v>110</v>
      </c>
      <c r="G25" s="93" t="s">
        <v>146</v>
      </c>
      <c r="H25" s="187"/>
      <c r="I25" s="187"/>
      <c r="J25" s="187"/>
      <c r="K25" s="187"/>
      <c r="L25" s="187"/>
      <c r="M25" s="53">
        <f t="shared" si="8"/>
        <v>0</v>
      </c>
      <c r="N25" s="53">
        <f t="shared" si="9"/>
        <v>0</v>
      </c>
      <c r="O25" s="53">
        <f t="shared" si="10"/>
        <v>0</v>
      </c>
      <c r="P25" s="53">
        <f t="shared" si="11"/>
        <v>0</v>
      </c>
      <c r="Q25" s="53">
        <f t="shared" si="12"/>
        <v>0</v>
      </c>
      <c r="R25" s="53">
        <f t="shared" si="13"/>
        <v>0</v>
      </c>
      <c r="S25" s="53">
        <f t="shared" si="0"/>
        <v>-0.25</v>
      </c>
      <c r="T25" s="53" t="str">
        <f t="shared" si="1"/>
        <v/>
      </c>
      <c r="U25" s="19"/>
      <c r="V25" s="18"/>
      <c r="W25" s="18"/>
      <c r="X25" s="18"/>
      <c r="Y25" s="20"/>
      <c r="Z25" s="4"/>
      <c r="AA25" s="4"/>
      <c r="AB25" s="5"/>
    </row>
    <row r="26" spans="2:28" ht="17" thickBot="1" x14ac:dyDescent="0.25">
      <c r="B26" s="3"/>
      <c r="C26" s="4"/>
      <c r="D26" s="27" t="s">
        <v>94</v>
      </c>
      <c r="E26" s="28" t="s">
        <v>118</v>
      </c>
      <c r="F26" s="21"/>
      <c r="G26" s="21"/>
      <c r="H26" s="21"/>
      <c r="I26" s="21"/>
      <c r="J26" s="21"/>
      <c r="K26" s="21"/>
      <c r="L26" s="21"/>
      <c r="M26" s="21"/>
      <c r="N26" s="21"/>
      <c r="O26" s="21"/>
      <c r="P26" s="21"/>
      <c r="Q26" s="21"/>
      <c r="R26" s="21"/>
      <c r="S26" s="21"/>
      <c r="T26" s="21"/>
      <c r="U26" s="21"/>
      <c r="V26" s="21">
        <f>SUM(M27:Q31)</f>
        <v>0</v>
      </c>
      <c r="W26" s="29">
        <f>(((V26-(5)*(1-0))/(25-(5)))+0)</f>
        <v>-0.25</v>
      </c>
      <c r="X26" s="25" t="str">
        <f>IF(W26&lt;&gt;-0.25,W26,"")</f>
        <v/>
      </c>
      <c r="Y26" s="26"/>
      <c r="Z26" s="4"/>
      <c r="AA26" s="4"/>
      <c r="AB26" s="5"/>
    </row>
    <row r="27" spans="2:28" x14ac:dyDescent="0.2">
      <c r="B27" s="3"/>
      <c r="C27" s="4"/>
      <c r="D27" s="12"/>
      <c r="E27" s="13"/>
      <c r="F27" s="2" t="s">
        <v>98</v>
      </c>
      <c r="G27" s="91" t="s">
        <v>285</v>
      </c>
      <c r="H27" s="182"/>
      <c r="I27" s="182"/>
      <c r="J27" s="182"/>
      <c r="K27" s="182"/>
      <c r="L27" s="182"/>
      <c r="M27" s="2">
        <f t="shared" ref="M27:M31" si="14">IF(H27="x",1,0)</f>
        <v>0</v>
      </c>
      <c r="N27" s="2">
        <f t="shared" ref="N27:N31" si="15">IF(I27="x",2,0)</f>
        <v>0</v>
      </c>
      <c r="O27" s="2">
        <f t="shared" ref="O27:O31" si="16">IF(J27="x",3,0)</f>
        <v>0</v>
      </c>
      <c r="P27" s="2">
        <f t="shared" ref="P27:P31" si="17">IF(K27="x",4,0)</f>
        <v>0</v>
      </c>
      <c r="Q27" s="2">
        <f t="shared" ref="Q27:Q31" si="18">IF(L27="x",5,0)</f>
        <v>0</v>
      </c>
      <c r="R27" s="2">
        <f t="shared" ref="R27:R31" si="19">SUM(M27:Q27)</f>
        <v>0</v>
      </c>
      <c r="S27" s="2">
        <f t="shared" si="0"/>
        <v>-0.25</v>
      </c>
      <c r="T27" s="2" t="str">
        <f t="shared" si="1"/>
        <v/>
      </c>
      <c r="U27" s="2"/>
      <c r="V27" s="4"/>
      <c r="W27" s="4"/>
      <c r="X27" s="23" t="e">
        <f>1-X26</f>
        <v>#VALUE!</v>
      </c>
      <c r="Y27" s="5"/>
      <c r="Z27" s="4"/>
      <c r="AA27" s="4"/>
      <c r="AB27" s="5"/>
    </row>
    <row r="28" spans="2:28" x14ac:dyDescent="0.2">
      <c r="B28" s="3"/>
      <c r="C28" s="4"/>
      <c r="D28" s="12"/>
      <c r="E28" s="13"/>
      <c r="F28" s="2" t="s">
        <v>111</v>
      </c>
      <c r="G28" s="105" t="s">
        <v>286</v>
      </c>
      <c r="H28" s="183"/>
      <c r="I28" s="183"/>
      <c r="J28" s="183"/>
      <c r="K28" s="183"/>
      <c r="L28" s="183"/>
      <c r="M28" s="1">
        <f t="shared" si="14"/>
        <v>0</v>
      </c>
      <c r="N28" s="1">
        <f t="shared" si="15"/>
        <v>0</v>
      </c>
      <c r="O28" s="1">
        <f t="shared" si="16"/>
        <v>0</v>
      </c>
      <c r="P28" s="1">
        <f t="shared" si="17"/>
        <v>0</v>
      </c>
      <c r="Q28" s="1">
        <f t="shared" si="18"/>
        <v>0</v>
      </c>
      <c r="R28" s="1">
        <f t="shared" si="19"/>
        <v>0</v>
      </c>
      <c r="S28" s="1">
        <f t="shared" si="0"/>
        <v>-0.25</v>
      </c>
      <c r="T28" s="1" t="str">
        <f t="shared" si="1"/>
        <v/>
      </c>
      <c r="U28" s="1"/>
      <c r="V28" s="4"/>
      <c r="W28" s="4"/>
      <c r="X28" s="4"/>
      <c r="Y28" s="5"/>
      <c r="Z28" s="4"/>
      <c r="AA28" s="4"/>
      <c r="AB28" s="5"/>
    </row>
    <row r="29" spans="2:28" x14ac:dyDescent="0.2">
      <c r="B29" s="3"/>
      <c r="C29" s="4"/>
      <c r="D29" s="12"/>
      <c r="E29" s="13"/>
      <c r="F29" s="2" t="s">
        <v>112</v>
      </c>
      <c r="G29" s="105" t="s">
        <v>244</v>
      </c>
      <c r="H29" s="183"/>
      <c r="I29" s="183"/>
      <c r="J29" s="183"/>
      <c r="K29" s="183"/>
      <c r="L29" s="183"/>
      <c r="M29" s="1">
        <f t="shared" si="14"/>
        <v>0</v>
      </c>
      <c r="N29" s="1">
        <f t="shared" si="15"/>
        <v>0</v>
      </c>
      <c r="O29" s="1">
        <f t="shared" si="16"/>
        <v>0</v>
      </c>
      <c r="P29" s="1">
        <f t="shared" si="17"/>
        <v>0</v>
      </c>
      <c r="Q29" s="1">
        <f t="shared" si="18"/>
        <v>0</v>
      </c>
      <c r="R29" s="1">
        <f t="shared" si="19"/>
        <v>0</v>
      </c>
      <c r="S29" s="1">
        <f t="shared" si="0"/>
        <v>-0.25</v>
      </c>
      <c r="T29" s="1" t="str">
        <f t="shared" si="1"/>
        <v/>
      </c>
      <c r="U29" s="1"/>
      <c r="V29" s="4"/>
      <c r="W29" s="4"/>
      <c r="X29" s="4"/>
      <c r="Y29" s="5"/>
      <c r="Z29" s="4"/>
      <c r="AA29" s="4"/>
      <c r="AB29" s="5"/>
    </row>
    <row r="30" spans="2:28" x14ac:dyDescent="0.2">
      <c r="B30" s="3"/>
      <c r="C30" s="4"/>
      <c r="D30" s="12"/>
      <c r="E30" s="13"/>
      <c r="F30" s="2" t="s">
        <v>113</v>
      </c>
      <c r="G30" s="91" t="s">
        <v>228</v>
      </c>
      <c r="H30" s="183"/>
      <c r="I30" s="183"/>
      <c r="J30" s="183"/>
      <c r="K30" s="183"/>
      <c r="L30" s="183"/>
      <c r="M30" s="1">
        <f t="shared" si="14"/>
        <v>0</v>
      </c>
      <c r="N30" s="1">
        <f t="shared" si="15"/>
        <v>0</v>
      </c>
      <c r="O30" s="1">
        <f t="shared" si="16"/>
        <v>0</v>
      </c>
      <c r="P30" s="1">
        <f t="shared" si="17"/>
        <v>0</v>
      </c>
      <c r="Q30" s="1">
        <f t="shared" si="18"/>
        <v>0</v>
      </c>
      <c r="R30" s="1">
        <f t="shared" si="19"/>
        <v>0</v>
      </c>
      <c r="S30" s="1">
        <f t="shared" si="0"/>
        <v>-0.25</v>
      </c>
      <c r="T30" s="1" t="str">
        <f t="shared" si="1"/>
        <v/>
      </c>
      <c r="U30" s="1"/>
      <c r="V30" s="4"/>
      <c r="W30" s="4"/>
      <c r="X30" s="4"/>
      <c r="Y30" s="5"/>
      <c r="Z30" s="4"/>
      <c r="AA30" s="4"/>
      <c r="AB30" s="5"/>
    </row>
    <row r="31" spans="2:28" ht="17" thickBot="1" x14ac:dyDescent="0.25">
      <c r="B31" s="6"/>
      <c r="C31" s="7"/>
      <c r="D31" s="17"/>
      <c r="E31" s="18"/>
      <c r="F31" s="22" t="s">
        <v>114</v>
      </c>
      <c r="G31" s="94" t="s">
        <v>242</v>
      </c>
      <c r="H31" s="184"/>
      <c r="I31" s="184"/>
      <c r="J31" s="184"/>
      <c r="K31" s="184"/>
      <c r="L31" s="184"/>
      <c r="M31" s="8">
        <f t="shared" si="14"/>
        <v>0</v>
      </c>
      <c r="N31" s="8">
        <f t="shared" si="15"/>
        <v>0</v>
      </c>
      <c r="O31" s="8">
        <f t="shared" si="16"/>
        <v>0</v>
      </c>
      <c r="P31" s="8">
        <f t="shared" si="17"/>
        <v>0</v>
      </c>
      <c r="Q31" s="8">
        <f t="shared" si="18"/>
        <v>0</v>
      </c>
      <c r="R31" s="8">
        <f t="shared" si="19"/>
        <v>0</v>
      </c>
      <c r="S31" s="8">
        <f t="shared" si="0"/>
        <v>-0.25</v>
      </c>
      <c r="T31" s="8" t="str">
        <f t="shared" si="1"/>
        <v/>
      </c>
      <c r="U31" s="8"/>
      <c r="V31" s="7"/>
      <c r="W31" s="7"/>
      <c r="X31" s="7"/>
      <c r="Y31" s="9"/>
      <c r="Z31" s="7"/>
      <c r="AA31" s="7"/>
      <c r="AB31" s="9"/>
    </row>
    <row r="33" spans="3:10" x14ac:dyDescent="0.2">
      <c r="C33" s="39" t="s">
        <v>46</v>
      </c>
      <c r="D33" s="40" t="s">
        <v>47</v>
      </c>
      <c r="F33" s="39" t="s">
        <v>48</v>
      </c>
      <c r="G33" s="40" t="s">
        <v>49</v>
      </c>
      <c r="I33" s="41" t="s">
        <v>48</v>
      </c>
      <c r="J33" s="40" t="s">
        <v>49</v>
      </c>
    </row>
    <row r="34" spans="3:10" x14ac:dyDescent="0.2">
      <c r="C34" s="42" t="s">
        <v>50</v>
      </c>
      <c r="D34" s="43">
        <v>20</v>
      </c>
      <c r="F34" s="42">
        <v>0.1</v>
      </c>
      <c r="G34" s="42">
        <v>0.1</v>
      </c>
      <c r="I34" s="44" t="s">
        <v>51</v>
      </c>
      <c r="J34" s="48" t="e">
        <f>100*AA7</f>
        <v>#VALUE!</v>
      </c>
    </row>
    <row r="35" spans="3:10" x14ac:dyDescent="0.2">
      <c r="C35" s="42" t="s">
        <v>52</v>
      </c>
      <c r="D35" s="43">
        <v>20</v>
      </c>
      <c r="F35" s="42">
        <f>F34+0.1</f>
        <v>0.2</v>
      </c>
      <c r="G35" s="42">
        <v>0.1</v>
      </c>
      <c r="I35" s="45" t="s">
        <v>53</v>
      </c>
      <c r="J35" s="46">
        <v>1</v>
      </c>
    </row>
    <row r="36" spans="3:10" x14ac:dyDescent="0.2">
      <c r="C36" s="42" t="s">
        <v>54</v>
      </c>
      <c r="D36" s="43">
        <v>20</v>
      </c>
      <c r="F36" s="42">
        <f t="shared" ref="F36:F43" si="20">F35+0.1</f>
        <v>0.30000000000000004</v>
      </c>
      <c r="G36" s="42">
        <v>0.1</v>
      </c>
      <c r="I36" s="47" t="s">
        <v>55</v>
      </c>
      <c r="J36" s="49" t="e">
        <f>200-J34-J35</f>
        <v>#VALUE!</v>
      </c>
    </row>
    <row r="37" spans="3:10" x14ac:dyDescent="0.2">
      <c r="C37" s="42" t="s">
        <v>56</v>
      </c>
      <c r="D37" s="43">
        <v>20</v>
      </c>
      <c r="F37" s="42">
        <f t="shared" si="20"/>
        <v>0.4</v>
      </c>
      <c r="G37" s="42">
        <v>0.1</v>
      </c>
    </row>
    <row r="38" spans="3:10" x14ac:dyDescent="0.2">
      <c r="C38" s="42" t="s">
        <v>57</v>
      </c>
      <c r="D38" s="43">
        <f>SUBTOTAL(109,D34:D37)</f>
        <v>80</v>
      </c>
      <c r="F38" s="42">
        <f t="shared" si="20"/>
        <v>0.5</v>
      </c>
      <c r="G38" s="42">
        <v>0.1</v>
      </c>
    </row>
    <row r="39" spans="3:10" x14ac:dyDescent="0.2">
      <c r="F39" s="42">
        <f t="shared" si="20"/>
        <v>0.6</v>
      </c>
      <c r="G39" s="42">
        <v>0.1</v>
      </c>
    </row>
    <row r="40" spans="3:10" x14ac:dyDescent="0.2">
      <c r="F40" s="42">
        <f t="shared" si="20"/>
        <v>0.7</v>
      </c>
      <c r="G40" s="42">
        <v>0.1</v>
      </c>
    </row>
    <row r="41" spans="3:10" x14ac:dyDescent="0.2">
      <c r="F41" s="42">
        <f t="shared" si="20"/>
        <v>0.79999999999999993</v>
      </c>
      <c r="G41" s="42">
        <v>0.1</v>
      </c>
    </row>
    <row r="42" spans="3:10" x14ac:dyDescent="0.2">
      <c r="F42" s="42">
        <f t="shared" si="20"/>
        <v>0.89999999999999991</v>
      </c>
      <c r="G42" s="42">
        <v>0.1</v>
      </c>
    </row>
    <row r="43" spans="3:10" x14ac:dyDescent="0.2">
      <c r="F43" s="42">
        <f t="shared" si="20"/>
        <v>0.99999999999999989</v>
      </c>
      <c r="G43" s="42">
        <v>0.1</v>
      </c>
    </row>
    <row r="44" spans="3:10" x14ac:dyDescent="0.2">
      <c r="F44" s="42" t="s">
        <v>57</v>
      </c>
      <c r="G44" s="43">
        <v>1</v>
      </c>
    </row>
  </sheetData>
  <sheetProtection sheet="1" objects="1" scenarios="1" selectLockedCells="1"/>
  <mergeCells count="9">
    <mergeCell ref="C7:E7"/>
    <mergeCell ref="C3:E3"/>
    <mergeCell ref="B5:AB5"/>
    <mergeCell ref="B6:C6"/>
    <mergeCell ref="D6:E6"/>
    <mergeCell ref="F6:G6"/>
    <mergeCell ref="T6:U6"/>
    <mergeCell ref="X6:Y6"/>
    <mergeCell ref="AA6:AB6"/>
  </mergeCells>
  <phoneticPr fontId="4" type="noConversion"/>
  <conditionalFormatting sqref="U9">
    <cfRule type="expression" dxfId="399" priority="50">
      <formula>T9=0</formula>
    </cfRule>
    <cfRule type="expression" dxfId="398" priority="51">
      <formula>AND(T9&gt;0,T9&lt;=0.25)</formula>
    </cfRule>
    <cfRule type="expression" dxfId="397" priority="52">
      <formula>AND(T9&gt;0.25,T9&lt;=0.5)</formula>
    </cfRule>
    <cfRule type="expression" dxfId="396" priority="53">
      <formula>AND(T9&gt;0.5,T9&lt;=0.75)</formula>
    </cfRule>
    <cfRule type="expression" dxfId="395" priority="54">
      <formula>AND(T9&gt;0.75,T9&lt;=1)</formula>
    </cfRule>
  </conditionalFormatting>
  <conditionalFormatting sqref="U10:U13">
    <cfRule type="expression" dxfId="394" priority="45">
      <formula>T10=0</formula>
    </cfRule>
    <cfRule type="expression" dxfId="393" priority="46">
      <formula>AND(T10&gt;0,T10&lt;=0.25)</formula>
    </cfRule>
    <cfRule type="expression" dxfId="392" priority="47">
      <formula>AND(T10&gt;0.25,T10&lt;=0.5)</formula>
    </cfRule>
    <cfRule type="expression" dxfId="391" priority="48">
      <formula>AND(T10&gt;0.5,T10&lt;=0.75)</formula>
    </cfRule>
    <cfRule type="expression" dxfId="390" priority="49">
      <formula>AND(T10&gt;0.75,T10&lt;=1)</formula>
    </cfRule>
  </conditionalFormatting>
  <conditionalFormatting sqref="U15:U19">
    <cfRule type="expression" dxfId="389" priority="40">
      <formula>T15=0</formula>
    </cfRule>
    <cfRule type="expression" dxfId="388" priority="41">
      <formula>AND(T15&gt;0,T15&lt;=0.25)</formula>
    </cfRule>
    <cfRule type="expression" dxfId="387" priority="42">
      <formula>AND(T15&gt;0.25,T15&lt;=0.5)</formula>
    </cfRule>
    <cfRule type="expression" dxfId="386" priority="43">
      <formula>AND(T15&gt;0.5,T15&lt;=0.75)</formula>
    </cfRule>
    <cfRule type="expression" dxfId="385" priority="44">
      <formula>AND(T15&gt;0.75,T15&lt;=1)</formula>
    </cfRule>
  </conditionalFormatting>
  <conditionalFormatting sqref="U21:U25">
    <cfRule type="expression" dxfId="384" priority="35">
      <formula>T21=0</formula>
    </cfRule>
    <cfRule type="expression" dxfId="383" priority="36">
      <formula>AND(T21&gt;0,T21&lt;=0.25)</formula>
    </cfRule>
    <cfRule type="expression" dxfId="382" priority="37">
      <formula>AND(T21&gt;0.25,T21&lt;=0.5)</formula>
    </cfRule>
    <cfRule type="expression" dxfId="381" priority="38">
      <formula>AND(T21&gt;0.5,T21&lt;=0.75)</formula>
    </cfRule>
    <cfRule type="expression" dxfId="380" priority="39">
      <formula>AND(T21&gt;0.75,T21&lt;=1)</formula>
    </cfRule>
  </conditionalFormatting>
  <conditionalFormatting sqref="Y8">
    <cfRule type="expression" dxfId="379" priority="10">
      <formula>X8=0</formula>
    </cfRule>
    <cfRule type="expression" dxfId="378" priority="11">
      <formula>AND(X8&gt;0,X8&lt;=0.25)</formula>
    </cfRule>
    <cfRule type="expression" dxfId="377" priority="12">
      <formula>AND(X8&gt;0.25,X8&lt;=0.5)</formula>
    </cfRule>
    <cfRule type="expression" dxfId="376" priority="13">
      <formula>AND(X8&gt;0.5,X8&lt;=0.75)</formula>
    </cfRule>
    <cfRule type="expression" dxfId="375" priority="14">
      <formula>AND(X8&gt;0.75,X8&lt;=1)</formula>
    </cfRule>
  </conditionalFormatting>
  <conditionalFormatting sqref="U27:U31">
    <cfRule type="expression" dxfId="374" priority="30">
      <formula>T27=0</formula>
    </cfRule>
    <cfRule type="expression" dxfId="373" priority="31">
      <formula>AND(T27&gt;0,T27&lt;=0.25)</formula>
    </cfRule>
    <cfRule type="expression" dxfId="372" priority="32">
      <formula>AND(T27&gt;0.25,T27&lt;=0.5)</formula>
    </cfRule>
    <cfRule type="expression" dxfId="371" priority="33">
      <formula>AND(T27&gt;0.5,T27&lt;=0.75)</formula>
    </cfRule>
    <cfRule type="expression" dxfId="370" priority="34">
      <formula>AND(T27&gt;0.75,T27&lt;=1)</formula>
    </cfRule>
  </conditionalFormatting>
  <conditionalFormatting sqref="Y14">
    <cfRule type="expression" dxfId="369" priority="25">
      <formula>X14=0</formula>
    </cfRule>
    <cfRule type="expression" dxfId="368" priority="26">
      <formula>AND(X14&gt;0,X14&lt;=0.25)</formula>
    </cfRule>
    <cfRule type="expression" dxfId="367" priority="27">
      <formula>AND(X14&gt;0.25,X14&lt;=0.5)</formula>
    </cfRule>
    <cfRule type="expression" dxfId="366" priority="28">
      <formula>AND(X14&gt;0.5,X14&lt;=0.75)</formula>
    </cfRule>
    <cfRule type="expression" dxfId="365" priority="29">
      <formula>AND(X14&gt;0.75,X14&lt;=1)</formula>
    </cfRule>
  </conditionalFormatting>
  <conditionalFormatting sqref="Y20">
    <cfRule type="expression" dxfId="364" priority="20">
      <formula>X20=0</formula>
    </cfRule>
    <cfRule type="expression" dxfId="363" priority="21">
      <formula>AND(X20&gt;0,X20&lt;=0.25)</formula>
    </cfRule>
    <cfRule type="expression" dxfId="362" priority="22">
      <formula>AND(X20&gt;0.25,X20&lt;=0.5)</formula>
    </cfRule>
    <cfRule type="expression" dxfId="361" priority="23">
      <formula>AND(X20&gt;0.5,X20&lt;=0.75)</formula>
    </cfRule>
    <cfRule type="expression" dxfId="360" priority="24">
      <formula>AND(X20&gt;0.75,X20&lt;=1)</formula>
    </cfRule>
  </conditionalFormatting>
  <conditionalFormatting sqref="Y26">
    <cfRule type="expression" dxfId="359" priority="15">
      <formula>X26=0</formula>
    </cfRule>
    <cfRule type="expression" dxfId="358" priority="16">
      <formula>AND(X26&gt;0,X26&lt;=0.25)</formula>
    </cfRule>
    <cfRule type="expression" dxfId="357" priority="17">
      <formula>AND(X26&gt;0.25,X26&lt;=0.5)</formula>
    </cfRule>
    <cfRule type="expression" dxfId="356" priority="18">
      <formula>AND(X26&gt;0.5,X26&lt;=0.75)</formula>
    </cfRule>
    <cfRule type="expression" dxfId="355" priority="19">
      <formula>AND(X26&gt;0.75,X26&lt;=1)</formula>
    </cfRule>
  </conditionalFormatting>
  <conditionalFormatting sqref="AB7">
    <cfRule type="expression" dxfId="354" priority="56">
      <formula>Z7=0</formula>
    </cfRule>
    <cfRule type="expression" dxfId="353" priority="57">
      <formula>AND(Z7&gt;0,Z7&lt;=0.25)</formula>
    </cfRule>
    <cfRule type="expression" dxfId="352" priority="58">
      <formula>AND(Z7&gt;0.25,Z7&lt;=0.5)</formula>
    </cfRule>
    <cfRule type="expression" dxfId="351" priority="59">
      <formula>AND(Z7&gt;0.5,Z7&lt;=0.75)</formula>
    </cfRule>
    <cfRule type="expression" dxfId="350" priority="60">
      <formula>AND(Z7&gt;0.75,Z7&lt;=1)</formula>
    </cfRule>
  </conditionalFormatting>
  <conditionalFormatting sqref="G9">
    <cfRule type="colorScale" priority="4">
      <colorScale>
        <cfvo type="min"/>
        <cfvo type="percentile" val="50"/>
        <cfvo type="max"/>
        <color rgb="FFF8696B"/>
        <color rgb="FFFFEB84"/>
        <color rgb="FF63BE7B"/>
      </colorScale>
    </cfRule>
  </conditionalFormatting>
  <conditionalFormatting sqref="G10:G11 G13">
    <cfRule type="colorScale" priority="5">
      <colorScale>
        <cfvo type="min"/>
        <cfvo type="percentile" val="50"/>
        <cfvo type="max"/>
        <color rgb="FFF8696B"/>
        <color rgb="FFFFEB84"/>
        <color rgb="FF63BE7B"/>
      </colorScale>
    </cfRule>
  </conditionalFormatting>
  <conditionalFormatting sqref="G17:G19 G15">
    <cfRule type="colorScale" priority="3">
      <colorScale>
        <cfvo type="min"/>
        <cfvo type="percentile" val="50"/>
        <cfvo type="max"/>
        <color rgb="FFF8696B"/>
        <color rgb="FFFFEB84"/>
        <color rgb="FF63BE7B"/>
      </colorScale>
    </cfRule>
  </conditionalFormatting>
  <conditionalFormatting sqref="G21:G25">
    <cfRule type="colorScale" priority="2">
      <colorScale>
        <cfvo type="min"/>
        <cfvo type="percentile" val="50"/>
        <cfvo type="max"/>
        <color rgb="FFF8696B"/>
        <color rgb="FFFFEB84"/>
        <color rgb="FF63BE7B"/>
      </colorScale>
    </cfRule>
  </conditionalFormatting>
  <conditionalFormatting sqref="G30:G31 G27">
    <cfRule type="colorScale" priority="1">
      <colorScale>
        <cfvo type="min"/>
        <cfvo type="percentile" val="50"/>
        <cfvo type="max"/>
        <color rgb="FFF8696B"/>
        <color rgb="FFFFEB84"/>
        <color rgb="FF63BE7B"/>
      </colorScale>
    </cfRule>
  </conditionalFormatting>
  <pageMargins left="0.7" right="0.7" top="0.75" bottom="0.75" header="0.3" footer="0.3"/>
  <pageSetup paperSize="8" scale="62" orientation="landscape"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BC240-3148-BA4D-9FAE-838D5532A2A3}">
  <sheetPr>
    <pageSetUpPr fitToPage="1"/>
  </sheetPr>
  <dimension ref="B1:AB44"/>
  <sheetViews>
    <sheetView showGridLines="0" showRowColHeaders="0" zoomScale="81" zoomScaleNormal="81" workbookViewId="0">
      <selection activeCell="H9" sqref="H9"/>
    </sheetView>
  </sheetViews>
  <sheetFormatPr baseColWidth="10" defaultRowHeight="16" x14ac:dyDescent="0.2"/>
  <cols>
    <col min="1" max="1" width="5.83203125" customWidth="1"/>
    <col min="2" max="2" width="2.5" bestFit="1" customWidth="1"/>
    <col min="4" max="4" width="3.6640625" bestFit="1" customWidth="1"/>
    <col min="5" max="5" width="13.6640625" bestFit="1" customWidth="1"/>
    <col min="6" max="6" width="5.6640625" bestFit="1" customWidth="1"/>
    <col min="7" max="7" width="25.5" bestFit="1" customWidth="1"/>
    <col min="8" max="12" width="4.6640625" customWidth="1"/>
    <col min="13" max="17" width="2.5" hidden="1" customWidth="1"/>
    <col min="18" max="18" width="10.6640625" hidden="1" customWidth="1"/>
    <col min="19" max="19" width="10.83203125" hidden="1" customWidth="1"/>
    <col min="20" max="20" width="8" customWidth="1"/>
    <col min="21" max="21" width="3.33203125" customWidth="1"/>
    <col min="22" max="23" width="10.83203125" hidden="1" customWidth="1"/>
    <col min="24" max="24" width="7.83203125" customWidth="1"/>
    <col min="25" max="25" width="3.33203125" customWidth="1"/>
    <col min="26" max="26" width="13.83203125" hidden="1" customWidth="1"/>
    <col min="27" max="27" width="10.83203125" customWidth="1"/>
    <col min="28" max="28" width="3.33203125" customWidth="1"/>
  </cols>
  <sheetData>
    <row r="1" spans="2:28" x14ac:dyDescent="0.2">
      <c r="C1" s="55" t="s">
        <v>64</v>
      </c>
    </row>
    <row r="3" spans="2:28" ht="21" x14ac:dyDescent="0.25">
      <c r="B3" s="67"/>
      <c r="C3" s="72" t="s">
        <v>119</v>
      </c>
      <c r="D3" s="72"/>
      <c r="E3" s="72"/>
    </row>
    <row r="4" spans="2:28" ht="20" customHeight="1" thickBot="1" x14ac:dyDescent="0.25"/>
    <row r="5" spans="2:28" ht="20" thickBot="1" x14ac:dyDescent="0.3">
      <c r="B5" s="191" t="s">
        <v>58</v>
      </c>
      <c r="C5" s="192"/>
      <c r="D5" s="192"/>
      <c r="E5" s="192"/>
      <c r="F5" s="192"/>
      <c r="G5" s="192"/>
      <c r="H5" s="192"/>
      <c r="I5" s="192"/>
      <c r="J5" s="192"/>
      <c r="K5" s="192"/>
      <c r="L5" s="192"/>
      <c r="M5" s="192"/>
      <c r="N5" s="192"/>
      <c r="O5" s="192"/>
      <c r="P5" s="192"/>
      <c r="Q5" s="192"/>
      <c r="R5" s="192"/>
      <c r="S5" s="192"/>
      <c r="T5" s="192"/>
      <c r="U5" s="192"/>
      <c r="V5" s="192"/>
      <c r="W5" s="192"/>
      <c r="X5" s="192"/>
      <c r="Y5" s="192"/>
      <c r="Z5" s="192"/>
      <c r="AA5" s="192"/>
      <c r="AB5" s="193"/>
    </row>
    <row r="6" spans="2:28" ht="83" customHeight="1" x14ac:dyDescent="0.2">
      <c r="B6" s="194" t="s">
        <v>0</v>
      </c>
      <c r="C6" s="195"/>
      <c r="D6" s="196" t="s">
        <v>1</v>
      </c>
      <c r="E6" s="197"/>
      <c r="F6" s="196" t="s">
        <v>2</v>
      </c>
      <c r="G6" s="197"/>
      <c r="H6" s="31" t="s">
        <v>34</v>
      </c>
      <c r="I6" s="31" t="s">
        <v>35</v>
      </c>
      <c r="J6" s="31" t="s">
        <v>36</v>
      </c>
      <c r="K6" s="31" t="s">
        <v>37</v>
      </c>
      <c r="L6" s="31" t="s">
        <v>33</v>
      </c>
      <c r="M6" s="32">
        <v>1</v>
      </c>
      <c r="N6" s="32">
        <v>2</v>
      </c>
      <c r="O6" s="32">
        <v>3</v>
      </c>
      <c r="P6" s="32">
        <v>4</v>
      </c>
      <c r="Q6" s="32">
        <v>5</v>
      </c>
      <c r="R6" s="32" t="s">
        <v>39</v>
      </c>
      <c r="S6" s="32" t="s">
        <v>41</v>
      </c>
      <c r="T6" s="195" t="s">
        <v>42</v>
      </c>
      <c r="U6" s="195"/>
      <c r="V6" s="33" t="s">
        <v>38</v>
      </c>
      <c r="W6" s="33"/>
      <c r="X6" s="196" t="s">
        <v>32</v>
      </c>
      <c r="Y6" s="195"/>
      <c r="Z6" s="50"/>
      <c r="AA6" s="189" t="s">
        <v>40</v>
      </c>
      <c r="AB6" s="190"/>
    </row>
    <row r="7" spans="2:28" ht="17" thickBot="1" x14ac:dyDescent="0.25">
      <c r="B7" s="68">
        <v>4</v>
      </c>
      <c r="C7" s="199" t="s">
        <v>45</v>
      </c>
      <c r="D7" s="199"/>
      <c r="E7" s="199"/>
      <c r="F7" s="69"/>
      <c r="G7" s="69"/>
      <c r="H7" s="69"/>
      <c r="I7" s="69"/>
      <c r="J7" s="69"/>
      <c r="K7" s="69"/>
      <c r="L7" s="69"/>
      <c r="M7" s="69"/>
      <c r="N7" s="69"/>
      <c r="O7" s="69"/>
      <c r="P7" s="69"/>
      <c r="Q7" s="69"/>
      <c r="R7" s="69"/>
      <c r="S7" s="69"/>
      <c r="T7" s="69"/>
      <c r="U7" s="69"/>
      <c r="V7" s="69"/>
      <c r="W7" s="69"/>
      <c r="X7" s="69"/>
      <c r="Y7" s="69"/>
      <c r="Z7" s="70">
        <f>AVERAGE(W8,W14,W20,W26)</f>
        <v>-0.25</v>
      </c>
      <c r="AA7" s="71" t="str">
        <f>IF(Z7&lt;&gt;-0.25,Z7,"")</f>
        <v/>
      </c>
      <c r="AB7" s="11"/>
    </row>
    <row r="8" spans="2:28" ht="17" thickBot="1" x14ac:dyDescent="0.25">
      <c r="B8" s="3"/>
      <c r="C8" s="4"/>
      <c r="D8" s="27" t="s">
        <v>120</v>
      </c>
      <c r="E8" s="28" t="s">
        <v>144</v>
      </c>
      <c r="F8" s="21"/>
      <c r="G8" s="21"/>
      <c r="H8" s="21"/>
      <c r="I8" s="21"/>
      <c r="J8" s="21"/>
      <c r="K8" s="21"/>
      <c r="L8" s="21"/>
      <c r="M8" s="21"/>
      <c r="N8" s="21"/>
      <c r="O8" s="21"/>
      <c r="P8" s="21"/>
      <c r="Q8" s="21"/>
      <c r="R8" s="21"/>
      <c r="S8" s="21"/>
      <c r="T8" s="21"/>
      <c r="U8" s="21"/>
      <c r="V8" s="21">
        <f>SUM(M9:Q13)</f>
        <v>0</v>
      </c>
      <c r="W8" s="29">
        <f>(((V8-(5)*(1-0))/(25-(5)))+0)</f>
        <v>-0.25</v>
      </c>
      <c r="X8" s="25" t="str">
        <f>IF(W8&lt;&gt;-0.25,W8,"")</f>
        <v/>
      </c>
      <c r="Y8" s="26"/>
      <c r="Z8" s="4"/>
      <c r="AA8" s="4"/>
      <c r="AB8" s="5"/>
    </row>
    <row r="9" spans="2:28" x14ac:dyDescent="0.2">
      <c r="B9" s="3"/>
      <c r="C9" s="4"/>
      <c r="D9" s="12"/>
      <c r="E9" s="13"/>
      <c r="F9" s="2" t="s">
        <v>124</v>
      </c>
      <c r="G9" s="91" t="s">
        <v>245</v>
      </c>
      <c r="H9" s="182"/>
      <c r="I9" s="182"/>
      <c r="J9" s="182"/>
      <c r="K9" s="182"/>
      <c r="L9" s="182"/>
      <c r="M9" s="2">
        <f>IF(H9="x",1,0)</f>
        <v>0</v>
      </c>
      <c r="N9" s="2">
        <f>IF(I9="x",2,0)</f>
        <v>0</v>
      </c>
      <c r="O9" s="2">
        <f>IF(J9="x",3,0)</f>
        <v>0</v>
      </c>
      <c r="P9" s="2">
        <f>IF(K9="x",4,0)</f>
        <v>0</v>
      </c>
      <c r="Q9" s="2">
        <f>IF(L9="x",5,0)</f>
        <v>0</v>
      </c>
      <c r="R9" s="2">
        <f>SUM(M9:Q9)</f>
        <v>0</v>
      </c>
      <c r="S9" s="2">
        <f>(((R9-(1)*(1-0))/(5-(1)))+0)</f>
        <v>-0.25</v>
      </c>
      <c r="T9" s="2" t="str">
        <f>IF(S9&lt;&gt;-0.25,S9,"")</f>
        <v/>
      </c>
      <c r="U9" s="2"/>
      <c r="V9" s="4"/>
      <c r="W9" s="4"/>
      <c r="X9" s="23" t="e">
        <f>1-X8</f>
        <v>#VALUE!</v>
      </c>
      <c r="Y9" s="5"/>
      <c r="Z9" s="4"/>
      <c r="AA9" s="10"/>
      <c r="AB9" s="5"/>
    </row>
    <row r="10" spans="2:28" x14ac:dyDescent="0.2">
      <c r="B10" s="3"/>
      <c r="C10" s="4"/>
      <c r="D10" s="12"/>
      <c r="E10" s="13"/>
      <c r="F10" s="2" t="s">
        <v>125</v>
      </c>
      <c r="G10" s="91" t="s">
        <v>291</v>
      </c>
      <c r="H10" s="183"/>
      <c r="I10" s="183"/>
      <c r="J10" s="183"/>
      <c r="K10" s="183"/>
      <c r="L10" s="183"/>
      <c r="M10" s="1">
        <f>IF(H10="x",1,0)</f>
        <v>0</v>
      </c>
      <c r="N10" s="1">
        <f>IF(I10="x",2,0)</f>
        <v>0</v>
      </c>
      <c r="O10" s="1">
        <f>IF(J10="x",3,0)</f>
        <v>0</v>
      </c>
      <c r="P10" s="1">
        <f>IF(K10="x",4,0)</f>
        <v>0</v>
      </c>
      <c r="Q10" s="1">
        <f>IF(L10="x",5,0)</f>
        <v>0</v>
      </c>
      <c r="R10" s="1">
        <f>SUM(M10:Q10)</f>
        <v>0</v>
      </c>
      <c r="S10" s="1">
        <f t="shared" ref="S10:S31" si="0">(((R10-(1)*(1-0))/(5-(1)))+0)</f>
        <v>-0.25</v>
      </c>
      <c r="T10" s="1" t="str">
        <f t="shared" ref="T10:T31" si="1">IF(S10&lt;&gt;-0.25,S10,"")</f>
        <v/>
      </c>
      <c r="U10" s="1"/>
      <c r="V10" s="4"/>
      <c r="W10" s="4"/>
      <c r="X10" s="4"/>
      <c r="Y10" s="5"/>
      <c r="Z10" s="4"/>
      <c r="AA10" s="4"/>
      <c r="AB10" s="5"/>
    </row>
    <row r="11" spans="2:28" x14ac:dyDescent="0.2">
      <c r="B11" s="3"/>
      <c r="C11" s="4"/>
      <c r="D11" s="12"/>
      <c r="E11" s="13"/>
      <c r="F11" s="2" t="s">
        <v>126</v>
      </c>
      <c r="G11" s="91" t="s">
        <v>247</v>
      </c>
      <c r="H11" s="183"/>
      <c r="I11" s="183"/>
      <c r="J11" s="183"/>
      <c r="K11" s="183"/>
      <c r="L11" s="183"/>
      <c r="M11" s="1">
        <f>IF(H11="x",1,0)</f>
        <v>0</v>
      </c>
      <c r="N11" s="1">
        <f>IF(I11="x",2,0)</f>
        <v>0</v>
      </c>
      <c r="O11" s="1">
        <f>IF(J11="x",3,0)</f>
        <v>0</v>
      </c>
      <c r="P11" s="1">
        <f>IF(K11="x",4,0)</f>
        <v>0</v>
      </c>
      <c r="Q11" s="1">
        <f>IF(L11="x",5,0)</f>
        <v>0</v>
      </c>
      <c r="R11" s="1">
        <f>SUM(M11:Q11)</f>
        <v>0</v>
      </c>
      <c r="S11" s="1">
        <f t="shared" si="0"/>
        <v>-0.25</v>
      </c>
      <c r="T11" s="1" t="str">
        <f t="shared" si="1"/>
        <v/>
      </c>
      <c r="U11" s="1"/>
      <c r="V11" s="4"/>
      <c r="W11" s="4"/>
      <c r="X11" s="4"/>
      <c r="Y11" s="5"/>
      <c r="Z11" s="4"/>
      <c r="AA11" s="4"/>
      <c r="AB11" s="5"/>
    </row>
    <row r="12" spans="2:28" x14ac:dyDescent="0.2">
      <c r="B12" s="3"/>
      <c r="C12" s="4"/>
      <c r="D12" s="12"/>
      <c r="E12" s="13"/>
      <c r="F12" s="2" t="s">
        <v>127</v>
      </c>
      <c r="G12" s="91" t="s">
        <v>248</v>
      </c>
      <c r="H12" s="183"/>
      <c r="I12" s="183"/>
      <c r="J12" s="183"/>
      <c r="K12" s="183"/>
      <c r="L12" s="183"/>
      <c r="M12" s="1">
        <f>IF(H12="x",1,0)</f>
        <v>0</v>
      </c>
      <c r="N12" s="1">
        <f>IF(I12="x",2,0)</f>
        <v>0</v>
      </c>
      <c r="O12" s="1">
        <f>IF(J12="x",3,0)</f>
        <v>0</v>
      </c>
      <c r="P12" s="1">
        <f>IF(K12="x",4,0)</f>
        <v>0</v>
      </c>
      <c r="Q12" s="1">
        <f>IF(L12="x",5,0)</f>
        <v>0</v>
      </c>
      <c r="R12" s="1">
        <f>SUM(M12:Q12)</f>
        <v>0</v>
      </c>
      <c r="S12" s="1">
        <f t="shared" si="0"/>
        <v>-0.25</v>
      </c>
      <c r="T12" s="1" t="str">
        <f t="shared" si="1"/>
        <v/>
      </c>
      <c r="U12" s="1"/>
      <c r="V12" s="4"/>
      <c r="W12" s="4"/>
      <c r="X12" s="4"/>
      <c r="Y12" s="5"/>
      <c r="Z12" s="4"/>
      <c r="AA12" s="4"/>
      <c r="AB12" s="5"/>
    </row>
    <row r="13" spans="2:28" ht="17" thickBot="1" x14ac:dyDescent="0.25">
      <c r="B13" s="3"/>
      <c r="C13" s="4"/>
      <c r="D13" s="17"/>
      <c r="E13" s="18"/>
      <c r="F13" s="2" t="s">
        <v>128</v>
      </c>
      <c r="G13" s="91" t="s">
        <v>254</v>
      </c>
      <c r="H13" s="184"/>
      <c r="I13" s="184"/>
      <c r="J13" s="184"/>
      <c r="K13" s="184"/>
      <c r="L13" s="184"/>
      <c r="M13" s="8">
        <f>IF(H13="x",1,0)</f>
        <v>0</v>
      </c>
      <c r="N13" s="8">
        <f>IF(I13="x",2,0)</f>
        <v>0</v>
      </c>
      <c r="O13" s="8">
        <f>IF(J13="x",3,0)</f>
        <v>0</v>
      </c>
      <c r="P13" s="8">
        <f>IF(K13="x",4,0)</f>
        <v>0</v>
      </c>
      <c r="Q13" s="8">
        <f>IF(L13="x",5,0)</f>
        <v>0</v>
      </c>
      <c r="R13" s="8">
        <f>SUM(M13:Q13)</f>
        <v>0</v>
      </c>
      <c r="S13" s="8">
        <f t="shared" si="0"/>
        <v>-0.25</v>
      </c>
      <c r="T13" s="8" t="str">
        <f t="shared" si="1"/>
        <v/>
      </c>
      <c r="U13" s="8"/>
      <c r="V13" s="7"/>
      <c r="W13" s="7"/>
      <c r="X13" s="7"/>
      <c r="Y13" s="9"/>
      <c r="Z13" s="4"/>
      <c r="AA13" s="4"/>
      <c r="AB13" s="5"/>
    </row>
    <row r="14" spans="2:28" ht="17" thickBot="1" x14ac:dyDescent="0.25">
      <c r="B14" s="3"/>
      <c r="C14" s="4"/>
      <c r="D14" s="27" t="s">
        <v>121</v>
      </c>
      <c r="E14" s="28" t="s">
        <v>145</v>
      </c>
      <c r="F14" s="21"/>
      <c r="G14" s="21"/>
      <c r="H14" s="21"/>
      <c r="I14" s="21"/>
      <c r="J14" s="21"/>
      <c r="K14" s="21"/>
      <c r="L14" s="21"/>
      <c r="M14" s="21"/>
      <c r="N14" s="21"/>
      <c r="O14" s="21"/>
      <c r="P14" s="21"/>
      <c r="Q14" s="21"/>
      <c r="R14" s="21"/>
      <c r="S14" s="21"/>
      <c r="T14" s="21"/>
      <c r="U14" s="21"/>
      <c r="V14" s="21">
        <f>SUM(M15:Q19)</f>
        <v>0</v>
      </c>
      <c r="W14" s="29">
        <f>(((V14-(5)*(1-0))/(25-(5)))+0)</f>
        <v>-0.25</v>
      </c>
      <c r="X14" s="25" t="str">
        <f>IF(W14&lt;&gt;-0.25,W14,"")</f>
        <v/>
      </c>
      <c r="Y14" s="26"/>
      <c r="Z14" s="4"/>
      <c r="AA14" s="4"/>
      <c r="AB14" s="5"/>
    </row>
    <row r="15" spans="2:28" x14ac:dyDescent="0.2">
      <c r="B15" s="3"/>
      <c r="C15" s="4"/>
      <c r="D15" s="12"/>
      <c r="E15" s="13"/>
      <c r="F15" s="2" t="s">
        <v>129</v>
      </c>
      <c r="G15" s="91" t="s">
        <v>293</v>
      </c>
      <c r="H15" s="182"/>
      <c r="I15" s="182"/>
      <c r="J15" s="182"/>
      <c r="K15" s="182"/>
      <c r="L15" s="182"/>
      <c r="M15" s="2">
        <f>IF(H15="x",1,0)</f>
        <v>0</v>
      </c>
      <c r="N15" s="2">
        <f>IF(I15="x",2,0)</f>
        <v>0</v>
      </c>
      <c r="O15" s="2">
        <f>IF(J15="x",3,0)</f>
        <v>0</v>
      </c>
      <c r="P15" s="2">
        <f>IF(K15="x",4,0)</f>
        <v>0</v>
      </c>
      <c r="Q15" s="2">
        <f>IF(L15="x",5,0)</f>
        <v>0</v>
      </c>
      <c r="R15" s="2">
        <f>SUM(M15:Q15)</f>
        <v>0</v>
      </c>
      <c r="S15" s="2">
        <f t="shared" si="0"/>
        <v>-0.25</v>
      </c>
      <c r="T15" s="2" t="str">
        <f t="shared" si="1"/>
        <v/>
      </c>
      <c r="U15" s="2"/>
      <c r="V15" s="4"/>
      <c r="W15" s="4"/>
      <c r="X15" s="23" t="e">
        <f>1-X14</f>
        <v>#VALUE!</v>
      </c>
      <c r="Y15" s="5"/>
      <c r="Z15" s="4"/>
      <c r="AA15" s="4"/>
      <c r="AB15" s="5"/>
    </row>
    <row r="16" spans="2:28" x14ac:dyDescent="0.2">
      <c r="B16" s="3"/>
      <c r="C16" s="4"/>
      <c r="D16" s="12"/>
      <c r="E16" s="13"/>
      <c r="F16" s="2" t="s">
        <v>130</v>
      </c>
      <c r="G16" s="91" t="s">
        <v>292</v>
      </c>
      <c r="H16" s="183"/>
      <c r="I16" s="183"/>
      <c r="J16" s="183"/>
      <c r="K16" s="183"/>
      <c r="L16" s="183"/>
      <c r="M16" s="1">
        <f t="shared" ref="M16:M19" si="2">IF(H16="x",1,0)</f>
        <v>0</v>
      </c>
      <c r="N16" s="1">
        <f t="shared" ref="N16:N19" si="3">IF(I16="x",2,0)</f>
        <v>0</v>
      </c>
      <c r="O16" s="1">
        <f t="shared" ref="O16:O19" si="4">IF(J16="x",3,0)</f>
        <v>0</v>
      </c>
      <c r="P16" s="1">
        <f t="shared" ref="P16:P19" si="5">IF(K16="x",4,0)</f>
        <v>0</v>
      </c>
      <c r="Q16" s="1">
        <f t="shared" ref="Q16:Q19" si="6">IF(L16="x",5,0)</f>
        <v>0</v>
      </c>
      <c r="R16" s="1">
        <f t="shared" ref="R16:R19" si="7">SUM(M16:Q16)</f>
        <v>0</v>
      </c>
      <c r="S16" s="1">
        <f t="shared" si="0"/>
        <v>-0.25</v>
      </c>
      <c r="T16" s="1" t="str">
        <f t="shared" si="1"/>
        <v/>
      </c>
      <c r="U16" s="1"/>
      <c r="V16" s="4"/>
      <c r="W16" s="4"/>
      <c r="X16" s="4"/>
      <c r="Y16" s="5"/>
      <c r="Z16" s="4"/>
      <c r="AA16" s="4"/>
      <c r="AB16" s="5"/>
    </row>
    <row r="17" spans="2:28" x14ac:dyDescent="0.2">
      <c r="B17" s="3"/>
      <c r="C17" s="4"/>
      <c r="D17" s="12"/>
      <c r="E17" s="13"/>
      <c r="F17" s="2" t="s">
        <v>131</v>
      </c>
      <c r="G17" s="91" t="s">
        <v>249</v>
      </c>
      <c r="H17" s="183"/>
      <c r="I17" s="183"/>
      <c r="J17" s="183"/>
      <c r="K17" s="183"/>
      <c r="L17" s="183"/>
      <c r="M17" s="1">
        <f t="shared" si="2"/>
        <v>0</v>
      </c>
      <c r="N17" s="1">
        <f t="shared" si="3"/>
        <v>0</v>
      </c>
      <c r="O17" s="1">
        <f t="shared" si="4"/>
        <v>0</v>
      </c>
      <c r="P17" s="1">
        <f t="shared" si="5"/>
        <v>0</v>
      </c>
      <c r="Q17" s="1">
        <f t="shared" si="6"/>
        <v>0</v>
      </c>
      <c r="R17" s="1">
        <f t="shared" si="7"/>
        <v>0</v>
      </c>
      <c r="S17" s="1">
        <f t="shared" si="0"/>
        <v>-0.25</v>
      </c>
      <c r="T17" s="1" t="str">
        <f t="shared" si="1"/>
        <v/>
      </c>
      <c r="U17" s="1"/>
      <c r="V17" s="4"/>
      <c r="W17" s="4"/>
      <c r="X17" s="4"/>
      <c r="Y17" s="5"/>
      <c r="Z17" s="4"/>
      <c r="AA17" s="4"/>
      <c r="AB17" s="5"/>
    </row>
    <row r="18" spans="2:28" x14ac:dyDescent="0.2">
      <c r="B18" s="3"/>
      <c r="C18" s="4"/>
      <c r="D18" s="12"/>
      <c r="E18" s="13"/>
      <c r="F18" s="2" t="s">
        <v>132</v>
      </c>
      <c r="G18" s="91" t="s">
        <v>250</v>
      </c>
      <c r="H18" s="183"/>
      <c r="I18" s="183"/>
      <c r="J18" s="183"/>
      <c r="K18" s="183"/>
      <c r="L18" s="183"/>
      <c r="M18" s="1">
        <f t="shared" si="2"/>
        <v>0</v>
      </c>
      <c r="N18" s="1">
        <f t="shared" si="3"/>
        <v>0</v>
      </c>
      <c r="O18" s="1">
        <f t="shared" si="4"/>
        <v>0</v>
      </c>
      <c r="P18" s="1">
        <f t="shared" si="5"/>
        <v>0</v>
      </c>
      <c r="Q18" s="1">
        <f t="shared" si="6"/>
        <v>0</v>
      </c>
      <c r="R18" s="1">
        <f t="shared" si="7"/>
        <v>0</v>
      </c>
      <c r="S18" s="1">
        <f t="shared" si="0"/>
        <v>-0.25</v>
      </c>
      <c r="T18" s="1" t="str">
        <f t="shared" si="1"/>
        <v/>
      </c>
      <c r="U18" s="1"/>
      <c r="V18" s="4"/>
      <c r="W18" s="4"/>
      <c r="X18" s="4"/>
      <c r="Y18" s="5"/>
      <c r="Z18" s="4"/>
      <c r="AA18" s="4"/>
      <c r="AB18" s="5"/>
    </row>
    <row r="19" spans="2:28" ht="17" thickBot="1" x14ac:dyDescent="0.25">
      <c r="B19" s="3"/>
      <c r="C19" s="4"/>
      <c r="D19" s="17"/>
      <c r="E19" s="18"/>
      <c r="F19" s="2" t="s">
        <v>133</v>
      </c>
      <c r="G19" s="91" t="s">
        <v>254</v>
      </c>
      <c r="H19" s="184"/>
      <c r="I19" s="184"/>
      <c r="J19" s="184"/>
      <c r="K19" s="184"/>
      <c r="L19" s="184"/>
      <c r="M19" s="8">
        <f t="shared" si="2"/>
        <v>0</v>
      </c>
      <c r="N19" s="8">
        <f t="shared" si="3"/>
        <v>0</v>
      </c>
      <c r="O19" s="8">
        <f t="shared" si="4"/>
        <v>0</v>
      </c>
      <c r="P19" s="8">
        <f t="shared" si="5"/>
        <v>0</v>
      </c>
      <c r="Q19" s="8">
        <f t="shared" si="6"/>
        <v>0</v>
      </c>
      <c r="R19" s="8">
        <f t="shared" si="7"/>
        <v>0</v>
      </c>
      <c r="S19" s="8">
        <f t="shared" si="0"/>
        <v>-0.25</v>
      </c>
      <c r="T19" s="8" t="str">
        <f t="shared" si="1"/>
        <v/>
      </c>
      <c r="U19" s="8"/>
      <c r="V19" s="7"/>
      <c r="W19" s="7"/>
      <c r="X19" s="7"/>
      <c r="Y19" s="9"/>
      <c r="Z19" s="4"/>
      <c r="AA19" s="4"/>
      <c r="AB19" s="5"/>
    </row>
    <row r="20" spans="2:28" ht="17" thickBot="1" x14ac:dyDescent="0.25">
      <c r="B20" s="3"/>
      <c r="C20" s="4"/>
      <c r="D20" s="27" t="s">
        <v>122</v>
      </c>
      <c r="E20" s="28" t="s">
        <v>146</v>
      </c>
      <c r="F20" s="28"/>
      <c r="G20" s="28"/>
      <c r="H20" s="28"/>
      <c r="I20" s="28"/>
      <c r="J20" s="28"/>
      <c r="K20" s="28"/>
      <c r="L20" s="28"/>
      <c r="M20" s="28"/>
      <c r="N20" s="28"/>
      <c r="O20" s="28"/>
      <c r="P20" s="28"/>
      <c r="Q20" s="28"/>
      <c r="R20" s="28"/>
      <c r="S20" s="28"/>
      <c r="T20" s="28"/>
      <c r="U20" s="28"/>
      <c r="V20" s="28">
        <f>SUM(M21:Q25)</f>
        <v>0</v>
      </c>
      <c r="W20" s="29">
        <f>(((V20-(5)*(1-0))/(25-(5)))+0)</f>
        <v>-0.25</v>
      </c>
      <c r="X20" s="25" t="str">
        <f>IF(W20&lt;&gt;-0.25,W20,"")</f>
        <v/>
      </c>
      <c r="Y20" s="30"/>
      <c r="Z20" s="4"/>
      <c r="AA20" s="4"/>
      <c r="AB20" s="5"/>
    </row>
    <row r="21" spans="2:28" x14ac:dyDescent="0.2">
      <c r="B21" s="3"/>
      <c r="C21" s="4"/>
      <c r="D21" s="12"/>
      <c r="E21" s="13"/>
      <c r="F21" s="51" t="s">
        <v>134</v>
      </c>
      <c r="G21" s="93" t="s">
        <v>251</v>
      </c>
      <c r="H21" s="185"/>
      <c r="I21" s="185"/>
      <c r="J21" s="185"/>
      <c r="K21" s="185"/>
      <c r="L21" s="185"/>
      <c r="M21" s="51">
        <f t="shared" ref="M21:M25" si="8">IF(H21="x",1,0)</f>
        <v>0</v>
      </c>
      <c r="N21" s="51">
        <f t="shared" ref="N21:N25" si="9">IF(I21="x",2,0)</f>
        <v>0</v>
      </c>
      <c r="O21" s="51">
        <f t="shared" ref="O21:O25" si="10">IF(J21="x",3,0)</f>
        <v>0</v>
      </c>
      <c r="P21" s="51">
        <f t="shared" ref="P21:P25" si="11">IF(K21="x",4,0)</f>
        <v>0</v>
      </c>
      <c r="Q21" s="51">
        <f t="shared" ref="Q21:Q25" si="12">IF(L21="x",5,0)</f>
        <v>0</v>
      </c>
      <c r="R21" s="51">
        <f t="shared" ref="R21:R25" si="13">SUM(M21:Q21)</f>
        <v>0</v>
      </c>
      <c r="S21" s="51">
        <f t="shared" si="0"/>
        <v>-0.25</v>
      </c>
      <c r="T21" s="51" t="str">
        <f t="shared" si="1"/>
        <v/>
      </c>
      <c r="U21" s="14"/>
      <c r="V21" s="13"/>
      <c r="W21" s="13"/>
      <c r="X21" s="24" t="e">
        <f>1-X20</f>
        <v>#VALUE!</v>
      </c>
      <c r="Y21" s="16"/>
      <c r="Z21" s="4"/>
      <c r="AA21" s="4"/>
      <c r="AB21" s="5"/>
    </row>
    <row r="22" spans="2:28" x14ac:dyDescent="0.2">
      <c r="B22" s="3"/>
      <c r="C22" s="4"/>
      <c r="D22" s="12"/>
      <c r="E22" s="13"/>
      <c r="F22" s="51" t="s">
        <v>135</v>
      </c>
      <c r="G22" s="93" t="s">
        <v>252</v>
      </c>
      <c r="H22" s="186"/>
      <c r="I22" s="186"/>
      <c r="J22" s="186"/>
      <c r="K22" s="186"/>
      <c r="L22" s="186"/>
      <c r="M22" s="52">
        <f t="shared" si="8"/>
        <v>0</v>
      </c>
      <c r="N22" s="52">
        <f t="shared" si="9"/>
        <v>0</v>
      </c>
      <c r="O22" s="52">
        <f t="shared" si="10"/>
        <v>0</v>
      </c>
      <c r="P22" s="52">
        <f t="shared" si="11"/>
        <v>0</v>
      </c>
      <c r="Q22" s="52">
        <f t="shared" si="12"/>
        <v>0</v>
      </c>
      <c r="R22" s="52">
        <f t="shared" si="13"/>
        <v>0</v>
      </c>
      <c r="S22" s="52">
        <f t="shared" si="0"/>
        <v>-0.25</v>
      </c>
      <c r="T22" s="52" t="str">
        <f t="shared" si="1"/>
        <v/>
      </c>
      <c r="U22" s="15"/>
      <c r="V22" s="13"/>
      <c r="W22" s="13"/>
      <c r="X22" s="13"/>
      <c r="Y22" s="16"/>
      <c r="Z22" s="4"/>
      <c r="AA22" s="4"/>
      <c r="AB22" s="5"/>
    </row>
    <row r="23" spans="2:28" x14ac:dyDescent="0.2">
      <c r="B23" s="3"/>
      <c r="C23" s="4"/>
      <c r="D23" s="12"/>
      <c r="E23" s="13"/>
      <c r="F23" s="51" t="s">
        <v>136</v>
      </c>
      <c r="G23" s="93" t="s">
        <v>253</v>
      </c>
      <c r="H23" s="186"/>
      <c r="I23" s="186"/>
      <c r="J23" s="186"/>
      <c r="K23" s="186"/>
      <c r="L23" s="186"/>
      <c r="M23" s="52">
        <f t="shared" si="8"/>
        <v>0</v>
      </c>
      <c r="N23" s="52">
        <f t="shared" si="9"/>
        <v>0</v>
      </c>
      <c r="O23" s="52">
        <f t="shared" si="10"/>
        <v>0</v>
      </c>
      <c r="P23" s="52">
        <f t="shared" si="11"/>
        <v>0</v>
      </c>
      <c r="Q23" s="52">
        <f t="shared" si="12"/>
        <v>0</v>
      </c>
      <c r="R23" s="52">
        <f t="shared" si="13"/>
        <v>0</v>
      </c>
      <c r="S23" s="52">
        <f t="shared" si="0"/>
        <v>-0.25</v>
      </c>
      <c r="T23" s="52" t="str">
        <f t="shared" si="1"/>
        <v/>
      </c>
      <c r="U23" s="15"/>
      <c r="V23" s="13"/>
      <c r="W23" s="13"/>
      <c r="X23" s="13"/>
      <c r="Y23" s="16"/>
      <c r="Z23" s="4"/>
      <c r="AA23" s="4"/>
      <c r="AB23" s="5"/>
    </row>
    <row r="24" spans="2:28" x14ac:dyDescent="0.2">
      <c r="B24" s="3"/>
      <c r="C24" s="4"/>
      <c r="D24" s="12"/>
      <c r="E24" s="13"/>
      <c r="F24" s="51" t="s">
        <v>137</v>
      </c>
      <c r="G24" s="93" t="s">
        <v>255</v>
      </c>
      <c r="H24" s="186"/>
      <c r="I24" s="186"/>
      <c r="J24" s="186"/>
      <c r="K24" s="186"/>
      <c r="L24" s="186"/>
      <c r="M24" s="52">
        <f t="shared" si="8"/>
        <v>0</v>
      </c>
      <c r="N24" s="52">
        <f t="shared" si="9"/>
        <v>0</v>
      </c>
      <c r="O24" s="52">
        <f t="shared" si="10"/>
        <v>0</v>
      </c>
      <c r="P24" s="52">
        <f t="shared" si="11"/>
        <v>0</v>
      </c>
      <c r="Q24" s="52">
        <f t="shared" si="12"/>
        <v>0</v>
      </c>
      <c r="R24" s="52">
        <f t="shared" si="13"/>
        <v>0</v>
      </c>
      <c r="S24" s="52">
        <f t="shared" si="0"/>
        <v>-0.25</v>
      </c>
      <c r="T24" s="52" t="str">
        <f t="shared" si="1"/>
        <v/>
      </c>
      <c r="U24" s="15"/>
      <c r="V24" s="13"/>
      <c r="W24" s="13"/>
      <c r="X24" s="13"/>
      <c r="Y24" s="16"/>
      <c r="Z24" s="4"/>
      <c r="AA24" s="4"/>
      <c r="AB24" s="5"/>
    </row>
    <row r="25" spans="2:28" ht="17" thickBot="1" x14ac:dyDescent="0.25">
      <c r="B25" s="3"/>
      <c r="C25" s="4"/>
      <c r="D25" s="17"/>
      <c r="E25" s="18"/>
      <c r="F25" s="51" t="s">
        <v>138</v>
      </c>
      <c r="G25" s="91" t="s">
        <v>254</v>
      </c>
      <c r="H25" s="187"/>
      <c r="I25" s="187"/>
      <c r="J25" s="187"/>
      <c r="K25" s="187"/>
      <c r="L25" s="187"/>
      <c r="M25" s="53">
        <f t="shared" si="8"/>
        <v>0</v>
      </c>
      <c r="N25" s="53">
        <f t="shared" si="9"/>
        <v>0</v>
      </c>
      <c r="O25" s="53">
        <f t="shared" si="10"/>
        <v>0</v>
      </c>
      <c r="P25" s="53">
        <f t="shared" si="11"/>
        <v>0</v>
      </c>
      <c r="Q25" s="53">
        <f t="shared" si="12"/>
        <v>0</v>
      </c>
      <c r="R25" s="53">
        <f t="shared" si="13"/>
        <v>0</v>
      </c>
      <c r="S25" s="53">
        <f t="shared" si="0"/>
        <v>-0.25</v>
      </c>
      <c r="T25" s="53" t="str">
        <f t="shared" si="1"/>
        <v/>
      </c>
      <c r="U25" s="19"/>
      <c r="V25" s="18"/>
      <c r="W25" s="18"/>
      <c r="X25" s="18"/>
      <c r="Y25" s="20"/>
      <c r="Z25" s="4"/>
      <c r="AA25" s="4"/>
      <c r="AB25" s="5"/>
    </row>
    <row r="26" spans="2:28" ht="17" thickBot="1" x14ac:dyDescent="0.25">
      <c r="B26" s="3"/>
      <c r="C26" s="4"/>
      <c r="D26" s="27" t="s">
        <v>123</v>
      </c>
      <c r="E26" s="28" t="s">
        <v>147</v>
      </c>
      <c r="F26" s="21"/>
      <c r="G26" s="21"/>
      <c r="H26" s="21"/>
      <c r="I26" s="21"/>
      <c r="J26" s="21"/>
      <c r="K26" s="21"/>
      <c r="L26" s="21"/>
      <c r="M26" s="21"/>
      <c r="N26" s="21"/>
      <c r="O26" s="21"/>
      <c r="P26" s="21"/>
      <c r="Q26" s="21"/>
      <c r="R26" s="21"/>
      <c r="S26" s="21"/>
      <c r="T26" s="21"/>
      <c r="U26" s="21"/>
      <c r="V26" s="21">
        <f>SUM(M27:Q31)</f>
        <v>0</v>
      </c>
      <c r="W26" s="29">
        <f>(((V26-(5)*(1-0))/(25-(5)))+0)</f>
        <v>-0.25</v>
      </c>
      <c r="X26" s="25" t="str">
        <f>IF(W26&lt;&gt;-0.25,W26,"")</f>
        <v/>
      </c>
      <c r="Y26" s="26"/>
      <c r="Z26" s="4"/>
      <c r="AA26" s="4"/>
      <c r="AB26" s="5"/>
    </row>
    <row r="27" spans="2:28" x14ac:dyDescent="0.2">
      <c r="B27" s="3"/>
      <c r="C27" s="4"/>
      <c r="D27" s="12"/>
      <c r="E27" s="13"/>
      <c r="F27" s="2" t="s">
        <v>139</v>
      </c>
      <c r="G27" s="91" t="s">
        <v>290</v>
      </c>
      <c r="H27" s="182"/>
      <c r="I27" s="182"/>
      <c r="J27" s="182"/>
      <c r="K27" s="182"/>
      <c r="L27" s="182"/>
      <c r="M27" s="2">
        <f t="shared" ref="M27:M31" si="14">IF(H27="x",1,0)</f>
        <v>0</v>
      </c>
      <c r="N27" s="2">
        <f t="shared" ref="N27:N31" si="15">IF(I27="x",2,0)</f>
        <v>0</v>
      </c>
      <c r="O27" s="2">
        <f t="shared" ref="O27:O31" si="16">IF(J27="x",3,0)</f>
        <v>0</v>
      </c>
      <c r="P27" s="2">
        <f t="shared" ref="P27:P31" si="17">IF(K27="x",4,0)</f>
        <v>0</v>
      </c>
      <c r="Q27" s="2">
        <f t="shared" ref="Q27:Q31" si="18">IF(L27="x",5,0)</f>
        <v>0</v>
      </c>
      <c r="R27" s="2">
        <f t="shared" ref="R27:R31" si="19">SUM(M27:Q27)</f>
        <v>0</v>
      </c>
      <c r="S27" s="2">
        <f t="shared" si="0"/>
        <v>-0.25</v>
      </c>
      <c r="T27" s="2" t="str">
        <f t="shared" si="1"/>
        <v/>
      </c>
      <c r="U27" s="2"/>
      <c r="V27" s="4"/>
      <c r="W27" s="4"/>
      <c r="X27" s="23" t="e">
        <f>1-X26</f>
        <v>#VALUE!</v>
      </c>
      <c r="Y27" s="5"/>
      <c r="Z27" s="4"/>
      <c r="AA27" s="4"/>
      <c r="AB27" s="5"/>
    </row>
    <row r="28" spans="2:28" x14ac:dyDescent="0.2">
      <c r="B28" s="3"/>
      <c r="C28" s="4"/>
      <c r="D28" s="12"/>
      <c r="E28" s="13"/>
      <c r="F28" s="2" t="s">
        <v>140</v>
      </c>
      <c r="G28" s="91" t="s">
        <v>259</v>
      </c>
      <c r="H28" s="183"/>
      <c r="I28" s="183"/>
      <c r="J28" s="183"/>
      <c r="K28" s="183"/>
      <c r="L28" s="183"/>
      <c r="M28" s="1">
        <f t="shared" si="14"/>
        <v>0</v>
      </c>
      <c r="N28" s="1">
        <f t="shared" si="15"/>
        <v>0</v>
      </c>
      <c r="O28" s="1">
        <f t="shared" si="16"/>
        <v>0</v>
      </c>
      <c r="P28" s="1">
        <f t="shared" si="17"/>
        <v>0</v>
      </c>
      <c r="Q28" s="1">
        <f t="shared" si="18"/>
        <v>0</v>
      </c>
      <c r="R28" s="1">
        <f t="shared" si="19"/>
        <v>0</v>
      </c>
      <c r="S28" s="1">
        <f t="shared" si="0"/>
        <v>-0.25</v>
      </c>
      <c r="T28" s="1" t="str">
        <f t="shared" si="1"/>
        <v/>
      </c>
      <c r="U28" s="1"/>
      <c r="V28" s="4"/>
      <c r="W28" s="4"/>
      <c r="X28" s="4"/>
      <c r="Y28" s="5"/>
      <c r="Z28" s="4"/>
      <c r="AA28" s="4"/>
      <c r="AB28" s="5"/>
    </row>
    <row r="29" spans="2:28" x14ac:dyDescent="0.2">
      <c r="B29" s="3"/>
      <c r="C29" s="4"/>
      <c r="D29" s="12"/>
      <c r="E29" s="13"/>
      <c r="F29" s="2" t="s">
        <v>141</v>
      </c>
      <c r="G29" s="91" t="s">
        <v>260</v>
      </c>
      <c r="H29" s="183"/>
      <c r="I29" s="183"/>
      <c r="J29" s="183"/>
      <c r="K29" s="183"/>
      <c r="L29" s="183"/>
      <c r="M29" s="1">
        <f t="shared" si="14"/>
        <v>0</v>
      </c>
      <c r="N29" s="1">
        <f t="shared" si="15"/>
        <v>0</v>
      </c>
      <c r="O29" s="1">
        <f t="shared" si="16"/>
        <v>0</v>
      </c>
      <c r="P29" s="1">
        <f t="shared" si="17"/>
        <v>0</v>
      </c>
      <c r="Q29" s="1">
        <f t="shared" si="18"/>
        <v>0</v>
      </c>
      <c r="R29" s="1">
        <f t="shared" si="19"/>
        <v>0</v>
      </c>
      <c r="S29" s="1">
        <f t="shared" si="0"/>
        <v>-0.25</v>
      </c>
      <c r="T29" s="1" t="str">
        <f t="shared" si="1"/>
        <v/>
      </c>
      <c r="U29" s="1"/>
      <c r="V29" s="4"/>
      <c r="W29" s="4"/>
      <c r="X29" s="4"/>
      <c r="Y29" s="5"/>
      <c r="Z29" s="4"/>
      <c r="AA29" s="4"/>
      <c r="AB29" s="5"/>
    </row>
    <row r="30" spans="2:28" x14ac:dyDescent="0.2">
      <c r="B30" s="3"/>
      <c r="C30" s="4"/>
      <c r="D30" s="12"/>
      <c r="E30" s="13"/>
      <c r="F30" s="2" t="s">
        <v>142</v>
      </c>
      <c r="G30" s="91" t="s">
        <v>261</v>
      </c>
      <c r="H30" s="183"/>
      <c r="I30" s="183"/>
      <c r="J30" s="183"/>
      <c r="K30" s="183"/>
      <c r="L30" s="183"/>
      <c r="M30" s="1">
        <f t="shared" si="14"/>
        <v>0</v>
      </c>
      <c r="N30" s="1">
        <f t="shared" si="15"/>
        <v>0</v>
      </c>
      <c r="O30" s="1">
        <f t="shared" si="16"/>
        <v>0</v>
      </c>
      <c r="P30" s="1">
        <f t="shared" si="17"/>
        <v>0</v>
      </c>
      <c r="Q30" s="1">
        <f t="shared" si="18"/>
        <v>0</v>
      </c>
      <c r="R30" s="1">
        <f t="shared" si="19"/>
        <v>0</v>
      </c>
      <c r="S30" s="1">
        <f t="shared" si="0"/>
        <v>-0.25</v>
      </c>
      <c r="T30" s="1" t="str">
        <f t="shared" si="1"/>
        <v/>
      </c>
      <c r="U30" s="1"/>
      <c r="V30" s="4"/>
      <c r="W30" s="4"/>
      <c r="X30" s="4"/>
      <c r="Y30" s="5"/>
      <c r="Z30" s="4"/>
      <c r="AA30" s="4"/>
      <c r="AB30" s="5"/>
    </row>
    <row r="31" spans="2:28" ht="17" thickBot="1" x14ac:dyDescent="0.25">
      <c r="B31" s="6"/>
      <c r="C31" s="7"/>
      <c r="D31" s="17"/>
      <c r="E31" s="18"/>
      <c r="F31" s="22" t="s">
        <v>143</v>
      </c>
      <c r="G31" s="94" t="s">
        <v>254</v>
      </c>
      <c r="H31" s="184"/>
      <c r="I31" s="184"/>
      <c r="J31" s="184"/>
      <c r="K31" s="184"/>
      <c r="L31" s="184"/>
      <c r="M31" s="8">
        <f t="shared" si="14"/>
        <v>0</v>
      </c>
      <c r="N31" s="8">
        <f t="shared" si="15"/>
        <v>0</v>
      </c>
      <c r="O31" s="8">
        <f t="shared" si="16"/>
        <v>0</v>
      </c>
      <c r="P31" s="8">
        <f t="shared" si="17"/>
        <v>0</v>
      </c>
      <c r="Q31" s="8">
        <f t="shared" si="18"/>
        <v>0</v>
      </c>
      <c r="R31" s="8">
        <f t="shared" si="19"/>
        <v>0</v>
      </c>
      <c r="S31" s="8">
        <f t="shared" si="0"/>
        <v>-0.25</v>
      </c>
      <c r="T31" s="8" t="str">
        <f t="shared" si="1"/>
        <v/>
      </c>
      <c r="U31" s="8"/>
      <c r="V31" s="7"/>
      <c r="W31" s="7"/>
      <c r="X31" s="7"/>
      <c r="Y31" s="9"/>
      <c r="Z31" s="7"/>
      <c r="AA31" s="7"/>
      <c r="AB31" s="9"/>
    </row>
    <row r="33" spans="3:10" x14ac:dyDescent="0.2">
      <c r="C33" s="39" t="s">
        <v>46</v>
      </c>
      <c r="D33" s="40" t="s">
        <v>47</v>
      </c>
      <c r="F33" s="39" t="s">
        <v>48</v>
      </c>
      <c r="G33" s="40" t="s">
        <v>49</v>
      </c>
      <c r="I33" s="41" t="s">
        <v>48</v>
      </c>
      <c r="J33" s="40" t="s">
        <v>49</v>
      </c>
    </row>
    <row r="34" spans="3:10" x14ac:dyDescent="0.2">
      <c r="C34" s="42" t="s">
        <v>50</v>
      </c>
      <c r="D34" s="43">
        <v>20</v>
      </c>
      <c r="F34" s="42">
        <v>0.1</v>
      </c>
      <c r="G34" s="42">
        <v>0.1</v>
      </c>
      <c r="I34" s="44" t="s">
        <v>51</v>
      </c>
      <c r="J34" s="48" t="e">
        <f>100*AA7</f>
        <v>#VALUE!</v>
      </c>
    </row>
    <row r="35" spans="3:10" x14ac:dyDescent="0.2">
      <c r="C35" s="42" t="s">
        <v>52</v>
      </c>
      <c r="D35" s="43">
        <v>20</v>
      </c>
      <c r="F35" s="42">
        <f>F34+0.1</f>
        <v>0.2</v>
      </c>
      <c r="G35" s="42">
        <v>0.1</v>
      </c>
      <c r="I35" s="45" t="s">
        <v>53</v>
      </c>
      <c r="J35" s="46">
        <v>1</v>
      </c>
    </row>
    <row r="36" spans="3:10" x14ac:dyDescent="0.2">
      <c r="C36" s="42" t="s">
        <v>54</v>
      </c>
      <c r="D36" s="43">
        <v>20</v>
      </c>
      <c r="F36" s="42">
        <f t="shared" ref="F36:F43" si="20">F35+0.1</f>
        <v>0.30000000000000004</v>
      </c>
      <c r="G36" s="42">
        <v>0.1</v>
      </c>
      <c r="I36" s="47" t="s">
        <v>55</v>
      </c>
      <c r="J36" s="49" t="e">
        <f>200-J34-J35</f>
        <v>#VALUE!</v>
      </c>
    </row>
    <row r="37" spans="3:10" x14ac:dyDescent="0.2">
      <c r="C37" s="42" t="s">
        <v>56</v>
      </c>
      <c r="D37" s="43">
        <v>20</v>
      </c>
      <c r="F37" s="42">
        <f t="shared" si="20"/>
        <v>0.4</v>
      </c>
      <c r="G37" s="42">
        <v>0.1</v>
      </c>
    </row>
    <row r="38" spans="3:10" x14ac:dyDescent="0.2">
      <c r="C38" s="42" t="s">
        <v>57</v>
      </c>
      <c r="D38" s="43">
        <f>SUBTOTAL(109,D34:D37)</f>
        <v>80</v>
      </c>
      <c r="F38" s="42">
        <f t="shared" si="20"/>
        <v>0.5</v>
      </c>
      <c r="G38" s="42">
        <v>0.1</v>
      </c>
    </row>
    <row r="39" spans="3:10" x14ac:dyDescent="0.2">
      <c r="F39" s="42">
        <f t="shared" si="20"/>
        <v>0.6</v>
      </c>
      <c r="G39" s="42">
        <v>0.1</v>
      </c>
    </row>
    <row r="40" spans="3:10" x14ac:dyDescent="0.2">
      <c r="F40" s="42">
        <f t="shared" si="20"/>
        <v>0.7</v>
      </c>
      <c r="G40" s="42">
        <v>0.1</v>
      </c>
    </row>
    <row r="41" spans="3:10" x14ac:dyDescent="0.2">
      <c r="F41" s="42">
        <f t="shared" si="20"/>
        <v>0.79999999999999993</v>
      </c>
      <c r="G41" s="42">
        <v>0.1</v>
      </c>
    </row>
    <row r="42" spans="3:10" x14ac:dyDescent="0.2">
      <c r="F42" s="42">
        <f t="shared" si="20"/>
        <v>0.89999999999999991</v>
      </c>
      <c r="G42" s="42">
        <v>0.1</v>
      </c>
    </row>
    <row r="43" spans="3:10" x14ac:dyDescent="0.2">
      <c r="F43" s="42">
        <f t="shared" si="20"/>
        <v>0.99999999999999989</v>
      </c>
      <c r="G43" s="42">
        <v>0.1</v>
      </c>
    </row>
    <row r="44" spans="3:10" x14ac:dyDescent="0.2">
      <c r="F44" s="42" t="s">
        <v>57</v>
      </c>
      <c r="G44" s="43">
        <v>1</v>
      </c>
    </row>
  </sheetData>
  <sheetProtection sheet="1" objects="1" scenarios="1" selectLockedCells="1"/>
  <mergeCells count="8">
    <mergeCell ref="C7:E7"/>
    <mergeCell ref="B5:AB5"/>
    <mergeCell ref="B6:C6"/>
    <mergeCell ref="D6:E6"/>
    <mergeCell ref="F6:G6"/>
    <mergeCell ref="T6:U6"/>
    <mergeCell ref="X6:Y6"/>
    <mergeCell ref="AA6:AB6"/>
  </mergeCells>
  <phoneticPr fontId="4" type="noConversion"/>
  <conditionalFormatting sqref="U9">
    <cfRule type="expression" dxfId="349" priority="53">
      <formula>T9=0</formula>
    </cfRule>
    <cfRule type="expression" dxfId="348" priority="54">
      <formula>AND(T9&gt;0,T9&lt;=0.25)</formula>
    </cfRule>
    <cfRule type="expression" dxfId="347" priority="55">
      <formula>AND(T9&gt;0.25,T9&lt;=0.5)</formula>
    </cfRule>
    <cfRule type="expression" dxfId="346" priority="56">
      <formula>AND(T9&gt;0.5,T9&lt;=0.75)</formula>
    </cfRule>
    <cfRule type="expression" dxfId="345" priority="57">
      <formula>AND(T9&gt;0.75,T9&lt;=1)</formula>
    </cfRule>
  </conditionalFormatting>
  <conditionalFormatting sqref="U10:U13">
    <cfRule type="expression" dxfId="344" priority="48">
      <formula>T10=0</formula>
    </cfRule>
    <cfRule type="expression" dxfId="343" priority="49">
      <formula>AND(T10&gt;0,T10&lt;=0.25)</formula>
    </cfRule>
    <cfRule type="expression" dxfId="342" priority="50">
      <formula>AND(T10&gt;0.25,T10&lt;=0.5)</formula>
    </cfRule>
    <cfRule type="expression" dxfId="341" priority="51">
      <formula>AND(T10&gt;0.5,T10&lt;=0.75)</formula>
    </cfRule>
    <cfRule type="expression" dxfId="340" priority="52">
      <formula>AND(T10&gt;0.75,T10&lt;=1)</formula>
    </cfRule>
  </conditionalFormatting>
  <conditionalFormatting sqref="U15:U19">
    <cfRule type="expression" dxfId="339" priority="43">
      <formula>T15=0</formula>
    </cfRule>
    <cfRule type="expression" dxfId="338" priority="44">
      <formula>AND(T15&gt;0,T15&lt;=0.25)</formula>
    </cfRule>
    <cfRule type="expression" dxfId="337" priority="45">
      <formula>AND(T15&gt;0.25,T15&lt;=0.5)</formula>
    </cfRule>
    <cfRule type="expression" dxfId="336" priority="46">
      <formula>AND(T15&gt;0.5,T15&lt;=0.75)</formula>
    </cfRule>
    <cfRule type="expression" dxfId="335" priority="47">
      <formula>AND(T15&gt;0.75,T15&lt;=1)</formula>
    </cfRule>
  </conditionalFormatting>
  <conditionalFormatting sqref="U21:U25">
    <cfRule type="expression" dxfId="334" priority="38">
      <formula>T21=0</formula>
    </cfRule>
    <cfRule type="expression" dxfId="333" priority="39">
      <formula>AND(T21&gt;0,T21&lt;=0.25)</formula>
    </cfRule>
    <cfRule type="expression" dxfId="332" priority="40">
      <formula>AND(T21&gt;0.25,T21&lt;=0.5)</formula>
    </cfRule>
    <cfRule type="expression" dxfId="331" priority="41">
      <formula>AND(T21&gt;0.5,T21&lt;=0.75)</formula>
    </cfRule>
    <cfRule type="expression" dxfId="330" priority="42">
      <formula>AND(T21&gt;0.75,T21&lt;=1)</formula>
    </cfRule>
  </conditionalFormatting>
  <conditionalFormatting sqref="Y8">
    <cfRule type="expression" dxfId="329" priority="13">
      <formula>X8=0</formula>
    </cfRule>
    <cfRule type="expression" dxfId="328" priority="14">
      <formula>AND(X8&gt;0,X8&lt;=0.25)</formula>
    </cfRule>
    <cfRule type="expression" dxfId="327" priority="15">
      <formula>AND(X8&gt;0.25,X8&lt;=0.5)</formula>
    </cfRule>
    <cfRule type="expression" dxfId="326" priority="16">
      <formula>AND(X8&gt;0.5,X8&lt;=0.75)</formula>
    </cfRule>
    <cfRule type="expression" dxfId="325" priority="17">
      <formula>AND(X8&gt;0.75,X8&lt;=1)</formula>
    </cfRule>
  </conditionalFormatting>
  <conditionalFormatting sqref="U27:U31">
    <cfRule type="expression" dxfId="324" priority="33">
      <formula>T27=0</formula>
    </cfRule>
    <cfRule type="expression" dxfId="323" priority="34">
      <formula>AND(T27&gt;0,T27&lt;=0.25)</formula>
    </cfRule>
    <cfRule type="expression" dxfId="322" priority="35">
      <formula>AND(T27&gt;0.25,T27&lt;=0.5)</formula>
    </cfRule>
    <cfRule type="expression" dxfId="321" priority="36">
      <formula>AND(T27&gt;0.5,T27&lt;=0.75)</formula>
    </cfRule>
    <cfRule type="expression" dxfId="320" priority="37">
      <formula>AND(T27&gt;0.75,T27&lt;=1)</formula>
    </cfRule>
  </conditionalFormatting>
  <conditionalFormatting sqref="Y14">
    <cfRule type="expression" dxfId="319" priority="28">
      <formula>X14=0</formula>
    </cfRule>
    <cfRule type="expression" dxfId="318" priority="29">
      <formula>AND(X14&gt;0,X14&lt;=0.25)</formula>
    </cfRule>
    <cfRule type="expression" dxfId="317" priority="30">
      <formula>AND(X14&gt;0.25,X14&lt;=0.5)</formula>
    </cfRule>
    <cfRule type="expression" dxfId="316" priority="31">
      <formula>AND(X14&gt;0.5,X14&lt;=0.75)</formula>
    </cfRule>
    <cfRule type="expression" dxfId="315" priority="32">
      <formula>AND(X14&gt;0.75,X14&lt;=1)</formula>
    </cfRule>
  </conditionalFormatting>
  <conditionalFormatting sqref="Y20">
    <cfRule type="expression" dxfId="314" priority="23">
      <formula>X20=0</formula>
    </cfRule>
    <cfRule type="expression" dxfId="313" priority="24">
      <formula>AND(X20&gt;0,X20&lt;=0.25)</formula>
    </cfRule>
    <cfRule type="expression" dxfId="312" priority="25">
      <formula>AND(X20&gt;0.25,X20&lt;=0.5)</formula>
    </cfRule>
    <cfRule type="expression" dxfId="311" priority="26">
      <formula>AND(X20&gt;0.5,X20&lt;=0.75)</formula>
    </cfRule>
    <cfRule type="expression" dxfId="310" priority="27">
      <formula>AND(X20&gt;0.75,X20&lt;=1)</formula>
    </cfRule>
  </conditionalFormatting>
  <conditionalFormatting sqref="Y26">
    <cfRule type="expression" dxfId="309" priority="18">
      <formula>X26=0</formula>
    </cfRule>
    <cfRule type="expression" dxfId="308" priority="19">
      <formula>AND(X26&gt;0,X26&lt;=0.25)</formula>
    </cfRule>
    <cfRule type="expression" dxfId="307" priority="20">
      <formula>AND(X26&gt;0.25,X26&lt;=0.5)</formula>
    </cfRule>
    <cfRule type="expression" dxfId="306" priority="21">
      <formula>AND(X26&gt;0.5,X26&lt;=0.75)</formula>
    </cfRule>
    <cfRule type="expression" dxfId="305" priority="22">
      <formula>AND(X26&gt;0.75,X26&lt;=1)</formula>
    </cfRule>
  </conditionalFormatting>
  <conditionalFormatting sqref="AB7">
    <cfRule type="expression" dxfId="304" priority="59">
      <formula>Z7=0</formula>
    </cfRule>
    <cfRule type="expression" dxfId="303" priority="60">
      <formula>AND(Z7&gt;0,Z7&lt;=0.25)</formula>
    </cfRule>
    <cfRule type="expression" dxfId="302" priority="61">
      <formula>AND(Z7&gt;0.25,Z7&lt;=0.5)</formula>
    </cfRule>
    <cfRule type="expression" dxfId="301" priority="62">
      <formula>AND(Z7&gt;0.5,Z7&lt;=0.75)</formula>
    </cfRule>
    <cfRule type="expression" dxfId="300" priority="63">
      <formula>AND(Z7&gt;0.75,Z7&lt;=1)</formula>
    </cfRule>
  </conditionalFormatting>
  <conditionalFormatting sqref="G9">
    <cfRule type="colorScale" priority="8">
      <colorScale>
        <cfvo type="min"/>
        <cfvo type="percentile" val="50"/>
        <cfvo type="max"/>
        <color rgb="FFF8696B"/>
        <color rgb="FFFFEB84"/>
        <color rgb="FF63BE7B"/>
      </colorScale>
    </cfRule>
  </conditionalFormatting>
  <conditionalFormatting sqref="G10:G13">
    <cfRule type="colorScale" priority="7">
      <colorScale>
        <cfvo type="min"/>
        <cfvo type="percentile" val="50"/>
        <cfvo type="max"/>
        <color rgb="FFF8696B"/>
        <color rgb="FFFFEB84"/>
        <color rgb="FF63BE7B"/>
      </colorScale>
    </cfRule>
  </conditionalFormatting>
  <conditionalFormatting sqref="G15:G18">
    <cfRule type="colorScale" priority="6">
      <colorScale>
        <cfvo type="min"/>
        <cfvo type="percentile" val="50"/>
        <cfvo type="max"/>
        <color rgb="FFF8696B"/>
        <color rgb="FFFFEB84"/>
        <color rgb="FF63BE7B"/>
      </colorScale>
    </cfRule>
  </conditionalFormatting>
  <conditionalFormatting sqref="G19">
    <cfRule type="colorScale" priority="5">
      <colorScale>
        <cfvo type="min"/>
        <cfvo type="percentile" val="50"/>
        <cfvo type="max"/>
        <color rgb="FFF8696B"/>
        <color rgb="FFFFEB84"/>
        <color rgb="FF63BE7B"/>
      </colorScale>
    </cfRule>
  </conditionalFormatting>
  <conditionalFormatting sqref="G21:G24">
    <cfRule type="colorScale" priority="4">
      <colorScale>
        <cfvo type="min"/>
        <cfvo type="percentile" val="50"/>
        <cfvo type="max"/>
        <color rgb="FFF8696B"/>
        <color rgb="FFFFEB84"/>
        <color rgb="FF63BE7B"/>
      </colorScale>
    </cfRule>
  </conditionalFormatting>
  <conditionalFormatting sqref="G25">
    <cfRule type="colorScale" priority="3">
      <colorScale>
        <cfvo type="min"/>
        <cfvo type="percentile" val="50"/>
        <cfvo type="max"/>
        <color rgb="FFF8696B"/>
        <color rgb="FFFFEB84"/>
        <color rgb="FF63BE7B"/>
      </colorScale>
    </cfRule>
  </conditionalFormatting>
  <conditionalFormatting sqref="G27:G30">
    <cfRule type="colorScale" priority="2">
      <colorScale>
        <cfvo type="min"/>
        <cfvo type="percentile" val="50"/>
        <cfvo type="max"/>
        <color rgb="FFF8696B"/>
        <color rgb="FFFFEB84"/>
        <color rgb="FF63BE7B"/>
      </colorScale>
    </cfRule>
  </conditionalFormatting>
  <conditionalFormatting sqref="G31">
    <cfRule type="colorScale" priority="1">
      <colorScale>
        <cfvo type="min"/>
        <cfvo type="percentile" val="50"/>
        <cfvo type="max"/>
        <color rgb="FFF8696B"/>
        <color rgb="FFFFEB84"/>
        <color rgb="FF63BE7B"/>
      </colorScale>
    </cfRule>
  </conditionalFormatting>
  <pageMargins left="0.7" right="0.7" top="0.75" bottom="0.75" header="0.3" footer="0.3"/>
  <pageSetup paperSize="8" scale="65" orientation="landscape"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0A029-477D-1B44-83AB-3404929064DE}">
  <sheetPr>
    <pageSetUpPr fitToPage="1"/>
  </sheetPr>
  <dimension ref="B1:AB44"/>
  <sheetViews>
    <sheetView showGridLines="0" showRowColHeaders="0" zoomScale="81" zoomScaleNormal="81" workbookViewId="0">
      <selection activeCell="H9" sqref="H9"/>
    </sheetView>
  </sheetViews>
  <sheetFormatPr baseColWidth="10" defaultRowHeight="16" x14ac:dyDescent="0.2"/>
  <cols>
    <col min="1" max="1" width="5.83203125" customWidth="1"/>
    <col min="2" max="2" width="2.5" bestFit="1" customWidth="1"/>
    <col min="4" max="4" width="3.6640625" bestFit="1" customWidth="1"/>
    <col min="5" max="5" width="13.6640625" bestFit="1" customWidth="1"/>
    <col min="6" max="6" width="5.6640625" bestFit="1" customWidth="1"/>
    <col min="7" max="7" width="23.83203125" bestFit="1" customWidth="1"/>
    <col min="8" max="12" width="4.6640625" customWidth="1"/>
    <col min="13" max="17" width="2.5" hidden="1" customWidth="1"/>
    <col min="18" max="18" width="10.6640625" hidden="1" customWidth="1"/>
    <col min="19" max="19" width="10.83203125" hidden="1" customWidth="1"/>
    <col min="20" max="20" width="8" customWidth="1"/>
    <col min="21" max="21" width="3.33203125" customWidth="1"/>
    <col min="22" max="23" width="10.83203125" hidden="1" customWidth="1"/>
    <col min="24" max="24" width="7.83203125" customWidth="1"/>
    <col min="25" max="25" width="3.33203125" customWidth="1"/>
    <col min="26" max="26" width="13.83203125" hidden="1" customWidth="1"/>
    <col min="27" max="27" width="10.83203125" customWidth="1"/>
    <col min="28" max="28" width="3.33203125" customWidth="1"/>
  </cols>
  <sheetData>
    <row r="1" spans="2:28" x14ac:dyDescent="0.2">
      <c r="C1" s="55" t="s">
        <v>64</v>
      </c>
    </row>
    <row r="3" spans="2:28" ht="21" x14ac:dyDescent="0.25">
      <c r="B3" s="73"/>
      <c r="C3" s="72" t="s">
        <v>148</v>
      </c>
      <c r="D3" s="72"/>
      <c r="E3" s="72"/>
    </row>
    <row r="4" spans="2:28" ht="20" customHeight="1" thickBot="1" x14ac:dyDescent="0.25"/>
    <row r="5" spans="2:28" ht="20" thickBot="1" x14ac:dyDescent="0.3">
      <c r="B5" s="191" t="s">
        <v>58</v>
      </c>
      <c r="C5" s="192"/>
      <c r="D5" s="192"/>
      <c r="E5" s="192"/>
      <c r="F5" s="192"/>
      <c r="G5" s="192"/>
      <c r="H5" s="192"/>
      <c r="I5" s="192"/>
      <c r="J5" s="192"/>
      <c r="K5" s="192"/>
      <c r="L5" s="192"/>
      <c r="M5" s="192"/>
      <c r="N5" s="192"/>
      <c r="O5" s="192"/>
      <c r="P5" s="192"/>
      <c r="Q5" s="192"/>
      <c r="R5" s="192"/>
      <c r="S5" s="192"/>
      <c r="T5" s="192"/>
      <c r="U5" s="192"/>
      <c r="V5" s="192"/>
      <c r="W5" s="192"/>
      <c r="X5" s="192"/>
      <c r="Y5" s="192"/>
      <c r="Z5" s="192"/>
      <c r="AA5" s="192"/>
      <c r="AB5" s="193"/>
    </row>
    <row r="6" spans="2:28" ht="83" customHeight="1" x14ac:dyDescent="0.2">
      <c r="B6" s="194" t="s">
        <v>0</v>
      </c>
      <c r="C6" s="195"/>
      <c r="D6" s="196" t="s">
        <v>1</v>
      </c>
      <c r="E6" s="197"/>
      <c r="F6" s="196" t="s">
        <v>2</v>
      </c>
      <c r="G6" s="197"/>
      <c r="H6" s="31" t="s">
        <v>34</v>
      </c>
      <c r="I6" s="31" t="s">
        <v>35</v>
      </c>
      <c r="J6" s="31" t="s">
        <v>36</v>
      </c>
      <c r="K6" s="31" t="s">
        <v>37</v>
      </c>
      <c r="L6" s="31" t="s">
        <v>33</v>
      </c>
      <c r="M6" s="32">
        <v>1</v>
      </c>
      <c r="N6" s="32">
        <v>2</v>
      </c>
      <c r="O6" s="32">
        <v>3</v>
      </c>
      <c r="P6" s="32">
        <v>4</v>
      </c>
      <c r="Q6" s="32">
        <v>5</v>
      </c>
      <c r="R6" s="32" t="s">
        <v>39</v>
      </c>
      <c r="S6" s="32" t="s">
        <v>41</v>
      </c>
      <c r="T6" s="195" t="s">
        <v>42</v>
      </c>
      <c r="U6" s="195"/>
      <c r="V6" s="33" t="s">
        <v>38</v>
      </c>
      <c r="W6" s="33"/>
      <c r="X6" s="196" t="s">
        <v>32</v>
      </c>
      <c r="Y6" s="195"/>
      <c r="Z6" s="88"/>
      <c r="AA6" s="189" t="s">
        <v>40</v>
      </c>
      <c r="AB6" s="190"/>
    </row>
    <row r="7" spans="2:28" ht="17" thickBot="1" x14ac:dyDescent="0.25">
      <c r="B7" s="74">
        <v>5</v>
      </c>
      <c r="C7" s="200" t="s">
        <v>149</v>
      </c>
      <c r="D7" s="200"/>
      <c r="E7" s="200"/>
      <c r="F7" s="75"/>
      <c r="G7" s="75"/>
      <c r="H7" s="75"/>
      <c r="I7" s="75"/>
      <c r="J7" s="75"/>
      <c r="K7" s="75"/>
      <c r="L7" s="75"/>
      <c r="M7" s="75"/>
      <c r="N7" s="75"/>
      <c r="O7" s="75"/>
      <c r="P7" s="75"/>
      <c r="Q7" s="75"/>
      <c r="R7" s="75"/>
      <c r="S7" s="75"/>
      <c r="T7" s="75"/>
      <c r="U7" s="75"/>
      <c r="V7" s="75"/>
      <c r="W7" s="75"/>
      <c r="X7" s="75"/>
      <c r="Y7" s="75"/>
      <c r="Z7" s="76">
        <f>AVERAGE(W8,W14,W20,W26)</f>
        <v>-0.25</v>
      </c>
      <c r="AA7" s="77" t="str">
        <f>IF(Z7&lt;&gt;-0.25,Z7,"")</f>
        <v/>
      </c>
      <c r="AB7" s="11"/>
    </row>
    <row r="8" spans="2:28" ht="17" thickBot="1" x14ac:dyDescent="0.25">
      <c r="B8" s="3"/>
      <c r="C8" s="4"/>
      <c r="D8" s="27" t="s">
        <v>150</v>
      </c>
      <c r="E8" s="28" t="s">
        <v>154</v>
      </c>
      <c r="F8" s="21"/>
      <c r="G8" s="21"/>
      <c r="H8" s="21"/>
      <c r="I8" s="21"/>
      <c r="J8" s="21"/>
      <c r="K8" s="21"/>
      <c r="L8" s="21"/>
      <c r="M8" s="21"/>
      <c r="N8" s="21"/>
      <c r="O8" s="21"/>
      <c r="P8" s="21"/>
      <c r="Q8" s="21"/>
      <c r="R8" s="21"/>
      <c r="S8" s="21"/>
      <c r="T8" s="21"/>
      <c r="U8" s="21"/>
      <c r="V8" s="21">
        <f>SUM(M9:Q13)</f>
        <v>0</v>
      </c>
      <c r="W8" s="29">
        <f>(((V8-(5)*(1-0))/(25-(5)))+0)</f>
        <v>-0.25</v>
      </c>
      <c r="X8" s="25" t="str">
        <f>IF(W8&lt;&gt;-0.25,W8,"")</f>
        <v/>
      </c>
      <c r="Y8" s="26"/>
      <c r="Z8" s="4"/>
      <c r="AA8" s="4"/>
      <c r="AB8" s="5"/>
    </row>
    <row r="9" spans="2:28" x14ac:dyDescent="0.2">
      <c r="B9" s="3"/>
      <c r="C9" s="4"/>
      <c r="D9" s="12"/>
      <c r="E9" s="13"/>
      <c r="F9" s="2" t="s">
        <v>158</v>
      </c>
      <c r="G9" s="91" t="s">
        <v>262</v>
      </c>
      <c r="H9" s="182"/>
      <c r="I9" s="182"/>
      <c r="J9" s="182"/>
      <c r="K9" s="182"/>
      <c r="L9" s="182"/>
      <c r="M9" s="2">
        <f>IF(H9="x",1,0)</f>
        <v>0</v>
      </c>
      <c r="N9" s="2">
        <f>IF(I9="x",2,0)</f>
        <v>0</v>
      </c>
      <c r="O9" s="2">
        <f>IF(J9="x",3,0)</f>
        <v>0</v>
      </c>
      <c r="P9" s="2">
        <f>IF(K9="x",4,0)</f>
        <v>0</v>
      </c>
      <c r="Q9" s="2">
        <f>IF(L9="x",5,0)</f>
        <v>0</v>
      </c>
      <c r="R9" s="2">
        <f>SUM(M9:Q9)</f>
        <v>0</v>
      </c>
      <c r="S9" s="2">
        <f>(((R9-(1)*(1-0))/(5-(1)))+0)</f>
        <v>-0.25</v>
      </c>
      <c r="T9" s="2" t="str">
        <f>IF(S9&lt;&gt;-0.25,S9,"")</f>
        <v/>
      </c>
      <c r="U9" s="2"/>
      <c r="V9" s="4"/>
      <c r="W9" s="4"/>
      <c r="X9" s="23" t="e">
        <f>1-X8</f>
        <v>#VALUE!</v>
      </c>
      <c r="Y9" s="5"/>
      <c r="Z9" s="4"/>
      <c r="AA9" s="10"/>
      <c r="AB9" s="5"/>
    </row>
    <row r="10" spans="2:28" x14ac:dyDescent="0.2">
      <c r="B10" s="3"/>
      <c r="C10" s="4"/>
      <c r="D10" s="12"/>
      <c r="E10" s="13"/>
      <c r="F10" s="2" t="s">
        <v>159</v>
      </c>
      <c r="G10" s="91" t="s">
        <v>263</v>
      </c>
      <c r="H10" s="183"/>
      <c r="I10" s="183"/>
      <c r="J10" s="183"/>
      <c r="K10" s="183"/>
      <c r="L10" s="183"/>
      <c r="M10" s="1">
        <f>IF(H10="x",1,0)</f>
        <v>0</v>
      </c>
      <c r="N10" s="1">
        <f>IF(I10="x",2,0)</f>
        <v>0</v>
      </c>
      <c r="O10" s="1">
        <f>IF(J10="x",3,0)</f>
        <v>0</v>
      </c>
      <c r="P10" s="1">
        <f>IF(K10="x",4,0)</f>
        <v>0</v>
      </c>
      <c r="Q10" s="1">
        <f>IF(L10="x",5,0)</f>
        <v>0</v>
      </c>
      <c r="R10" s="1">
        <f>SUM(M10:Q10)</f>
        <v>0</v>
      </c>
      <c r="S10" s="1">
        <f t="shared" ref="S10:S31" si="0">(((R10-(1)*(1-0))/(5-(1)))+0)</f>
        <v>-0.25</v>
      </c>
      <c r="T10" s="1" t="str">
        <f t="shared" ref="T10:T31" si="1">IF(S10&lt;&gt;-0.25,S10,"")</f>
        <v/>
      </c>
      <c r="U10" s="1"/>
      <c r="V10" s="4"/>
      <c r="W10" s="4"/>
      <c r="X10" s="4"/>
      <c r="Y10" s="5"/>
      <c r="Z10" s="4"/>
      <c r="AA10" s="4"/>
      <c r="AB10" s="5"/>
    </row>
    <row r="11" spans="2:28" x14ac:dyDescent="0.2">
      <c r="B11" s="3"/>
      <c r="C11" s="4"/>
      <c r="D11" s="12"/>
      <c r="E11" s="13"/>
      <c r="F11" s="2" t="s">
        <v>160</v>
      </c>
      <c r="G11" s="91" t="s">
        <v>267</v>
      </c>
      <c r="H11" s="183"/>
      <c r="I11" s="183"/>
      <c r="J11" s="183"/>
      <c r="K11" s="183"/>
      <c r="L11" s="183"/>
      <c r="M11" s="1">
        <f>IF(H11="x",1,0)</f>
        <v>0</v>
      </c>
      <c r="N11" s="1">
        <f>IF(I11="x",2,0)</f>
        <v>0</v>
      </c>
      <c r="O11" s="1">
        <f>IF(J11="x",3,0)</f>
        <v>0</v>
      </c>
      <c r="P11" s="1">
        <f>IF(K11="x",4,0)</f>
        <v>0</v>
      </c>
      <c r="Q11" s="1">
        <f>IF(L11="x",5,0)</f>
        <v>0</v>
      </c>
      <c r="R11" s="1">
        <f>SUM(M11:Q11)</f>
        <v>0</v>
      </c>
      <c r="S11" s="1">
        <f t="shared" si="0"/>
        <v>-0.25</v>
      </c>
      <c r="T11" s="1" t="str">
        <f t="shared" si="1"/>
        <v/>
      </c>
      <c r="U11" s="1"/>
      <c r="V11" s="4"/>
      <c r="W11" s="4"/>
      <c r="X11" s="4"/>
      <c r="Y11" s="5"/>
      <c r="Z11" s="4"/>
      <c r="AA11" s="4"/>
      <c r="AB11" s="5"/>
    </row>
    <row r="12" spans="2:28" x14ac:dyDescent="0.2">
      <c r="B12" s="3"/>
      <c r="C12" s="4"/>
      <c r="D12" s="12"/>
      <c r="E12" s="13"/>
      <c r="F12" s="2" t="s">
        <v>161</v>
      </c>
      <c r="G12" s="91" t="s">
        <v>264</v>
      </c>
      <c r="H12" s="183"/>
      <c r="I12" s="183"/>
      <c r="J12" s="183"/>
      <c r="K12" s="183"/>
      <c r="L12" s="183"/>
      <c r="M12" s="1">
        <f>IF(H12="x",1,0)</f>
        <v>0</v>
      </c>
      <c r="N12" s="1">
        <f>IF(I12="x",2,0)</f>
        <v>0</v>
      </c>
      <c r="O12" s="1">
        <f>IF(J12="x",3,0)</f>
        <v>0</v>
      </c>
      <c r="P12" s="1">
        <f>IF(K12="x",4,0)</f>
        <v>0</v>
      </c>
      <c r="Q12" s="1">
        <f>IF(L12="x",5,0)</f>
        <v>0</v>
      </c>
      <c r="R12" s="1">
        <f>SUM(M12:Q12)</f>
        <v>0</v>
      </c>
      <c r="S12" s="1">
        <f t="shared" si="0"/>
        <v>-0.25</v>
      </c>
      <c r="T12" s="1" t="str">
        <f t="shared" si="1"/>
        <v/>
      </c>
      <c r="U12" s="1"/>
      <c r="V12" s="4"/>
      <c r="W12" s="4"/>
      <c r="X12" s="4"/>
      <c r="Y12" s="5"/>
      <c r="Z12" s="4"/>
      <c r="AA12" s="4"/>
      <c r="AB12" s="5"/>
    </row>
    <row r="13" spans="2:28" ht="17" thickBot="1" x14ac:dyDescent="0.25">
      <c r="B13" s="3"/>
      <c r="C13" s="4"/>
      <c r="D13" s="17"/>
      <c r="E13" s="18"/>
      <c r="F13" s="2" t="s">
        <v>162</v>
      </c>
      <c r="G13" s="91" t="s">
        <v>254</v>
      </c>
      <c r="H13" s="184"/>
      <c r="I13" s="184"/>
      <c r="J13" s="184"/>
      <c r="K13" s="184"/>
      <c r="L13" s="184"/>
      <c r="M13" s="8">
        <f>IF(H13="x",1,0)</f>
        <v>0</v>
      </c>
      <c r="N13" s="8">
        <f>IF(I13="x",2,0)</f>
        <v>0</v>
      </c>
      <c r="O13" s="8">
        <f>IF(J13="x",3,0)</f>
        <v>0</v>
      </c>
      <c r="P13" s="8">
        <f>IF(K13="x",4,0)</f>
        <v>0</v>
      </c>
      <c r="Q13" s="8">
        <f>IF(L13="x",5,0)</f>
        <v>0</v>
      </c>
      <c r="R13" s="8">
        <f>SUM(M13:Q13)</f>
        <v>0</v>
      </c>
      <c r="S13" s="8">
        <f t="shared" si="0"/>
        <v>-0.25</v>
      </c>
      <c r="T13" s="8" t="str">
        <f t="shared" si="1"/>
        <v/>
      </c>
      <c r="U13" s="8"/>
      <c r="V13" s="7"/>
      <c r="W13" s="7"/>
      <c r="X13" s="7"/>
      <c r="Y13" s="9"/>
      <c r="Z13" s="4"/>
      <c r="AA13" s="4"/>
      <c r="AB13" s="5"/>
    </row>
    <row r="14" spans="2:28" ht="17" thickBot="1" x14ac:dyDescent="0.25">
      <c r="B14" s="3"/>
      <c r="C14" s="4"/>
      <c r="D14" s="27" t="s">
        <v>151</v>
      </c>
      <c r="E14" s="28" t="s">
        <v>155</v>
      </c>
      <c r="F14" s="21"/>
      <c r="G14" s="21"/>
      <c r="H14" s="21"/>
      <c r="I14" s="21"/>
      <c r="J14" s="21"/>
      <c r="K14" s="21"/>
      <c r="L14" s="21"/>
      <c r="M14" s="21"/>
      <c r="N14" s="21"/>
      <c r="O14" s="21"/>
      <c r="P14" s="21"/>
      <c r="Q14" s="21"/>
      <c r="R14" s="21"/>
      <c r="S14" s="21"/>
      <c r="T14" s="21"/>
      <c r="U14" s="21"/>
      <c r="V14" s="21">
        <f>SUM(M15:Q19)</f>
        <v>0</v>
      </c>
      <c r="W14" s="29">
        <f>(((V14-(5)*(1-0))/(25-(5)))+0)</f>
        <v>-0.25</v>
      </c>
      <c r="X14" s="25" t="str">
        <f>IF(W14&lt;&gt;-0.25,W14,"")</f>
        <v/>
      </c>
      <c r="Y14" s="26"/>
      <c r="Z14" s="4"/>
      <c r="AA14" s="4"/>
      <c r="AB14" s="5"/>
    </row>
    <row r="15" spans="2:28" x14ac:dyDescent="0.2">
      <c r="B15" s="3"/>
      <c r="C15" s="4"/>
      <c r="D15" s="12"/>
      <c r="E15" s="13"/>
      <c r="F15" s="2" t="s">
        <v>163</v>
      </c>
      <c r="G15" s="105" t="s">
        <v>268</v>
      </c>
      <c r="H15" s="182"/>
      <c r="I15" s="182"/>
      <c r="J15" s="182"/>
      <c r="K15" s="182"/>
      <c r="L15" s="182"/>
      <c r="M15" s="2">
        <f>IF(H15="x",1,0)</f>
        <v>0</v>
      </c>
      <c r="N15" s="2">
        <f>IF(I15="x",2,0)</f>
        <v>0</v>
      </c>
      <c r="O15" s="2">
        <f>IF(J15="x",3,0)</f>
        <v>0</v>
      </c>
      <c r="P15" s="2">
        <f>IF(K15="x",4,0)</f>
        <v>0</v>
      </c>
      <c r="Q15" s="2">
        <f>IF(L15="x",5,0)</f>
        <v>0</v>
      </c>
      <c r="R15" s="2">
        <f>SUM(M15:Q15)</f>
        <v>0</v>
      </c>
      <c r="S15" s="2">
        <f t="shared" si="0"/>
        <v>-0.25</v>
      </c>
      <c r="T15" s="2" t="str">
        <f t="shared" si="1"/>
        <v/>
      </c>
      <c r="U15" s="2"/>
      <c r="V15" s="4"/>
      <c r="W15" s="4"/>
      <c r="X15" s="23" t="e">
        <f>1-X14</f>
        <v>#VALUE!</v>
      </c>
      <c r="Y15" s="5"/>
      <c r="Z15" s="4"/>
      <c r="AA15" s="4"/>
      <c r="AB15" s="5"/>
    </row>
    <row r="16" spans="2:28" x14ac:dyDescent="0.2">
      <c r="B16" s="3"/>
      <c r="C16" s="4"/>
      <c r="D16" s="12"/>
      <c r="E16" s="13"/>
      <c r="F16" s="2" t="s">
        <v>164</v>
      </c>
      <c r="G16" s="105" t="s">
        <v>269</v>
      </c>
      <c r="H16" s="183"/>
      <c r="I16" s="183"/>
      <c r="J16" s="183"/>
      <c r="K16" s="183"/>
      <c r="L16" s="183"/>
      <c r="M16" s="1">
        <f t="shared" ref="M16:M19" si="2">IF(H16="x",1,0)</f>
        <v>0</v>
      </c>
      <c r="N16" s="1">
        <f t="shared" ref="N16:N19" si="3">IF(I16="x",2,0)</f>
        <v>0</v>
      </c>
      <c r="O16" s="1">
        <f t="shared" ref="O16:O19" si="4">IF(J16="x",3,0)</f>
        <v>0</v>
      </c>
      <c r="P16" s="1">
        <f t="shared" ref="P16:P19" si="5">IF(K16="x",4,0)</f>
        <v>0</v>
      </c>
      <c r="Q16" s="1">
        <f t="shared" ref="Q16:Q19" si="6">IF(L16="x",5,0)</f>
        <v>0</v>
      </c>
      <c r="R16" s="1">
        <f t="shared" ref="R16:R19" si="7">SUM(M16:Q16)</f>
        <v>0</v>
      </c>
      <c r="S16" s="1">
        <f t="shared" si="0"/>
        <v>-0.25</v>
      </c>
      <c r="T16" s="1" t="str">
        <f t="shared" si="1"/>
        <v/>
      </c>
      <c r="U16" s="1"/>
      <c r="V16" s="4"/>
      <c r="W16" s="4"/>
      <c r="X16" s="4"/>
      <c r="Y16" s="5"/>
      <c r="Z16" s="4"/>
      <c r="AA16" s="4"/>
      <c r="AB16" s="5"/>
    </row>
    <row r="17" spans="2:28" x14ac:dyDescent="0.2">
      <c r="B17" s="3"/>
      <c r="C17" s="4"/>
      <c r="D17" s="12"/>
      <c r="E17" s="13"/>
      <c r="F17" s="2" t="s">
        <v>165</v>
      </c>
      <c r="G17" s="105" t="s">
        <v>270</v>
      </c>
      <c r="H17" s="183"/>
      <c r="I17" s="183"/>
      <c r="J17" s="183"/>
      <c r="K17" s="183"/>
      <c r="L17" s="183"/>
      <c r="M17" s="1">
        <f t="shared" si="2"/>
        <v>0</v>
      </c>
      <c r="N17" s="1">
        <f t="shared" si="3"/>
        <v>0</v>
      </c>
      <c r="O17" s="1">
        <f t="shared" si="4"/>
        <v>0</v>
      </c>
      <c r="P17" s="1">
        <f t="shared" si="5"/>
        <v>0</v>
      </c>
      <c r="Q17" s="1">
        <f t="shared" si="6"/>
        <v>0</v>
      </c>
      <c r="R17" s="1">
        <f t="shared" si="7"/>
        <v>0</v>
      </c>
      <c r="S17" s="1">
        <f t="shared" si="0"/>
        <v>-0.25</v>
      </c>
      <c r="T17" s="1" t="str">
        <f t="shared" si="1"/>
        <v/>
      </c>
      <c r="U17" s="1"/>
      <c r="V17" s="4"/>
      <c r="W17" s="4"/>
      <c r="X17" s="4"/>
      <c r="Y17" s="5"/>
      <c r="Z17" s="4"/>
      <c r="AA17" s="4"/>
      <c r="AB17" s="5"/>
    </row>
    <row r="18" spans="2:28" x14ac:dyDescent="0.2">
      <c r="B18" s="3"/>
      <c r="C18" s="4"/>
      <c r="D18" s="12"/>
      <c r="E18" s="13"/>
      <c r="F18" s="2" t="s">
        <v>166</v>
      </c>
      <c r="G18" s="93" t="s">
        <v>265</v>
      </c>
      <c r="H18" s="183"/>
      <c r="I18" s="183"/>
      <c r="J18" s="183"/>
      <c r="K18" s="183"/>
      <c r="L18" s="183"/>
      <c r="M18" s="1">
        <f t="shared" si="2"/>
        <v>0</v>
      </c>
      <c r="N18" s="1">
        <f t="shared" si="3"/>
        <v>0</v>
      </c>
      <c r="O18" s="1">
        <f t="shared" si="4"/>
        <v>0</v>
      </c>
      <c r="P18" s="1">
        <f t="shared" si="5"/>
        <v>0</v>
      </c>
      <c r="Q18" s="1">
        <f t="shared" si="6"/>
        <v>0</v>
      </c>
      <c r="R18" s="1">
        <f t="shared" si="7"/>
        <v>0</v>
      </c>
      <c r="S18" s="1">
        <f t="shared" si="0"/>
        <v>-0.25</v>
      </c>
      <c r="T18" s="1" t="str">
        <f t="shared" si="1"/>
        <v/>
      </c>
      <c r="U18" s="1"/>
      <c r="V18" s="4"/>
      <c r="W18" s="4"/>
      <c r="X18" s="4"/>
      <c r="Y18" s="5"/>
      <c r="Z18" s="4"/>
      <c r="AA18" s="4"/>
      <c r="AB18" s="5"/>
    </row>
    <row r="19" spans="2:28" ht="17" thickBot="1" x14ac:dyDescent="0.25">
      <c r="B19" s="3"/>
      <c r="C19" s="4"/>
      <c r="D19" s="17"/>
      <c r="E19" s="18"/>
      <c r="F19" s="2" t="s">
        <v>167</v>
      </c>
      <c r="G19" s="105" t="s">
        <v>254</v>
      </c>
      <c r="H19" s="184"/>
      <c r="I19" s="184"/>
      <c r="J19" s="184"/>
      <c r="K19" s="184"/>
      <c r="L19" s="184"/>
      <c r="M19" s="8">
        <f t="shared" si="2"/>
        <v>0</v>
      </c>
      <c r="N19" s="8">
        <f t="shared" si="3"/>
        <v>0</v>
      </c>
      <c r="O19" s="8">
        <f t="shared" si="4"/>
        <v>0</v>
      </c>
      <c r="P19" s="8">
        <f t="shared" si="5"/>
        <v>0</v>
      </c>
      <c r="Q19" s="8">
        <f t="shared" si="6"/>
        <v>0</v>
      </c>
      <c r="R19" s="8">
        <f t="shared" si="7"/>
        <v>0</v>
      </c>
      <c r="S19" s="8">
        <f t="shared" si="0"/>
        <v>-0.25</v>
      </c>
      <c r="T19" s="8" t="str">
        <f t="shared" si="1"/>
        <v/>
      </c>
      <c r="U19" s="8"/>
      <c r="V19" s="7"/>
      <c r="W19" s="7"/>
      <c r="X19" s="7"/>
      <c r="Y19" s="9"/>
      <c r="Z19" s="4"/>
      <c r="AA19" s="4"/>
      <c r="AB19" s="5"/>
    </row>
    <row r="20" spans="2:28" ht="17" thickBot="1" x14ac:dyDescent="0.25">
      <c r="B20" s="3"/>
      <c r="C20" s="4"/>
      <c r="D20" s="27" t="s">
        <v>152</v>
      </c>
      <c r="E20" s="28" t="s">
        <v>156</v>
      </c>
      <c r="F20" s="28"/>
      <c r="G20" s="28"/>
      <c r="H20" s="28"/>
      <c r="I20" s="28"/>
      <c r="J20" s="28"/>
      <c r="K20" s="28"/>
      <c r="L20" s="28"/>
      <c r="M20" s="28"/>
      <c r="N20" s="28"/>
      <c r="O20" s="28"/>
      <c r="P20" s="28"/>
      <c r="Q20" s="28"/>
      <c r="R20" s="28"/>
      <c r="S20" s="28"/>
      <c r="T20" s="28"/>
      <c r="U20" s="28"/>
      <c r="V20" s="28">
        <f>SUM(M21:Q25)</f>
        <v>0</v>
      </c>
      <c r="W20" s="29">
        <f>(((V20-(5)*(1-0))/(25-(5)))+0)</f>
        <v>-0.25</v>
      </c>
      <c r="X20" s="25" t="str">
        <f>IF(W20&lt;&gt;-0.25,W20,"")</f>
        <v/>
      </c>
      <c r="Y20" s="30"/>
      <c r="Z20" s="4"/>
      <c r="AA20" s="4"/>
      <c r="AB20" s="5"/>
    </row>
    <row r="21" spans="2:28" x14ac:dyDescent="0.2">
      <c r="B21" s="3"/>
      <c r="C21" s="4"/>
      <c r="D21" s="12"/>
      <c r="E21" s="13"/>
      <c r="F21" s="51" t="s">
        <v>168</v>
      </c>
      <c r="G21" s="93" t="s">
        <v>272</v>
      </c>
      <c r="H21" s="185"/>
      <c r="I21" s="185"/>
      <c r="J21" s="185"/>
      <c r="K21" s="185"/>
      <c r="L21" s="185"/>
      <c r="M21" s="51">
        <f t="shared" ref="M21:M25" si="8">IF(H21="x",1,0)</f>
        <v>0</v>
      </c>
      <c r="N21" s="51">
        <f t="shared" ref="N21:N25" si="9">IF(I21="x",2,0)</f>
        <v>0</v>
      </c>
      <c r="O21" s="51">
        <f t="shared" ref="O21:O25" si="10">IF(J21="x",3,0)</f>
        <v>0</v>
      </c>
      <c r="P21" s="51">
        <f t="shared" ref="P21:P25" si="11">IF(K21="x",4,0)</f>
        <v>0</v>
      </c>
      <c r="Q21" s="51">
        <f t="shared" ref="Q21:Q25" si="12">IF(L21="x",5,0)</f>
        <v>0</v>
      </c>
      <c r="R21" s="51">
        <f t="shared" ref="R21:R25" si="13">SUM(M21:Q21)</f>
        <v>0</v>
      </c>
      <c r="S21" s="51">
        <f t="shared" si="0"/>
        <v>-0.25</v>
      </c>
      <c r="T21" s="51" t="str">
        <f t="shared" si="1"/>
        <v/>
      </c>
      <c r="U21" s="14"/>
      <c r="V21" s="13"/>
      <c r="W21" s="13"/>
      <c r="X21" s="24" t="e">
        <f>1-X20</f>
        <v>#VALUE!</v>
      </c>
      <c r="Y21" s="16"/>
      <c r="Z21" s="4"/>
      <c r="AA21" s="4"/>
      <c r="AB21" s="5"/>
    </row>
    <row r="22" spans="2:28" x14ac:dyDescent="0.2">
      <c r="B22" s="3"/>
      <c r="C22" s="4"/>
      <c r="D22" s="12"/>
      <c r="E22" s="13"/>
      <c r="F22" s="51" t="s">
        <v>169</v>
      </c>
      <c r="G22" s="93" t="s">
        <v>274</v>
      </c>
      <c r="H22" s="186"/>
      <c r="I22" s="186"/>
      <c r="J22" s="186"/>
      <c r="K22" s="186"/>
      <c r="L22" s="186"/>
      <c r="M22" s="52">
        <f t="shared" si="8"/>
        <v>0</v>
      </c>
      <c r="N22" s="52">
        <f t="shared" si="9"/>
        <v>0</v>
      </c>
      <c r="O22" s="52">
        <f t="shared" si="10"/>
        <v>0</v>
      </c>
      <c r="P22" s="52">
        <f t="shared" si="11"/>
        <v>0</v>
      </c>
      <c r="Q22" s="52">
        <f t="shared" si="12"/>
        <v>0</v>
      </c>
      <c r="R22" s="52">
        <f t="shared" si="13"/>
        <v>0</v>
      </c>
      <c r="S22" s="52">
        <f t="shared" si="0"/>
        <v>-0.25</v>
      </c>
      <c r="T22" s="52" t="str">
        <f t="shared" si="1"/>
        <v/>
      </c>
      <c r="U22" s="15"/>
      <c r="V22" s="13"/>
      <c r="W22" s="13"/>
      <c r="X22" s="13"/>
      <c r="Y22" s="16"/>
      <c r="Z22" s="4"/>
      <c r="AA22" s="4"/>
      <c r="AB22" s="5"/>
    </row>
    <row r="23" spans="2:28" x14ac:dyDescent="0.2">
      <c r="B23" s="3"/>
      <c r="C23" s="4"/>
      <c r="D23" s="12"/>
      <c r="E23" s="13"/>
      <c r="F23" s="51" t="s">
        <v>170</v>
      </c>
      <c r="G23" s="93" t="s">
        <v>275</v>
      </c>
      <c r="H23" s="186"/>
      <c r="I23" s="186"/>
      <c r="J23" s="186"/>
      <c r="K23" s="186"/>
      <c r="L23" s="186"/>
      <c r="M23" s="52">
        <f t="shared" si="8"/>
        <v>0</v>
      </c>
      <c r="N23" s="52">
        <f t="shared" si="9"/>
        <v>0</v>
      </c>
      <c r="O23" s="52">
        <f t="shared" si="10"/>
        <v>0</v>
      </c>
      <c r="P23" s="52">
        <f t="shared" si="11"/>
        <v>0</v>
      </c>
      <c r="Q23" s="52">
        <f t="shared" si="12"/>
        <v>0</v>
      </c>
      <c r="R23" s="52">
        <f t="shared" si="13"/>
        <v>0</v>
      </c>
      <c r="S23" s="52">
        <f t="shared" si="0"/>
        <v>-0.25</v>
      </c>
      <c r="T23" s="52" t="str">
        <f t="shared" si="1"/>
        <v/>
      </c>
      <c r="U23" s="15"/>
      <c r="V23" s="13"/>
      <c r="W23" s="13"/>
      <c r="X23" s="13"/>
      <c r="Y23" s="16"/>
      <c r="Z23" s="4"/>
      <c r="AA23" s="4"/>
      <c r="AB23" s="5"/>
    </row>
    <row r="24" spans="2:28" x14ac:dyDescent="0.2">
      <c r="B24" s="3"/>
      <c r="C24" s="4"/>
      <c r="D24" s="12"/>
      <c r="E24" s="13"/>
      <c r="F24" s="51" t="s">
        <v>171</v>
      </c>
      <c r="G24" s="93" t="s">
        <v>266</v>
      </c>
      <c r="H24" s="186"/>
      <c r="I24" s="186"/>
      <c r="J24" s="186"/>
      <c r="K24" s="186"/>
      <c r="L24" s="186"/>
      <c r="M24" s="52">
        <f t="shared" si="8"/>
        <v>0</v>
      </c>
      <c r="N24" s="52">
        <f t="shared" si="9"/>
        <v>0</v>
      </c>
      <c r="O24" s="52">
        <f t="shared" si="10"/>
        <v>0</v>
      </c>
      <c r="P24" s="52">
        <f t="shared" si="11"/>
        <v>0</v>
      </c>
      <c r="Q24" s="52">
        <f t="shared" si="12"/>
        <v>0</v>
      </c>
      <c r="R24" s="52">
        <f t="shared" si="13"/>
        <v>0</v>
      </c>
      <c r="S24" s="52">
        <f t="shared" si="0"/>
        <v>-0.25</v>
      </c>
      <c r="T24" s="52" t="str">
        <f t="shared" si="1"/>
        <v/>
      </c>
      <c r="U24" s="15"/>
      <c r="V24" s="13"/>
      <c r="W24" s="13"/>
      <c r="X24" s="13"/>
      <c r="Y24" s="16"/>
      <c r="Z24" s="4"/>
      <c r="AA24" s="4"/>
      <c r="AB24" s="5"/>
    </row>
    <row r="25" spans="2:28" ht="17" thickBot="1" x14ac:dyDescent="0.25">
      <c r="B25" s="3"/>
      <c r="C25" s="4"/>
      <c r="D25" s="17"/>
      <c r="E25" s="18"/>
      <c r="F25" s="51" t="s">
        <v>172</v>
      </c>
      <c r="G25" s="91" t="s">
        <v>254</v>
      </c>
      <c r="H25" s="187"/>
      <c r="I25" s="187"/>
      <c r="J25" s="187"/>
      <c r="K25" s="187"/>
      <c r="L25" s="187"/>
      <c r="M25" s="53">
        <f t="shared" si="8"/>
        <v>0</v>
      </c>
      <c r="N25" s="53">
        <f t="shared" si="9"/>
        <v>0</v>
      </c>
      <c r="O25" s="53">
        <f t="shared" si="10"/>
        <v>0</v>
      </c>
      <c r="P25" s="53">
        <f t="shared" si="11"/>
        <v>0</v>
      </c>
      <c r="Q25" s="53">
        <f t="shared" si="12"/>
        <v>0</v>
      </c>
      <c r="R25" s="53">
        <f t="shared" si="13"/>
        <v>0</v>
      </c>
      <c r="S25" s="53">
        <f t="shared" si="0"/>
        <v>-0.25</v>
      </c>
      <c r="T25" s="53" t="str">
        <f t="shared" si="1"/>
        <v/>
      </c>
      <c r="U25" s="19"/>
      <c r="V25" s="18"/>
      <c r="W25" s="18"/>
      <c r="X25" s="18"/>
      <c r="Y25" s="20"/>
      <c r="Z25" s="4"/>
      <c r="AA25" s="4"/>
      <c r="AB25" s="5"/>
    </row>
    <row r="26" spans="2:28" ht="17" thickBot="1" x14ac:dyDescent="0.25">
      <c r="B26" s="3"/>
      <c r="C26" s="4"/>
      <c r="D26" s="27" t="s">
        <v>153</v>
      </c>
      <c r="E26" s="28" t="s">
        <v>157</v>
      </c>
      <c r="F26" s="21"/>
      <c r="G26" s="21"/>
      <c r="H26" s="21"/>
      <c r="I26" s="21"/>
      <c r="J26" s="21"/>
      <c r="K26" s="21"/>
      <c r="L26" s="21"/>
      <c r="M26" s="21"/>
      <c r="N26" s="21"/>
      <c r="O26" s="21"/>
      <c r="P26" s="21"/>
      <c r="Q26" s="21"/>
      <c r="R26" s="21"/>
      <c r="S26" s="21"/>
      <c r="T26" s="21"/>
      <c r="U26" s="21"/>
      <c r="V26" s="21">
        <f>SUM(M27:Q31)</f>
        <v>0</v>
      </c>
      <c r="W26" s="29">
        <f>(((V26-(5)*(1-0))/(25-(5)))+0)</f>
        <v>-0.25</v>
      </c>
      <c r="X26" s="25" t="str">
        <f>IF(W26&lt;&gt;-0.25,W26,"")</f>
        <v/>
      </c>
      <c r="Y26" s="26"/>
      <c r="Z26" s="4"/>
      <c r="AA26" s="4"/>
      <c r="AB26" s="5"/>
    </row>
    <row r="27" spans="2:28" x14ac:dyDescent="0.2">
      <c r="B27" s="3"/>
      <c r="C27" s="4"/>
      <c r="D27" s="12"/>
      <c r="E27" s="13"/>
      <c r="F27" s="2" t="s">
        <v>173</v>
      </c>
      <c r="G27" s="91" t="s">
        <v>271</v>
      </c>
      <c r="H27" s="182"/>
      <c r="I27" s="182"/>
      <c r="J27" s="182"/>
      <c r="K27" s="182"/>
      <c r="L27" s="182"/>
      <c r="M27" s="2">
        <f t="shared" ref="M27:M31" si="14">IF(H27="x",1,0)</f>
        <v>0</v>
      </c>
      <c r="N27" s="2">
        <f t="shared" ref="N27:N31" si="15">IF(I27="x",2,0)</f>
        <v>0</v>
      </c>
      <c r="O27" s="2">
        <f t="shared" ref="O27:O31" si="16">IF(J27="x",3,0)</f>
        <v>0</v>
      </c>
      <c r="P27" s="2">
        <f t="shared" ref="P27:P31" si="17">IF(K27="x",4,0)</f>
        <v>0</v>
      </c>
      <c r="Q27" s="2">
        <f t="shared" ref="Q27:Q31" si="18">IF(L27="x",5,0)</f>
        <v>0</v>
      </c>
      <c r="R27" s="2">
        <f t="shared" ref="R27:R31" si="19">SUM(M27:Q27)</f>
        <v>0</v>
      </c>
      <c r="S27" s="2">
        <f t="shared" si="0"/>
        <v>-0.25</v>
      </c>
      <c r="T27" s="2" t="str">
        <f t="shared" si="1"/>
        <v/>
      </c>
      <c r="U27" s="2"/>
      <c r="V27" s="4"/>
      <c r="W27" s="4"/>
      <c r="X27" s="23" t="e">
        <f>1-X26</f>
        <v>#VALUE!</v>
      </c>
      <c r="Y27" s="5"/>
      <c r="Z27" s="4"/>
      <c r="AA27" s="4"/>
      <c r="AB27" s="5"/>
    </row>
    <row r="28" spans="2:28" x14ac:dyDescent="0.2">
      <c r="B28" s="3"/>
      <c r="C28" s="4"/>
      <c r="D28" s="12"/>
      <c r="E28" s="13"/>
      <c r="F28" s="2" t="s">
        <v>174</v>
      </c>
      <c r="G28" s="91" t="s">
        <v>273</v>
      </c>
      <c r="H28" s="183"/>
      <c r="I28" s="183"/>
      <c r="J28" s="183"/>
      <c r="K28" s="183"/>
      <c r="L28" s="183"/>
      <c r="M28" s="1">
        <f t="shared" si="14"/>
        <v>0</v>
      </c>
      <c r="N28" s="1">
        <f t="shared" si="15"/>
        <v>0</v>
      </c>
      <c r="O28" s="1">
        <f t="shared" si="16"/>
        <v>0</v>
      </c>
      <c r="P28" s="1">
        <f t="shared" si="17"/>
        <v>0</v>
      </c>
      <c r="Q28" s="1">
        <f t="shared" si="18"/>
        <v>0</v>
      </c>
      <c r="R28" s="1">
        <f t="shared" si="19"/>
        <v>0</v>
      </c>
      <c r="S28" s="1">
        <f t="shared" si="0"/>
        <v>-0.25</v>
      </c>
      <c r="T28" s="1" t="str">
        <f t="shared" si="1"/>
        <v/>
      </c>
      <c r="U28" s="1"/>
      <c r="V28" s="4"/>
      <c r="W28" s="4"/>
      <c r="X28" s="4"/>
      <c r="Y28" s="5"/>
      <c r="Z28" s="4"/>
      <c r="AA28" s="4"/>
      <c r="AB28" s="5"/>
    </row>
    <row r="29" spans="2:28" x14ac:dyDescent="0.2">
      <c r="B29" s="3"/>
      <c r="C29" s="4"/>
      <c r="D29" s="12"/>
      <c r="E29" s="13"/>
      <c r="F29" s="2" t="s">
        <v>175</v>
      </c>
      <c r="G29" s="91" t="s">
        <v>276</v>
      </c>
      <c r="H29" s="183"/>
      <c r="I29" s="183"/>
      <c r="J29" s="183"/>
      <c r="K29" s="183"/>
      <c r="L29" s="183"/>
      <c r="M29" s="1">
        <f t="shared" si="14"/>
        <v>0</v>
      </c>
      <c r="N29" s="1">
        <f t="shared" si="15"/>
        <v>0</v>
      </c>
      <c r="O29" s="1">
        <f t="shared" si="16"/>
        <v>0</v>
      </c>
      <c r="P29" s="1">
        <f t="shared" si="17"/>
        <v>0</v>
      </c>
      <c r="Q29" s="1">
        <f t="shared" si="18"/>
        <v>0</v>
      </c>
      <c r="R29" s="1">
        <f t="shared" si="19"/>
        <v>0</v>
      </c>
      <c r="S29" s="1">
        <f t="shared" si="0"/>
        <v>-0.25</v>
      </c>
      <c r="T29" s="1" t="str">
        <f t="shared" si="1"/>
        <v/>
      </c>
      <c r="U29" s="1"/>
      <c r="V29" s="4"/>
      <c r="W29" s="4"/>
      <c r="X29" s="4"/>
      <c r="Y29" s="5"/>
      <c r="Z29" s="4"/>
      <c r="AA29" s="4"/>
      <c r="AB29" s="5"/>
    </row>
    <row r="30" spans="2:28" x14ac:dyDescent="0.2">
      <c r="B30" s="3"/>
      <c r="C30" s="4"/>
      <c r="D30" s="12"/>
      <c r="E30" s="13"/>
      <c r="F30" s="2" t="s">
        <v>176</v>
      </c>
      <c r="G30" s="91" t="s">
        <v>277</v>
      </c>
      <c r="H30" s="183"/>
      <c r="I30" s="183"/>
      <c r="J30" s="183"/>
      <c r="K30" s="183"/>
      <c r="L30" s="183"/>
      <c r="M30" s="1">
        <f t="shared" si="14"/>
        <v>0</v>
      </c>
      <c r="N30" s="1">
        <f t="shared" si="15"/>
        <v>0</v>
      </c>
      <c r="O30" s="1">
        <f t="shared" si="16"/>
        <v>0</v>
      </c>
      <c r="P30" s="1">
        <f t="shared" si="17"/>
        <v>0</v>
      </c>
      <c r="Q30" s="1">
        <f t="shared" si="18"/>
        <v>0</v>
      </c>
      <c r="R30" s="1">
        <f t="shared" si="19"/>
        <v>0</v>
      </c>
      <c r="S30" s="1">
        <f t="shared" si="0"/>
        <v>-0.25</v>
      </c>
      <c r="T30" s="1" t="str">
        <f t="shared" si="1"/>
        <v/>
      </c>
      <c r="U30" s="1"/>
      <c r="V30" s="4"/>
      <c r="W30" s="4"/>
      <c r="X30" s="4"/>
      <c r="Y30" s="5"/>
      <c r="Z30" s="4"/>
      <c r="AA30" s="4"/>
      <c r="AB30" s="5"/>
    </row>
    <row r="31" spans="2:28" ht="17" thickBot="1" x14ac:dyDescent="0.25">
      <c r="B31" s="6"/>
      <c r="C31" s="7"/>
      <c r="D31" s="17"/>
      <c r="E31" s="18"/>
      <c r="F31" s="22" t="s">
        <v>177</v>
      </c>
      <c r="G31" s="94" t="s">
        <v>254</v>
      </c>
      <c r="H31" s="184"/>
      <c r="I31" s="184"/>
      <c r="J31" s="184"/>
      <c r="K31" s="184"/>
      <c r="L31" s="184"/>
      <c r="M31" s="8">
        <f t="shared" si="14"/>
        <v>0</v>
      </c>
      <c r="N31" s="8">
        <f t="shared" si="15"/>
        <v>0</v>
      </c>
      <c r="O31" s="8">
        <f t="shared" si="16"/>
        <v>0</v>
      </c>
      <c r="P31" s="8">
        <f t="shared" si="17"/>
        <v>0</v>
      </c>
      <c r="Q31" s="8">
        <f t="shared" si="18"/>
        <v>0</v>
      </c>
      <c r="R31" s="8">
        <f t="shared" si="19"/>
        <v>0</v>
      </c>
      <c r="S31" s="8">
        <f t="shared" si="0"/>
        <v>-0.25</v>
      </c>
      <c r="T31" s="8" t="str">
        <f t="shared" si="1"/>
        <v/>
      </c>
      <c r="U31" s="8"/>
      <c r="V31" s="7"/>
      <c r="W31" s="7"/>
      <c r="X31" s="7"/>
      <c r="Y31" s="9"/>
      <c r="Z31" s="7"/>
      <c r="AA31" s="7"/>
      <c r="AB31" s="9"/>
    </row>
    <row r="33" spans="3:10" x14ac:dyDescent="0.2">
      <c r="C33" s="39" t="s">
        <v>46</v>
      </c>
      <c r="D33" s="40" t="s">
        <v>47</v>
      </c>
      <c r="F33" s="39" t="s">
        <v>48</v>
      </c>
      <c r="G33" s="40" t="s">
        <v>49</v>
      </c>
      <c r="I33" s="41" t="s">
        <v>48</v>
      </c>
      <c r="J33" s="40" t="s">
        <v>49</v>
      </c>
    </row>
    <row r="34" spans="3:10" x14ac:dyDescent="0.2">
      <c r="C34" s="42" t="s">
        <v>50</v>
      </c>
      <c r="D34" s="43">
        <v>20</v>
      </c>
      <c r="F34" s="42">
        <v>0.1</v>
      </c>
      <c r="G34" s="42">
        <v>0.1</v>
      </c>
      <c r="I34" s="44" t="s">
        <v>51</v>
      </c>
      <c r="J34" s="48" t="e">
        <f>100*AA7</f>
        <v>#VALUE!</v>
      </c>
    </row>
    <row r="35" spans="3:10" x14ac:dyDescent="0.2">
      <c r="C35" s="42" t="s">
        <v>52</v>
      </c>
      <c r="D35" s="43">
        <v>20</v>
      </c>
      <c r="F35" s="42">
        <f>F34+0.1</f>
        <v>0.2</v>
      </c>
      <c r="G35" s="42">
        <v>0.1</v>
      </c>
      <c r="I35" s="45" t="s">
        <v>53</v>
      </c>
      <c r="J35" s="46">
        <v>1</v>
      </c>
    </row>
    <row r="36" spans="3:10" x14ac:dyDescent="0.2">
      <c r="C36" s="42" t="s">
        <v>54</v>
      </c>
      <c r="D36" s="43">
        <v>20</v>
      </c>
      <c r="F36" s="42">
        <f t="shared" ref="F36:F43" si="20">F35+0.1</f>
        <v>0.30000000000000004</v>
      </c>
      <c r="G36" s="42">
        <v>0.1</v>
      </c>
      <c r="I36" s="47" t="s">
        <v>55</v>
      </c>
      <c r="J36" s="49" t="e">
        <f>200-J34-J35</f>
        <v>#VALUE!</v>
      </c>
    </row>
    <row r="37" spans="3:10" x14ac:dyDescent="0.2">
      <c r="C37" s="42" t="s">
        <v>56</v>
      </c>
      <c r="D37" s="43">
        <v>20</v>
      </c>
      <c r="F37" s="42">
        <f t="shared" si="20"/>
        <v>0.4</v>
      </c>
      <c r="G37" s="42">
        <v>0.1</v>
      </c>
    </row>
    <row r="38" spans="3:10" x14ac:dyDescent="0.2">
      <c r="C38" s="42" t="s">
        <v>57</v>
      </c>
      <c r="D38" s="43">
        <f>SUBTOTAL(109,D34:D37)</f>
        <v>80</v>
      </c>
      <c r="F38" s="42">
        <f t="shared" si="20"/>
        <v>0.5</v>
      </c>
      <c r="G38" s="42">
        <v>0.1</v>
      </c>
    </row>
    <row r="39" spans="3:10" x14ac:dyDescent="0.2">
      <c r="F39" s="42">
        <f t="shared" si="20"/>
        <v>0.6</v>
      </c>
      <c r="G39" s="42">
        <v>0.1</v>
      </c>
    </row>
    <row r="40" spans="3:10" x14ac:dyDescent="0.2">
      <c r="F40" s="42">
        <f t="shared" si="20"/>
        <v>0.7</v>
      </c>
      <c r="G40" s="42">
        <v>0.1</v>
      </c>
    </row>
    <row r="41" spans="3:10" x14ac:dyDescent="0.2">
      <c r="F41" s="42">
        <f t="shared" si="20"/>
        <v>0.79999999999999993</v>
      </c>
      <c r="G41" s="42">
        <v>0.1</v>
      </c>
    </row>
    <row r="42" spans="3:10" x14ac:dyDescent="0.2">
      <c r="F42" s="42">
        <f t="shared" si="20"/>
        <v>0.89999999999999991</v>
      </c>
      <c r="G42" s="42">
        <v>0.1</v>
      </c>
    </row>
    <row r="43" spans="3:10" x14ac:dyDescent="0.2">
      <c r="F43" s="42">
        <f t="shared" si="20"/>
        <v>0.99999999999999989</v>
      </c>
      <c r="G43" s="42">
        <v>0.1</v>
      </c>
    </row>
    <row r="44" spans="3:10" x14ac:dyDescent="0.2">
      <c r="F44" s="42" t="s">
        <v>57</v>
      </c>
      <c r="G44" s="43">
        <v>1</v>
      </c>
    </row>
  </sheetData>
  <sheetProtection sheet="1" objects="1" scenarios="1" selectLockedCells="1"/>
  <mergeCells count="8">
    <mergeCell ref="C7:E7"/>
    <mergeCell ref="B5:AB5"/>
    <mergeCell ref="B6:C6"/>
    <mergeCell ref="D6:E6"/>
    <mergeCell ref="F6:G6"/>
    <mergeCell ref="T6:U6"/>
    <mergeCell ref="X6:Y6"/>
    <mergeCell ref="AA6:AB6"/>
  </mergeCells>
  <phoneticPr fontId="4" type="noConversion"/>
  <conditionalFormatting sqref="U9">
    <cfRule type="expression" dxfId="299" priority="55">
      <formula>T9=0</formula>
    </cfRule>
    <cfRule type="expression" dxfId="298" priority="56">
      <formula>AND(T9&gt;0,T9&lt;=0.25)</formula>
    </cfRule>
    <cfRule type="expression" dxfId="297" priority="57">
      <formula>AND(T9&gt;0.25,T9&lt;=0.5)</formula>
    </cfRule>
    <cfRule type="expression" dxfId="296" priority="58">
      <formula>AND(T9&gt;0.5,T9&lt;=0.75)</formula>
    </cfRule>
    <cfRule type="expression" dxfId="295" priority="59">
      <formula>AND(T9&gt;0.75,T9&lt;=1)</formula>
    </cfRule>
  </conditionalFormatting>
  <conditionalFormatting sqref="U10:U13">
    <cfRule type="expression" dxfId="294" priority="50">
      <formula>T10=0</formula>
    </cfRule>
    <cfRule type="expression" dxfId="293" priority="51">
      <formula>AND(T10&gt;0,T10&lt;=0.25)</formula>
    </cfRule>
    <cfRule type="expression" dxfId="292" priority="52">
      <formula>AND(T10&gt;0.25,T10&lt;=0.5)</formula>
    </cfRule>
    <cfRule type="expression" dxfId="291" priority="53">
      <formula>AND(T10&gt;0.5,T10&lt;=0.75)</formula>
    </cfRule>
    <cfRule type="expression" dxfId="290" priority="54">
      <formula>AND(T10&gt;0.75,T10&lt;=1)</formula>
    </cfRule>
  </conditionalFormatting>
  <conditionalFormatting sqref="U15:U19">
    <cfRule type="expression" dxfId="289" priority="45">
      <formula>T15=0</formula>
    </cfRule>
    <cfRule type="expression" dxfId="288" priority="46">
      <formula>AND(T15&gt;0,T15&lt;=0.25)</formula>
    </cfRule>
    <cfRule type="expression" dxfId="287" priority="47">
      <formula>AND(T15&gt;0.25,T15&lt;=0.5)</formula>
    </cfRule>
    <cfRule type="expression" dxfId="286" priority="48">
      <formula>AND(T15&gt;0.5,T15&lt;=0.75)</formula>
    </cfRule>
    <cfRule type="expression" dxfId="285" priority="49">
      <formula>AND(T15&gt;0.75,T15&lt;=1)</formula>
    </cfRule>
  </conditionalFormatting>
  <conditionalFormatting sqref="U21:U25">
    <cfRule type="expression" dxfId="284" priority="40">
      <formula>T21=0</formula>
    </cfRule>
    <cfRule type="expression" dxfId="283" priority="41">
      <formula>AND(T21&gt;0,T21&lt;=0.25)</formula>
    </cfRule>
    <cfRule type="expression" dxfId="282" priority="42">
      <formula>AND(T21&gt;0.25,T21&lt;=0.5)</formula>
    </cfRule>
    <cfRule type="expression" dxfId="281" priority="43">
      <formula>AND(T21&gt;0.5,T21&lt;=0.75)</formula>
    </cfRule>
    <cfRule type="expression" dxfId="280" priority="44">
      <formula>AND(T21&gt;0.75,T21&lt;=1)</formula>
    </cfRule>
  </conditionalFormatting>
  <conditionalFormatting sqref="Y8">
    <cfRule type="expression" dxfId="279" priority="15">
      <formula>X8=0</formula>
    </cfRule>
    <cfRule type="expression" dxfId="278" priority="16">
      <formula>AND(X8&gt;0,X8&lt;=0.25)</formula>
    </cfRule>
    <cfRule type="expression" dxfId="277" priority="17">
      <formula>AND(X8&gt;0.25,X8&lt;=0.5)</formula>
    </cfRule>
    <cfRule type="expression" dxfId="276" priority="18">
      <formula>AND(X8&gt;0.5,X8&lt;=0.75)</formula>
    </cfRule>
    <cfRule type="expression" dxfId="275" priority="19">
      <formula>AND(X8&gt;0.75,X8&lt;=1)</formula>
    </cfRule>
  </conditionalFormatting>
  <conditionalFormatting sqref="U27:U31">
    <cfRule type="expression" dxfId="274" priority="35">
      <formula>T27=0</formula>
    </cfRule>
    <cfRule type="expression" dxfId="273" priority="36">
      <formula>AND(T27&gt;0,T27&lt;=0.25)</formula>
    </cfRule>
    <cfRule type="expression" dxfId="272" priority="37">
      <formula>AND(T27&gt;0.25,T27&lt;=0.5)</formula>
    </cfRule>
    <cfRule type="expression" dxfId="271" priority="38">
      <formula>AND(T27&gt;0.5,T27&lt;=0.75)</formula>
    </cfRule>
    <cfRule type="expression" dxfId="270" priority="39">
      <formula>AND(T27&gt;0.75,T27&lt;=1)</formula>
    </cfRule>
  </conditionalFormatting>
  <conditionalFormatting sqref="Y14">
    <cfRule type="expression" dxfId="269" priority="30">
      <formula>X14=0</formula>
    </cfRule>
    <cfRule type="expression" dxfId="268" priority="31">
      <formula>AND(X14&gt;0,X14&lt;=0.25)</formula>
    </cfRule>
    <cfRule type="expression" dxfId="267" priority="32">
      <formula>AND(X14&gt;0.25,X14&lt;=0.5)</formula>
    </cfRule>
    <cfRule type="expression" dxfId="266" priority="33">
      <formula>AND(X14&gt;0.5,X14&lt;=0.75)</formula>
    </cfRule>
    <cfRule type="expression" dxfId="265" priority="34">
      <formula>AND(X14&gt;0.75,X14&lt;=1)</formula>
    </cfRule>
  </conditionalFormatting>
  <conditionalFormatting sqref="Y20">
    <cfRule type="expression" dxfId="264" priority="25">
      <formula>X20=0</formula>
    </cfRule>
    <cfRule type="expression" dxfId="263" priority="26">
      <formula>AND(X20&gt;0,X20&lt;=0.25)</formula>
    </cfRule>
    <cfRule type="expression" dxfId="262" priority="27">
      <formula>AND(X20&gt;0.25,X20&lt;=0.5)</formula>
    </cfRule>
    <cfRule type="expression" dxfId="261" priority="28">
      <formula>AND(X20&gt;0.5,X20&lt;=0.75)</formula>
    </cfRule>
    <cfRule type="expression" dxfId="260" priority="29">
      <formula>AND(X20&gt;0.75,X20&lt;=1)</formula>
    </cfRule>
  </conditionalFormatting>
  <conditionalFormatting sqref="Y26">
    <cfRule type="expression" dxfId="259" priority="20">
      <formula>X26=0</formula>
    </cfRule>
    <cfRule type="expression" dxfId="258" priority="21">
      <formula>AND(X26&gt;0,X26&lt;=0.25)</formula>
    </cfRule>
    <cfRule type="expression" dxfId="257" priority="22">
      <formula>AND(X26&gt;0.25,X26&lt;=0.5)</formula>
    </cfRule>
    <cfRule type="expression" dxfId="256" priority="23">
      <formula>AND(X26&gt;0.5,X26&lt;=0.75)</formula>
    </cfRule>
    <cfRule type="expression" dxfId="255" priority="24">
      <formula>AND(X26&gt;0.75,X26&lt;=1)</formula>
    </cfRule>
  </conditionalFormatting>
  <conditionalFormatting sqref="AB7">
    <cfRule type="expression" dxfId="254" priority="61">
      <formula>Z7=0</formula>
    </cfRule>
    <cfRule type="expression" dxfId="253" priority="62">
      <formula>AND(Z7&gt;0,Z7&lt;=0.25)</formula>
    </cfRule>
    <cfRule type="expression" dxfId="252" priority="63">
      <formula>AND(Z7&gt;0.25,Z7&lt;=0.5)</formula>
    </cfRule>
    <cfRule type="expression" dxfId="251" priority="64">
      <formula>AND(Z7&gt;0.5,Z7&lt;=0.75)</formula>
    </cfRule>
    <cfRule type="expression" dxfId="250" priority="65">
      <formula>AND(Z7&gt;0.75,Z7&lt;=1)</formula>
    </cfRule>
  </conditionalFormatting>
  <conditionalFormatting sqref="G9">
    <cfRule type="colorScale" priority="10">
      <colorScale>
        <cfvo type="min"/>
        <cfvo type="percentile" val="50"/>
        <cfvo type="max"/>
        <color rgb="FFF8696B"/>
        <color rgb="FFFFEB84"/>
        <color rgb="FF63BE7B"/>
      </colorScale>
    </cfRule>
  </conditionalFormatting>
  <conditionalFormatting sqref="G10:G12">
    <cfRule type="colorScale" priority="9">
      <colorScale>
        <cfvo type="min"/>
        <cfvo type="percentile" val="50"/>
        <cfvo type="max"/>
        <color rgb="FFF8696B"/>
        <color rgb="FFFFEB84"/>
        <color rgb="FF63BE7B"/>
      </colorScale>
    </cfRule>
  </conditionalFormatting>
  <conditionalFormatting sqref="G13">
    <cfRule type="colorScale" priority="8">
      <colorScale>
        <cfvo type="min"/>
        <cfvo type="percentile" val="50"/>
        <cfvo type="max"/>
        <color rgb="FFF8696B"/>
        <color rgb="FFFFEB84"/>
        <color rgb="FF63BE7B"/>
      </colorScale>
    </cfRule>
  </conditionalFormatting>
  <conditionalFormatting sqref="G15:G16">
    <cfRule type="colorScale" priority="7">
      <colorScale>
        <cfvo type="min"/>
        <cfvo type="percentile" val="50"/>
        <cfvo type="max"/>
        <color rgb="FFF8696B"/>
        <color rgb="FFFFEB84"/>
        <color rgb="FF63BE7B"/>
      </colorScale>
    </cfRule>
  </conditionalFormatting>
  <conditionalFormatting sqref="G19">
    <cfRule type="colorScale" priority="6">
      <colorScale>
        <cfvo type="min"/>
        <cfvo type="percentile" val="50"/>
        <cfvo type="max"/>
        <color rgb="FFF8696B"/>
        <color rgb="FFFFEB84"/>
        <color rgb="FF63BE7B"/>
      </colorScale>
    </cfRule>
  </conditionalFormatting>
  <conditionalFormatting sqref="G18">
    <cfRule type="colorScale" priority="5">
      <colorScale>
        <cfvo type="min"/>
        <cfvo type="percentile" val="50"/>
        <cfvo type="max"/>
        <color rgb="FFF8696B"/>
        <color rgb="FFFFEB84"/>
        <color rgb="FF63BE7B"/>
      </colorScale>
    </cfRule>
  </conditionalFormatting>
  <conditionalFormatting sqref="G21:G24">
    <cfRule type="colorScale" priority="4">
      <colorScale>
        <cfvo type="min"/>
        <cfvo type="percentile" val="50"/>
        <cfvo type="max"/>
        <color rgb="FFF8696B"/>
        <color rgb="FFFFEB84"/>
        <color rgb="FF63BE7B"/>
      </colorScale>
    </cfRule>
  </conditionalFormatting>
  <conditionalFormatting sqref="G25">
    <cfRule type="colorScale" priority="3">
      <colorScale>
        <cfvo type="min"/>
        <cfvo type="percentile" val="50"/>
        <cfvo type="max"/>
        <color rgb="FFF8696B"/>
        <color rgb="FFFFEB84"/>
        <color rgb="FF63BE7B"/>
      </colorScale>
    </cfRule>
  </conditionalFormatting>
  <conditionalFormatting sqref="G27:G30">
    <cfRule type="colorScale" priority="2">
      <colorScale>
        <cfvo type="min"/>
        <cfvo type="percentile" val="50"/>
        <cfvo type="max"/>
        <color rgb="FFF8696B"/>
        <color rgb="FFFFEB84"/>
        <color rgb="FF63BE7B"/>
      </colorScale>
    </cfRule>
  </conditionalFormatting>
  <conditionalFormatting sqref="G31">
    <cfRule type="colorScale" priority="1">
      <colorScale>
        <cfvo type="min"/>
        <cfvo type="percentile" val="50"/>
        <cfvo type="max"/>
        <color rgb="FFF8696B"/>
        <color rgb="FFFFEB84"/>
        <color rgb="FF63BE7B"/>
      </colorScale>
    </cfRule>
  </conditionalFormatting>
  <pageMargins left="0.7" right="0.7" top="0.75" bottom="0.75" header="0.3" footer="0.3"/>
  <pageSetup paperSize="8" scale="62" orientation="landscape"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94FF0-C104-3544-A9C4-0E74FEBBB9CA}">
  <dimension ref="B1:AM64"/>
  <sheetViews>
    <sheetView showGridLines="0" showRowColHeaders="0" topLeftCell="A3" zoomScale="58" zoomScaleNormal="58" workbookViewId="0">
      <selection activeCell="H27" sqref="H27:L31"/>
    </sheetView>
  </sheetViews>
  <sheetFormatPr baseColWidth="10" defaultRowHeight="16" x14ac:dyDescent="0.2"/>
  <cols>
    <col min="1" max="1" width="5.83203125" customWidth="1"/>
    <col min="2" max="2" width="2.5" bestFit="1" customWidth="1"/>
    <col min="3" max="3" width="10.83203125" customWidth="1"/>
    <col min="4" max="5" width="6.33203125" customWidth="1"/>
    <col min="6" max="6" width="5.83203125" customWidth="1"/>
    <col min="7" max="7" width="29.5" bestFit="1" customWidth="1"/>
    <col min="8" max="8" width="6.83203125" customWidth="1"/>
    <col min="9" max="9" width="2.83203125" customWidth="1"/>
    <col min="10" max="10" width="6.83203125" customWidth="1"/>
    <col min="11" max="11" width="3.33203125" customWidth="1"/>
    <col min="12" max="12" width="6.83203125" customWidth="1"/>
    <col min="13" max="13" width="3.33203125" customWidth="1"/>
    <col min="15" max="15" width="2.1640625" bestFit="1" customWidth="1"/>
    <col min="16" max="16" width="10.83203125" customWidth="1"/>
    <col min="17" max="18" width="6.33203125" customWidth="1"/>
    <col min="19" max="19" width="5.83203125" customWidth="1"/>
    <col min="20" max="20" width="32.6640625" bestFit="1" customWidth="1"/>
    <col min="21" max="21" width="6.83203125" customWidth="1"/>
    <col min="22" max="22" width="2.83203125" customWidth="1"/>
    <col min="23" max="23" width="6.83203125" customWidth="1"/>
    <col min="24" max="24" width="2.6640625" customWidth="1"/>
    <col min="25" max="25" width="6.83203125" customWidth="1"/>
    <col min="26" max="26" width="2.83203125" customWidth="1"/>
    <col min="28" max="28" width="2.1640625" bestFit="1" customWidth="1"/>
    <col min="29" max="29" width="10.83203125" customWidth="1"/>
    <col min="30" max="30" width="9.5" bestFit="1" customWidth="1"/>
    <col min="31" max="31" width="6.33203125" customWidth="1"/>
    <col min="32" max="32" width="5.83203125" customWidth="1"/>
    <col min="33" max="33" width="25.1640625" bestFit="1" customWidth="1"/>
    <col min="34" max="34" width="6.83203125" customWidth="1"/>
    <col min="35" max="35" width="2.83203125" customWidth="1"/>
    <col min="36" max="36" width="6.83203125" customWidth="1"/>
    <col min="37" max="37" width="2.83203125" customWidth="1"/>
    <col min="38" max="38" width="6.83203125" customWidth="1"/>
    <col min="39" max="39" width="2.83203125" customWidth="1"/>
  </cols>
  <sheetData>
    <row r="1" spans="2:39" x14ac:dyDescent="0.2">
      <c r="C1" s="55" t="s">
        <v>64</v>
      </c>
    </row>
    <row r="3" spans="2:39" ht="21" x14ac:dyDescent="0.25">
      <c r="B3" s="54"/>
      <c r="C3" s="188" t="s">
        <v>63</v>
      </c>
      <c r="D3" s="188"/>
      <c r="E3" s="188"/>
      <c r="O3" s="56"/>
      <c r="P3" s="188" t="s">
        <v>65</v>
      </c>
      <c r="Q3" s="188"/>
      <c r="R3" s="188"/>
      <c r="AB3" s="62"/>
      <c r="AC3" s="72" t="s">
        <v>90</v>
      </c>
      <c r="AD3" s="72"/>
      <c r="AE3" s="72"/>
    </row>
    <row r="4" spans="2:39" ht="20" customHeight="1" thickBot="1" x14ac:dyDescent="0.25"/>
    <row r="5" spans="2:39" ht="83" customHeight="1" thickBot="1" x14ac:dyDescent="0.25">
      <c r="B5" s="194" t="s">
        <v>0</v>
      </c>
      <c r="C5" s="195"/>
      <c r="D5" s="196" t="s">
        <v>1</v>
      </c>
      <c r="E5" s="197"/>
      <c r="F5" s="196" t="s">
        <v>2</v>
      </c>
      <c r="G5" s="197"/>
      <c r="H5" s="195" t="s">
        <v>42</v>
      </c>
      <c r="I5" s="195"/>
      <c r="J5" s="196" t="s">
        <v>32</v>
      </c>
      <c r="K5" s="195"/>
      <c r="L5" s="189" t="s">
        <v>40</v>
      </c>
      <c r="M5" s="190"/>
      <c r="O5" s="194" t="s">
        <v>0</v>
      </c>
      <c r="P5" s="195"/>
      <c r="Q5" s="196" t="s">
        <v>1</v>
      </c>
      <c r="R5" s="197"/>
      <c r="S5" s="196" t="s">
        <v>2</v>
      </c>
      <c r="T5" s="197"/>
      <c r="U5" s="195" t="s">
        <v>42</v>
      </c>
      <c r="V5" s="195"/>
      <c r="W5" s="196" t="s">
        <v>32</v>
      </c>
      <c r="X5" s="195"/>
      <c r="Y5" s="189" t="s">
        <v>40</v>
      </c>
      <c r="Z5" s="190"/>
      <c r="AB5" s="194" t="s">
        <v>0</v>
      </c>
      <c r="AC5" s="195"/>
      <c r="AD5" s="196" t="s">
        <v>1</v>
      </c>
      <c r="AE5" s="197"/>
      <c r="AF5" s="196" t="s">
        <v>2</v>
      </c>
      <c r="AG5" s="197"/>
      <c r="AH5" s="195" t="s">
        <v>42</v>
      </c>
      <c r="AI5" s="195"/>
      <c r="AJ5" s="196" t="s">
        <v>32</v>
      </c>
      <c r="AK5" s="195"/>
      <c r="AL5" s="189" t="s">
        <v>40</v>
      </c>
      <c r="AM5" s="190"/>
    </row>
    <row r="6" spans="2:39" ht="18" thickBot="1" x14ac:dyDescent="0.25">
      <c r="B6" s="37">
        <v>1</v>
      </c>
      <c r="C6" s="35" t="s">
        <v>3</v>
      </c>
      <c r="D6" s="36"/>
      <c r="E6" s="36"/>
      <c r="F6" s="36"/>
      <c r="G6" s="36"/>
      <c r="H6" s="36"/>
      <c r="I6" s="36"/>
      <c r="J6" s="36"/>
      <c r="K6" s="36"/>
      <c r="L6" s="38" t="str">
        <f>'1 - SOCIETY'!AA7</f>
        <v/>
      </c>
      <c r="M6" s="26"/>
      <c r="O6" s="61">
        <v>2</v>
      </c>
      <c r="P6" s="57" t="s">
        <v>43</v>
      </c>
      <c r="Q6" s="58"/>
      <c r="R6" s="58"/>
      <c r="S6" s="58"/>
      <c r="T6" s="58"/>
      <c r="U6" s="58"/>
      <c r="V6" s="58"/>
      <c r="W6" s="58"/>
      <c r="X6" s="58"/>
      <c r="Y6" s="60" t="str">
        <f>'2 - ECONOMY'!AA7</f>
        <v/>
      </c>
      <c r="Z6" s="26"/>
      <c r="AB6" s="63">
        <v>3</v>
      </c>
      <c r="AC6" s="198" t="s">
        <v>44</v>
      </c>
      <c r="AD6" s="198"/>
      <c r="AE6" s="198"/>
      <c r="AF6" s="64"/>
      <c r="AG6" s="64"/>
      <c r="AH6" s="64"/>
      <c r="AI6" s="64"/>
      <c r="AJ6" s="64"/>
      <c r="AK6" s="64"/>
      <c r="AL6" s="66" t="str">
        <f>'3 - GOVERNANCE'!AA7</f>
        <v/>
      </c>
      <c r="AM6" s="26"/>
    </row>
    <row r="7" spans="2:39" ht="17" thickBot="1" x14ac:dyDescent="0.25">
      <c r="B7" s="3"/>
      <c r="C7" s="4"/>
      <c r="D7" s="27" t="s">
        <v>8</v>
      </c>
      <c r="E7" s="28" t="s">
        <v>4</v>
      </c>
      <c r="F7" s="21"/>
      <c r="G7" s="21"/>
      <c r="H7" s="21"/>
      <c r="I7" s="21"/>
      <c r="J7" s="25" t="str">
        <f>'1 - SOCIETY'!X8</f>
        <v/>
      </c>
      <c r="K7" s="26"/>
      <c r="L7" s="4"/>
      <c r="M7" s="5"/>
      <c r="O7" s="3"/>
      <c r="P7" s="4"/>
      <c r="Q7" s="27" t="s">
        <v>59</v>
      </c>
      <c r="R7" s="28" t="s">
        <v>86</v>
      </c>
      <c r="S7" s="21"/>
      <c r="T7" s="21"/>
      <c r="U7" s="21"/>
      <c r="V7" s="21"/>
      <c r="W7" s="25" t="str">
        <f>'2 - ECONOMY'!X8</f>
        <v/>
      </c>
      <c r="X7" s="26"/>
      <c r="Y7" s="4"/>
      <c r="Z7" s="5"/>
      <c r="AB7" s="3"/>
      <c r="AC7" s="4"/>
      <c r="AD7" s="27" t="s">
        <v>91</v>
      </c>
      <c r="AE7" s="28" t="s">
        <v>115</v>
      </c>
      <c r="AF7" s="21"/>
      <c r="AG7" s="21"/>
      <c r="AH7" s="21"/>
      <c r="AI7" s="21"/>
      <c r="AJ7" s="25" t="str">
        <f>'3 - GOVERNANCE'!X8</f>
        <v/>
      </c>
      <c r="AK7" s="26"/>
      <c r="AL7" s="4"/>
      <c r="AM7" s="5"/>
    </row>
    <row r="8" spans="2:39" x14ac:dyDescent="0.2">
      <c r="B8" s="3"/>
      <c r="C8" s="4"/>
      <c r="D8" s="12"/>
      <c r="E8" s="13"/>
      <c r="F8" s="2" t="s">
        <v>12</v>
      </c>
      <c r="G8" s="2" t="str">
        <f>'1 - SOCIETY'!G9</f>
        <v>Polutaion size</v>
      </c>
      <c r="H8" s="2" t="str">
        <f>'1 - SOCIETY'!T9</f>
        <v/>
      </c>
      <c r="I8" s="2"/>
      <c r="J8" s="23" t="e">
        <f>1-J7</f>
        <v>#VALUE!</v>
      </c>
      <c r="K8" s="5"/>
      <c r="L8" s="10"/>
      <c r="M8" s="5"/>
      <c r="O8" s="3"/>
      <c r="P8" s="4"/>
      <c r="Q8" s="12"/>
      <c r="R8" s="13"/>
      <c r="S8" s="2" t="s">
        <v>66</v>
      </c>
      <c r="T8" s="2" t="str">
        <f>'2 - ECONOMY'!G9</f>
        <v xml:space="preserve">Primary </v>
      </c>
      <c r="U8" s="2" t="str">
        <f>'2 - ECONOMY'!T9</f>
        <v/>
      </c>
      <c r="V8" s="2"/>
      <c r="W8" s="23" t="e">
        <f>1-W7</f>
        <v>#VALUE!</v>
      </c>
      <c r="X8" s="5"/>
      <c r="Y8" s="10"/>
      <c r="Z8" s="5"/>
      <c r="AB8" s="3"/>
      <c r="AC8" s="4"/>
      <c r="AD8" s="12"/>
      <c r="AE8" s="13"/>
      <c r="AF8" s="2" t="s">
        <v>95</v>
      </c>
      <c r="AG8" s="2" t="str">
        <f>'3 - GOVERNANCE'!G9</f>
        <v>Autonomy</v>
      </c>
      <c r="AH8" s="2" t="str">
        <f>'3 - GOVERNANCE'!T9</f>
        <v/>
      </c>
      <c r="AI8" s="2"/>
      <c r="AJ8" s="23" t="e">
        <f>1-AJ7</f>
        <v>#VALUE!</v>
      </c>
      <c r="AK8" s="5"/>
      <c r="AL8" s="10"/>
      <c r="AM8" s="5"/>
    </row>
    <row r="9" spans="2:39" x14ac:dyDescent="0.2">
      <c r="B9" s="3"/>
      <c r="C9" s="4"/>
      <c r="D9" s="12"/>
      <c r="E9" s="13"/>
      <c r="F9" s="1" t="s">
        <v>13</v>
      </c>
      <c r="G9" s="2" t="str">
        <f>'1 - SOCIETY'!G10</f>
        <v>Population structure</v>
      </c>
      <c r="H9" s="2" t="str">
        <f>'1 - SOCIETY'!T10</f>
        <v/>
      </c>
      <c r="I9" s="1"/>
      <c r="J9" s="4"/>
      <c r="K9" s="5"/>
      <c r="L9" s="4"/>
      <c r="M9" s="5"/>
      <c r="O9" s="3"/>
      <c r="P9" s="4"/>
      <c r="Q9" s="12"/>
      <c r="R9" s="13"/>
      <c r="S9" s="2" t="s">
        <v>67</v>
      </c>
      <c r="T9" s="2" t="str">
        <f>'2 - ECONOMY'!G10</f>
        <v>Secondary</v>
      </c>
      <c r="U9" s="2" t="str">
        <f>'2 - ECONOMY'!T10</f>
        <v/>
      </c>
      <c r="V9" s="1"/>
      <c r="W9" s="4"/>
      <c r="X9" s="5"/>
      <c r="Y9" s="4"/>
      <c r="Z9" s="5"/>
      <c r="AB9" s="3"/>
      <c r="AC9" s="4"/>
      <c r="AD9" s="12"/>
      <c r="AE9" s="13"/>
      <c r="AF9" s="2" t="s">
        <v>99</v>
      </c>
      <c r="AG9" s="2" t="str">
        <f>'3 - GOVERNANCE'!G10</f>
        <v>Cooridination</v>
      </c>
      <c r="AH9" s="2" t="str">
        <f>'3 - GOVERNANCE'!T10</f>
        <v/>
      </c>
      <c r="AI9" s="1"/>
      <c r="AJ9" s="4"/>
      <c r="AK9" s="5"/>
      <c r="AL9" s="4"/>
      <c r="AM9" s="5"/>
    </row>
    <row r="10" spans="2:39" x14ac:dyDescent="0.2">
      <c r="B10" s="3"/>
      <c r="C10" s="4"/>
      <c r="D10" s="12"/>
      <c r="E10" s="13"/>
      <c r="F10" s="1" t="s">
        <v>14</v>
      </c>
      <c r="G10" s="2" t="str">
        <f>'1 - SOCIETY'!G11</f>
        <v>Family structure</v>
      </c>
      <c r="H10" s="2" t="str">
        <f>'1 - SOCIETY'!T11</f>
        <v/>
      </c>
      <c r="I10" s="1"/>
      <c r="J10" s="4"/>
      <c r="K10" s="5"/>
      <c r="L10" s="4"/>
      <c r="M10" s="5"/>
      <c r="O10" s="3"/>
      <c r="P10" s="4"/>
      <c r="Q10" s="12"/>
      <c r="R10" s="13"/>
      <c r="S10" s="2" t="s">
        <v>68</v>
      </c>
      <c r="T10" s="2" t="str">
        <f>'2 - ECONOMY'!G11</f>
        <v>Tertiary</v>
      </c>
      <c r="U10" s="2" t="str">
        <f>'2 - ECONOMY'!T11</f>
        <v/>
      </c>
      <c r="V10" s="1"/>
      <c r="W10" s="4"/>
      <c r="X10" s="5"/>
      <c r="Y10" s="4"/>
      <c r="Z10" s="5"/>
      <c r="AB10" s="3"/>
      <c r="AC10" s="4"/>
      <c r="AD10" s="12"/>
      <c r="AE10" s="13"/>
      <c r="AF10" s="2" t="s">
        <v>100</v>
      </c>
      <c r="AG10" s="2" t="str">
        <f>'3 - GOVERNANCE'!G11</f>
        <v>Cooperation</v>
      </c>
      <c r="AH10" s="2" t="str">
        <f>'3 - GOVERNANCE'!T11</f>
        <v/>
      </c>
      <c r="AI10" s="1"/>
      <c r="AJ10" s="4"/>
      <c r="AK10" s="5"/>
      <c r="AL10" s="4"/>
      <c r="AM10" s="5"/>
    </row>
    <row r="11" spans="2:39" x14ac:dyDescent="0.2">
      <c r="B11" s="3"/>
      <c r="C11" s="4"/>
      <c r="D11" s="12"/>
      <c r="E11" s="13"/>
      <c r="F11" s="1" t="s">
        <v>15</v>
      </c>
      <c r="G11" s="2" t="str">
        <f>'1 - SOCIETY'!G12</f>
        <v>Minorities</v>
      </c>
      <c r="H11" s="2" t="str">
        <f>'1 - SOCIETY'!T12</f>
        <v/>
      </c>
      <c r="I11" s="1"/>
      <c r="J11" s="4"/>
      <c r="K11" s="5"/>
      <c r="L11" s="4"/>
      <c r="M11" s="5"/>
      <c r="O11" s="3"/>
      <c r="P11" s="4"/>
      <c r="Q11" s="12"/>
      <c r="R11" s="13"/>
      <c r="S11" s="2" t="s">
        <v>69</v>
      </c>
      <c r="T11" s="2" t="str">
        <f>'2 - ECONOMY'!G12</f>
        <v>Quaternary</v>
      </c>
      <c r="U11" s="2" t="str">
        <f>'2 - ECONOMY'!T12</f>
        <v/>
      </c>
      <c r="V11" s="1"/>
      <c r="W11" s="4"/>
      <c r="X11" s="5"/>
      <c r="Y11" s="4"/>
      <c r="Z11" s="5"/>
      <c r="AB11" s="3"/>
      <c r="AC11" s="4"/>
      <c r="AD11" s="12"/>
      <c r="AE11" s="13"/>
      <c r="AF11" s="2" t="s">
        <v>101</v>
      </c>
      <c r="AG11" s="2" t="str">
        <f>'3 - GOVERNANCE'!G12</f>
        <v>Openness and Transparency</v>
      </c>
      <c r="AH11" s="2" t="str">
        <f>'3 - GOVERNANCE'!T12</f>
        <v/>
      </c>
      <c r="AI11" s="1"/>
      <c r="AJ11" s="4"/>
      <c r="AK11" s="5"/>
      <c r="AL11" s="4"/>
      <c r="AM11" s="5"/>
    </row>
    <row r="12" spans="2:39" ht="17" thickBot="1" x14ac:dyDescent="0.25">
      <c r="B12" s="3"/>
      <c r="C12" s="4"/>
      <c r="D12" s="17"/>
      <c r="E12" s="18"/>
      <c r="F12" s="8" t="s">
        <v>16</v>
      </c>
      <c r="G12" s="2" t="str">
        <f>'1 - SOCIETY'!G13</f>
        <v>Migration</v>
      </c>
      <c r="H12" s="2" t="str">
        <f>'1 - SOCIETY'!T13</f>
        <v/>
      </c>
      <c r="I12" s="8"/>
      <c r="J12" s="7"/>
      <c r="K12" s="9"/>
      <c r="L12" s="4"/>
      <c r="M12" s="5"/>
      <c r="O12" s="3"/>
      <c r="P12" s="4"/>
      <c r="Q12" s="17"/>
      <c r="R12" s="18"/>
      <c r="S12" s="2" t="s">
        <v>70</v>
      </c>
      <c r="T12" s="2" t="str">
        <f>'2 - ECONOMY'!G13</f>
        <v>Quinary</v>
      </c>
      <c r="U12" s="2" t="str">
        <f>'2 - ECONOMY'!T13</f>
        <v/>
      </c>
      <c r="V12" s="8"/>
      <c r="W12" s="7"/>
      <c r="X12" s="9"/>
      <c r="Y12" s="4"/>
      <c r="Z12" s="5"/>
      <c r="AB12" s="3"/>
      <c r="AC12" s="4"/>
      <c r="AD12" s="17"/>
      <c r="AE12" s="18"/>
      <c r="AF12" s="2" t="s">
        <v>102</v>
      </c>
      <c r="AG12" s="2" t="str">
        <f>'3 - GOVERNANCE'!G13</f>
        <v>Accountability</v>
      </c>
      <c r="AH12" s="2" t="str">
        <f>'3 - GOVERNANCE'!T13</f>
        <v/>
      </c>
      <c r="AI12" s="8"/>
      <c r="AJ12" s="7"/>
      <c r="AK12" s="9"/>
      <c r="AL12" s="4"/>
      <c r="AM12" s="5"/>
    </row>
    <row r="13" spans="2:39" ht="17" thickBot="1" x14ac:dyDescent="0.25">
      <c r="B13" s="3"/>
      <c r="C13" s="4"/>
      <c r="D13" s="27" t="s">
        <v>9</v>
      </c>
      <c r="E13" s="28" t="s">
        <v>5</v>
      </c>
      <c r="F13" s="21"/>
      <c r="G13" s="21"/>
      <c r="H13" s="21"/>
      <c r="I13" s="21"/>
      <c r="J13" s="25" t="str">
        <f>'1 - SOCIETY'!X14</f>
        <v/>
      </c>
      <c r="K13" s="26"/>
      <c r="L13" s="4"/>
      <c r="M13" s="5"/>
      <c r="O13" s="3"/>
      <c r="P13" s="4"/>
      <c r="Q13" s="27" t="s">
        <v>60</v>
      </c>
      <c r="R13" s="28" t="s">
        <v>87</v>
      </c>
      <c r="S13" s="21"/>
      <c r="T13" s="21"/>
      <c r="U13" s="21"/>
      <c r="V13" s="21"/>
      <c r="W13" s="25" t="str">
        <f>'2 - ECONOMY'!X14</f>
        <v/>
      </c>
      <c r="X13" s="26"/>
      <c r="Y13" s="4"/>
      <c r="Z13" s="5"/>
      <c r="AB13" s="3"/>
      <c r="AC13" s="4"/>
      <c r="AD13" s="27" t="s">
        <v>92</v>
      </c>
      <c r="AE13" s="28" t="s">
        <v>116</v>
      </c>
      <c r="AF13" s="21"/>
      <c r="AG13" s="21"/>
      <c r="AH13" s="21"/>
      <c r="AI13" s="21"/>
      <c r="AJ13" s="25" t="str">
        <f>'3 - GOVERNANCE'!X14</f>
        <v/>
      </c>
      <c r="AK13" s="26"/>
      <c r="AL13" s="4"/>
      <c r="AM13" s="5"/>
    </row>
    <row r="14" spans="2:39" x14ac:dyDescent="0.2">
      <c r="B14" s="3"/>
      <c r="C14" s="4"/>
      <c r="D14" s="12"/>
      <c r="E14" s="13"/>
      <c r="F14" s="2" t="s">
        <v>17</v>
      </c>
      <c r="G14" s="2" t="str">
        <f>'1 - SOCIETY'!G15</f>
        <v>Vulnerable groups</v>
      </c>
      <c r="H14" s="2" t="str">
        <f>'1 - SOCIETY'!T15</f>
        <v/>
      </c>
      <c r="I14" s="2"/>
      <c r="J14" s="23" t="e">
        <f>1-J13</f>
        <v>#VALUE!</v>
      </c>
      <c r="K14" s="5"/>
      <c r="L14" s="4"/>
      <c r="M14" s="5"/>
      <c r="O14" s="3"/>
      <c r="P14" s="4"/>
      <c r="Q14" s="12"/>
      <c r="R14" s="13"/>
      <c r="S14" s="2" t="s">
        <v>71</v>
      </c>
      <c r="T14" s="2" t="str">
        <f>'2 - ECONOMY'!G15</f>
        <v>Income</v>
      </c>
      <c r="U14" s="2" t="str">
        <f>'2 - ECONOMY'!T15</f>
        <v/>
      </c>
      <c r="V14" s="2"/>
      <c r="W14" s="23" t="e">
        <f>1-W13</f>
        <v>#VALUE!</v>
      </c>
      <c r="X14" s="5"/>
      <c r="Y14" s="4"/>
      <c r="Z14" s="5"/>
      <c r="AB14" s="3"/>
      <c r="AC14" s="4"/>
      <c r="AD14" s="12"/>
      <c r="AE14" s="13"/>
      <c r="AF14" s="2" t="s">
        <v>96</v>
      </c>
      <c r="AG14" s="2" t="str">
        <f>'3 - GOVERNANCE'!G15</f>
        <v>Elections</v>
      </c>
      <c r="AH14" s="2" t="str">
        <f>'3 - GOVERNANCE'!T15</f>
        <v/>
      </c>
      <c r="AI14" s="2"/>
      <c r="AJ14" s="23" t="e">
        <f>1-AJ13</f>
        <v>#VALUE!</v>
      </c>
      <c r="AK14" s="5"/>
      <c r="AL14" s="4"/>
      <c r="AM14" s="5"/>
    </row>
    <row r="15" spans="2:39" x14ac:dyDescent="0.2">
      <c r="B15" s="3"/>
      <c r="C15" s="4"/>
      <c r="D15" s="12"/>
      <c r="E15" s="13"/>
      <c r="F15" s="1" t="s">
        <v>18</v>
      </c>
      <c r="G15" s="2" t="str">
        <f>'1 - SOCIETY'!G16</f>
        <v>Social dependence</v>
      </c>
      <c r="H15" s="2" t="str">
        <f>'1 - SOCIETY'!T16</f>
        <v/>
      </c>
      <c r="I15" s="1"/>
      <c r="J15" s="4"/>
      <c r="K15" s="5"/>
      <c r="L15" s="4"/>
      <c r="M15" s="5"/>
      <c r="O15" s="3"/>
      <c r="P15" s="4"/>
      <c r="Q15" s="12"/>
      <c r="R15" s="13"/>
      <c r="S15" s="2" t="s">
        <v>72</v>
      </c>
      <c r="T15" s="2" t="str">
        <f>'2 - ECONOMY'!G16</f>
        <v>Property</v>
      </c>
      <c r="U15" s="2" t="str">
        <f>'2 - ECONOMY'!T16</f>
        <v/>
      </c>
      <c r="V15" s="1"/>
      <c r="W15" s="4"/>
      <c r="X15" s="5"/>
      <c r="Y15" s="4"/>
      <c r="Z15" s="5"/>
      <c r="AB15" s="3"/>
      <c r="AC15" s="4"/>
      <c r="AD15" s="12"/>
      <c r="AE15" s="13"/>
      <c r="AF15" s="2" t="s">
        <v>103</v>
      </c>
      <c r="AG15" s="2" t="str">
        <f>'3 - GOVERNANCE'!G16</f>
        <v>Decision making</v>
      </c>
      <c r="AH15" s="2" t="str">
        <f>'3 - GOVERNANCE'!T16</f>
        <v/>
      </c>
      <c r="AI15" s="1"/>
      <c r="AJ15" s="4"/>
      <c r="AK15" s="5"/>
      <c r="AL15" s="4"/>
      <c r="AM15" s="5"/>
    </row>
    <row r="16" spans="2:39" x14ac:dyDescent="0.2">
      <c r="B16" s="3"/>
      <c r="C16" s="4"/>
      <c r="D16" s="12"/>
      <c r="E16" s="13"/>
      <c r="F16" s="1" t="s">
        <v>19</v>
      </c>
      <c r="G16" s="2" t="str">
        <f>'1 - SOCIETY'!G17</f>
        <v>Acess to social services</v>
      </c>
      <c r="H16" s="2" t="str">
        <f>'1 - SOCIETY'!T17</f>
        <v/>
      </c>
      <c r="I16" s="1"/>
      <c r="J16" s="4"/>
      <c r="K16" s="5"/>
      <c r="L16" s="4"/>
      <c r="M16" s="5"/>
      <c r="O16" s="3"/>
      <c r="P16" s="4"/>
      <c r="Q16" s="12"/>
      <c r="R16" s="13"/>
      <c r="S16" s="2" t="s">
        <v>73</v>
      </c>
      <c r="T16" s="2" t="str">
        <f>'2 - ECONOMY'!G17</f>
        <v>Welfare benefits</v>
      </c>
      <c r="U16" s="2" t="str">
        <f>'2 - ECONOMY'!T17</f>
        <v/>
      </c>
      <c r="V16" s="1"/>
      <c r="W16" s="4"/>
      <c r="X16" s="5"/>
      <c r="Y16" s="4"/>
      <c r="Z16" s="5"/>
      <c r="AB16" s="3"/>
      <c r="AC16" s="4"/>
      <c r="AD16" s="12"/>
      <c r="AE16" s="13"/>
      <c r="AF16" s="2" t="s">
        <v>104</v>
      </c>
      <c r="AG16" s="2" t="str">
        <f>'3 - GOVERNANCE'!G17</f>
        <v>Representativeness</v>
      </c>
      <c r="AH16" s="2" t="str">
        <f>'3 - GOVERNANCE'!T17</f>
        <v/>
      </c>
      <c r="AI16" s="1"/>
      <c r="AJ16" s="4"/>
      <c r="AK16" s="5"/>
      <c r="AL16" s="4"/>
      <c r="AM16" s="5"/>
    </row>
    <row r="17" spans="2:39" x14ac:dyDescent="0.2">
      <c r="B17" s="3"/>
      <c r="C17" s="4"/>
      <c r="D17" s="12"/>
      <c r="E17" s="13"/>
      <c r="F17" s="1" t="s">
        <v>20</v>
      </c>
      <c r="G17" s="2" t="str">
        <f>'1 - SOCIETY'!G18</f>
        <v>Access to health services</v>
      </c>
      <c r="H17" s="2" t="str">
        <f>'1 - SOCIETY'!T18</f>
        <v/>
      </c>
      <c r="I17" s="1"/>
      <c r="J17" s="4"/>
      <c r="K17" s="5"/>
      <c r="L17" s="4"/>
      <c r="M17" s="5"/>
      <c r="O17" s="3"/>
      <c r="P17" s="4"/>
      <c r="Q17" s="12"/>
      <c r="R17" s="13"/>
      <c r="S17" s="2" t="s">
        <v>74</v>
      </c>
      <c r="T17" s="2" t="str">
        <f>'2 - ECONOMY'!G18</f>
        <v>Cultural offer</v>
      </c>
      <c r="U17" s="2" t="str">
        <f>'2 - ECONOMY'!T18</f>
        <v/>
      </c>
      <c r="V17" s="1"/>
      <c r="W17" s="4"/>
      <c r="X17" s="5"/>
      <c r="Y17" s="4"/>
      <c r="Z17" s="5"/>
      <c r="AB17" s="3"/>
      <c r="AC17" s="4"/>
      <c r="AD17" s="12"/>
      <c r="AE17" s="13"/>
      <c r="AF17" s="2" t="s">
        <v>105</v>
      </c>
      <c r="AG17" s="2" t="str">
        <f>'3 - GOVERNANCE'!G18</f>
        <v>Trust</v>
      </c>
      <c r="AH17" s="2" t="str">
        <f>'3 - GOVERNANCE'!T18</f>
        <v/>
      </c>
      <c r="AI17" s="1"/>
      <c r="AJ17" s="4"/>
      <c r="AK17" s="5"/>
      <c r="AL17" s="4"/>
      <c r="AM17" s="5"/>
    </row>
    <row r="18" spans="2:39" ht="17" thickBot="1" x14ac:dyDescent="0.25">
      <c r="B18" s="3"/>
      <c r="C18" s="4"/>
      <c r="D18" s="17"/>
      <c r="E18" s="18"/>
      <c r="F18" s="8" t="s">
        <v>21</v>
      </c>
      <c r="G18" s="2" t="str">
        <f>'1 - SOCIETY'!G19</f>
        <v>Access to education services</v>
      </c>
      <c r="H18" s="2" t="str">
        <f>'1 - SOCIETY'!T19</f>
        <v/>
      </c>
      <c r="I18" s="8"/>
      <c r="J18" s="7"/>
      <c r="K18" s="9"/>
      <c r="L18" s="4"/>
      <c r="M18" s="5"/>
      <c r="O18" s="3"/>
      <c r="P18" s="4"/>
      <c r="Q18" s="17"/>
      <c r="R18" s="18"/>
      <c r="S18" s="2" t="s">
        <v>75</v>
      </c>
      <c r="T18" s="2" t="str">
        <f>'2 - ECONOMY'!G19</f>
        <v>Public safety</v>
      </c>
      <c r="U18" s="2" t="str">
        <f>'2 - ECONOMY'!T19</f>
        <v/>
      </c>
      <c r="V18" s="8"/>
      <c r="W18" s="7"/>
      <c r="X18" s="9"/>
      <c r="Y18" s="4"/>
      <c r="Z18" s="5"/>
      <c r="AB18" s="3"/>
      <c r="AC18" s="4"/>
      <c r="AD18" s="17"/>
      <c r="AE18" s="18"/>
      <c r="AF18" s="2" t="s">
        <v>106</v>
      </c>
      <c r="AG18" s="2" t="str">
        <f>'3 - GOVERNANCE'!G19</f>
        <v>Rights and Obligations</v>
      </c>
      <c r="AH18" s="2" t="str">
        <f>'3 - GOVERNANCE'!T19</f>
        <v/>
      </c>
      <c r="AI18" s="8"/>
      <c r="AJ18" s="7"/>
      <c r="AK18" s="9"/>
      <c r="AL18" s="4"/>
      <c r="AM18" s="5"/>
    </row>
    <row r="19" spans="2:39" ht="17" thickBot="1" x14ac:dyDescent="0.25">
      <c r="B19" s="3"/>
      <c r="C19" s="4"/>
      <c r="D19" s="27" t="s">
        <v>10</v>
      </c>
      <c r="E19" s="28" t="s">
        <v>6</v>
      </c>
      <c r="F19" s="28"/>
      <c r="G19" s="28"/>
      <c r="H19" s="28"/>
      <c r="I19" s="28"/>
      <c r="J19" s="25" t="str">
        <f>'1 - SOCIETY'!X20</f>
        <v/>
      </c>
      <c r="K19" s="30"/>
      <c r="L19" s="4"/>
      <c r="M19" s="5"/>
      <c r="O19" s="3"/>
      <c r="P19" s="4"/>
      <c r="Q19" s="27" t="s">
        <v>61</v>
      </c>
      <c r="R19" s="28" t="s">
        <v>88</v>
      </c>
      <c r="S19" s="28"/>
      <c r="T19" s="28"/>
      <c r="U19" s="28"/>
      <c r="V19" s="28"/>
      <c r="W19" s="25" t="str">
        <f>'2 - ECONOMY'!X20</f>
        <v/>
      </c>
      <c r="X19" s="30"/>
      <c r="Y19" s="4"/>
      <c r="Z19" s="5"/>
      <c r="AB19" s="3"/>
      <c r="AC19" s="4"/>
      <c r="AD19" s="27" t="s">
        <v>93</v>
      </c>
      <c r="AE19" s="28" t="s">
        <v>117</v>
      </c>
      <c r="AF19" s="28"/>
      <c r="AG19" s="28"/>
      <c r="AH19" s="28"/>
      <c r="AI19" s="28"/>
      <c r="AJ19" s="25" t="str">
        <f>'3 - GOVERNANCE'!X20</f>
        <v/>
      </c>
      <c r="AK19" s="30"/>
      <c r="AL19" s="4"/>
      <c r="AM19" s="5"/>
    </row>
    <row r="20" spans="2:39" x14ac:dyDescent="0.2">
      <c r="B20" s="3"/>
      <c r="C20" s="4"/>
      <c r="D20" s="12"/>
      <c r="E20" s="13"/>
      <c r="F20" s="51" t="s">
        <v>22</v>
      </c>
      <c r="G20" s="2" t="str">
        <f>'1 - SOCIETY'!G21</f>
        <v>Civic organisations</v>
      </c>
      <c r="H20" s="2" t="str">
        <f>'1 - SOCIETY'!T21</f>
        <v/>
      </c>
      <c r="I20" s="14"/>
      <c r="J20" s="24" t="e">
        <f>1-J19</f>
        <v>#VALUE!</v>
      </c>
      <c r="K20" s="16"/>
      <c r="L20" s="4"/>
      <c r="M20" s="5"/>
      <c r="O20" s="3"/>
      <c r="P20" s="4"/>
      <c r="Q20" s="12"/>
      <c r="R20" s="13"/>
      <c r="S20" s="51" t="s">
        <v>76</v>
      </c>
      <c r="T20" s="2" t="str">
        <f>'2 - ECONOMY'!G21</f>
        <v>Unemployment</v>
      </c>
      <c r="U20" s="2" t="str">
        <f>'2 - ECONOMY'!T21</f>
        <v/>
      </c>
      <c r="V20" s="14"/>
      <c r="W20" s="24" t="e">
        <f>1-W19</f>
        <v>#VALUE!</v>
      </c>
      <c r="X20" s="16"/>
      <c r="Y20" s="4"/>
      <c r="Z20" s="5"/>
      <c r="AB20" s="3"/>
      <c r="AC20" s="4"/>
      <c r="AD20" s="12"/>
      <c r="AE20" s="13"/>
      <c r="AF20" s="51" t="s">
        <v>97</v>
      </c>
      <c r="AG20" s="2" t="str">
        <f>'3 - GOVERNANCE'!G21</f>
        <v>Social services</v>
      </c>
      <c r="AH20" s="2" t="str">
        <f>'3 - GOVERNANCE'!T21</f>
        <v/>
      </c>
      <c r="AI20" s="14"/>
      <c r="AJ20" s="24" t="e">
        <f>1-AJ19</f>
        <v>#VALUE!</v>
      </c>
      <c r="AK20" s="16"/>
      <c r="AL20" s="4"/>
      <c r="AM20" s="5"/>
    </row>
    <row r="21" spans="2:39" x14ac:dyDescent="0.2">
      <c r="B21" s="3"/>
      <c r="C21" s="4"/>
      <c r="D21" s="12"/>
      <c r="E21" s="13"/>
      <c r="F21" s="52" t="s">
        <v>23</v>
      </c>
      <c r="G21" s="2" t="str">
        <f>'1 - SOCIETY'!G22</f>
        <v>Social advocacy organisation</v>
      </c>
      <c r="H21" s="2" t="str">
        <f>'1 - SOCIETY'!T22</f>
        <v/>
      </c>
      <c r="I21" s="15"/>
      <c r="J21" s="13"/>
      <c r="K21" s="16"/>
      <c r="L21" s="4"/>
      <c r="M21" s="5"/>
      <c r="O21" s="3"/>
      <c r="P21" s="4"/>
      <c r="Q21" s="12"/>
      <c r="R21" s="13"/>
      <c r="S21" s="51" t="s">
        <v>77</v>
      </c>
      <c r="T21" s="2" t="str">
        <f>'2 - ECONOMY'!G22</f>
        <v>Sectors of employment</v>
      </c>
      <c r="U21" s="2" t="str">
        <f>'2 - ECONOMY'!T22</f>
        <v/>
      </c>
      <c r="V21" s="15"/>
      <c r="W21" s="13"/>
      <c r="X21" s="16"/>
      <c r="Y21" s="4"/>
      <c r="Z21" s="5"/>
      <c r="AB21" s="3"/>
      <c r="AC21" s="4"/>
      <c r="AD21" s="12"/>
      <c r="AE21" s="13"/>
      <c r="AF21" s="51" t="s">
        <v>107</v>
      </c>
      <c r="AG21" s="2" t="str">
        <f>'3 - GOVERNANCE'!G22</f>
        <v>Health services</v>
      </c>
      <c r="AH21" s="2" t="str">
        <f>'3 - GOVERNANCE'!T22</f>
        <v/>
      </c>
      <c r="AI21" s="15"/>
      <c r="AJ21" s="13"/>
      <c r="AK21" s="16"/>
      <c r="AL21" s="4"/>
      <c r="AM21" s="5"/>
    </row>
    <row r="22" spans="2:39" x14ac:dyDescent="0.2">
      <c r="B22" s="3"/>
      <c r="C22" s="4"/>
      <c r="D22" s="12"/>
      <c r="E22" s="13"/>
      <c r="F22" s="52" t="s">
        <v>24</v>
      </c>
      <c r="G22" s="2" t="str">
        <f>'1 - SOCIETY'!G23</f>
        <v>Non governamental organisation</v>
      </c>
      <c r="H22" s="2" t="str">
        <f>'1 - SOCIETY'!T23</f>
        <v/>
      </c>
      <c r="I22" s="15"/>
      <c r="J22" s="13"/>
      <c r="K22" s="16"/>
      <c r="L22" s="4"/>
      <c r="M22" s="5"/>
      <c r="O22" s="3"/>
      <c r="P22" s="4"/>
      <c r="Q22" s="12"/>
      <c r="R22" s="13"/>
      <c r="S22" s="51" t="s">
        <v>78</v>
      </c>
      <c r="T22" s="2" t="str">
        <f>'2 - ECONOMY'!G23</f>
        <v>Self-employment</v>
      </c>
      <c r="U22" s="2" t="str">
        <f>'2 - ECONOMY'!T23</f>
        <v/>
      </c>
      <c r="V22" s="15"/>
      <c r="W22" s="13"/>
      <c r="X22" s="16"/>
      <c r="Y22" s="4"/>
      <c r="Z22" s="5"/>
      <c r="AB22" s="3"/>
      <c r="AC22" s="4"/>
      <c r="AD22" s="12"/>
      <c r="AE22" s="13"/>
      <c r="AF22" s="51" t="s">
        <v>108</v>
      </c>
      <c r="AG22" s="2" t="str">
        <f>'3 - GOVERNANCE'!G23</f>
        <v>Education services</v>
      </c>
      <c r="AH22" s="2" t="str">
        <f>'3 - GOVERNANCE'!T23</f>
        <v/>
      </c>
      <c r="AI22" s="15"/>
      <c r="AJ22" s="13"/>
      <c r="AK22" s="16"/>
      <c r="AL22" s="4"/>
      <c r="AM22" s="5"/>
    </row>
    <row r="23" spans="2:39" x14ac:dyDescent="0.2">
      <c r="B23" s="3"/>
      <c r="C23" s="4"/>
      <c r="D23" s="12"/>
      <c r="E23" s="13"/>
      <c r="F23" s="52" t="s">
        <v>25</v>
      </c>
      <c r="G23" s="2" t="str">
        <f>'1 - SOCIETY'!G24</f>
        <v>Religious organisations</v>
      </c>
      <c r="H23" s="2" t="str">
        <f>'1 - SOCIETY'!T24</f>
        <v/>
      </c>
      <c r="I23" s="15"/>
      <c r="J23" s="13"/>
      <c r="K23" s="16"/>
      <c r="L23" s="4"/>
      <c r="M23" s="5"/>
      <c r="O23" s="3"/>
      <c r="P23" s="4"/>
      <c r="Q23" s="12"/>
      <c r="R23" s="13"/>
      <c r="S23" s="51" t="s">
        <v>79</v>
      </c>
      <c r="T23" s="2" t="str">
        <f>'2 - ECONOMY'!G24</f>
        <v>Vocational and Professional training</v>
      </c>
      <c r="U23" s="2" t="str">
        <f>'2 - ECONOMY'!T24</f>
        <v/>
      </c>
      <c r="V23" s="15"/>
      <c r="W23" s="13"/>
      <c r="X23" s="16"/>
      <c r="Y23" s="4"/>
      <c r="Z23" s="5"/>
      <c r="AB23" s="3"/>
      <c r="AC23" s="4"/>
      <c r="AD23" s="12"/>
      <c r="AE23" s="13"/>
      <c r="AF23" s="51" t="s">
        <v>109</v>
      </c>
      <c r="AG23" s="2" t="str">
        <f>'3 - GOVERNANCE'!G24</f>
        <v>Housing</v>
      </c>
      <c r="AH23" s="2" t="str">
        <f>'3 - GOVERNANCE'!T24</f>
        <v/>
      </c>
      <c r="AI23" s="15"/>
      <c r="AJ23" s="13"/>
      <c r="AK23" s="16"/>
      <c r="AL23" s="4"/>
      <c r="AM23" s="5"/>
    </row>
    <row r="24" spans="2:39" ht="17" thickBot="1" x14ac:dyDescent="0.25">
      <c r="B24" s="3"/>
      <c r="C24" s="4"/>
      <c r="D24" s="17"/>
      <c r="E24" s="18"/>
      <c r="F24" s="53" t="s">
        <v>26</v>
      </c>
      <c r="G24" s="2" t="str">
        <f>'1 - SOCIETY'!G25</f>
        <v>First response volunteering</v>
      </c>
      <c r="H24" s="2" t="str">
        <f>'1 - SOCIETY'!T25</f>
        <v/>
      </c>
      <c r="I24" s="19"/>
      <c r="J24" s="18"/>
      <c r="K24" s="20"/>
      <c r="L24" s="4"/>
      <c r="M24" s="5"/>
      <c r="O24" s="3"/>
      <c r="P24" s="4"/>
      <c r="Q24" s="17"/>
      <c r="R24" s="18"/>
      <c r="S24" s="51" t="s">
        <v>80</v>
      </c>
      <c r="T24" s="2" t="str">
        <f>'2 - ECONOMY'!G25</f>
        <v>Braindrain</v>
      </c>
      <c r="U24" s="2" t="str">
        <f>'2 - ECONOMY'!T25</f>
        <v/>
      </c>
      <c r="V24" s="19"/>
      <c r="W24" s="18"/>
      <c r="X24" s="20"/>
      <c r="Y24" s="4"/>
      <c r="Z24" s="5"/>
      <c r="AB24" s="3"/>
      <c r="AC24" s="4"/>
      <c r="AD24" s="17"/>
      <c r="AE24" s="18"/>
      <c r="AF24" s="51" t="s">
        <v>110</v>
      </c>
      <c r="AG24" s="2" t="str">
        <f>'3 - GOVERNANCE'!G25</f>
        <v>Transport</v>
      </c>
      <c r="AH24" s="2" t="str">
        <f>'3 - GOVERNANCE'!T25</f>
        <v/>
      </c>
      <c r="AI24" s="19"/>
      <c r="AJ24" s="18"/>
      <c r="AK24" s="20"/>
      <c r="AL24" s="4"/>
      <c r="AM24" s="5"/>
    </row>
    <row r="25" spans="2:39" ht="17" thickBot="1" x14ac:dyDescent="0.25">
      <c r="B25" s="3"/>
      <c r="C25" s="4"/>
      <c r="D25" s="27" t="s">
        <v>11</v>
      </c>
      <c r="E25" s="28" t="s">
        <v>7</v>
      </c>
      <c r="F25" s="21"/>
      <c r="G25" s="21"/>
      <c r="H25" s="21"/>
      <c r="I25" s="21"/>
      <c r="J25" s="25" t="str">
        <f>'1 - SOCIETY'!X26</f>
        <v/>
      </c>
      <c r="K25" s="26"/>
      <c r="L25" s="4"/>
      <c r="M25" s="5"/>
      <c r="O25" s="3"/>
      <c r="P25" s="4"/>
      <c r="Q25" s="27" t="s">
        <v>62</v>
      </c>
      <c r="R25" s="28" t="s">
        <v>89</v>
      </c>
      <c r="S25" s="21"/>
      <c r="T25" s="21"/>
      <c r="U25" s="21"/>
      <c r="V25" s="21"/>
      <c r="W25" s="25" t="str">
        <f>'2 - ECONOMY'!X26</f>
        <v/>
      </c>
      <c r="X25" s="26"/>
      <c r="Y25" s="4"/>
      <c r="Z25" s="5"/>
      <c r="AB25" s="3"/>
      <c r="AC25" s="4"/>
      <c r="AD25" s="27" t="s">
        <v>94</v>
      </c>
      <c r="AE25" s="28" t="s">
        <v>118</v>
      </c>
      <c r="AF25" s="21"/>
      <c r="AG25" s="21"/>
      <c r="AH25" s="21"/>
      <c r="AI25" s="21"/>
      <c r="AJ25" s="25" t="str">
        <f>'3 - GOVERNANCE'!X26</f>
        <v/>
      </c>
      <c r="AK25" s="26"/>
      <c r="AL25" s="4"/>
      <c r="AM25" s="5"/>
    </row>
    <row r="26" spans="2:39" x14ac:dyDescent="0.2">
      <c r="B26" s="3"/>
      <c r="C26" s="4"/>
      <c r="D26" s="12"/>
      <c r="E26" s="13"/>
      <c r="F26" s="2" t="s">
        <v>27</v>
      </c>
      <c r="G26" s="2" t="str">
        <f>'1 - SOCIETY'!G27</f>
        <v>Basic skills</v>
      </c>
      <c r="H26" s="2" t="str">
        <f>'1 - SOCIETY'!T27</f>
        <v/>
      </c>
      <c r="I26" s="2"/>
      <c r="J26" s="23" t="e">
        <f>1-J25</f>
        <v>#VALUE!</v>
      </c>
      <c r="K26" s="5"/>
      <c r="L26" s="4"/>
      <c r="M26" s="5"/>
      <c r="O26" s="3"/>
      <c r="P26" s="4"/>
      <c r="Q26" s="12"/>
      <c r="R26" s="13"/>
      <c r="S26" s="2" t="s">
        <v>81</v>
      </c>
      <c r="T26" s="2" t="str">
        <f>'2 - ECONOMY'!G27</f>
        <v>Personal insurance</v>
      </c>
      <c r="U26" s="2" t="str">
        <f>'2 - ECONOMY'!T27</f>
        <v/>
      </c>
      <c r="V26" s="2"/>
      <c r="W26" s="23" t="e">
        <f>1-W25</f>
        <v>#VALUE!</v>
      </c>
      <c r="X26" s="5"/>
      <c r="Y26" s="4"/>
      <c r="Z26" s="5"/>
      <c r="AB26" s="3"/>
      <c r="AC26" s="4"/>
      <c r="AD26" s="12"/>
      <c r="AE26" s="13"/>
      <c r="AF26" s="2" t="s">
        <v>98</v>
      </c>
      <c r="AG26" s="2" t="str">
        <f>'3 - GOVERNANCE'!G27</f>
        <v>Hazard and risk assessment</v>
      </c>
      <c r="AH26" s="2" t="str">
        <f>'3 - GOVERNANCE'!T27</f>
        <v/>
      </c>
      <c r="AI26" s="2"/>
      <c r="AJ26" s="23" t="e">
        <f>1-AJ25</f>
        <v>#VALUE!</v>
      </c>
      <c r="AK26" s="5"/>
      <c r="AL26" s="4"/>
      <c r="AM26" s="5"/>
    </row>
    <row r="27" spans="2:39" x14ac:dyDescent="0.2">
      <c r="B27" s="3"/>
      <c r="C27" s="4"/>
      <c r="D27" s="12"/>
      <c r="E27" s="13"/>
      <c r="F27" s="1" t="s">
        <v>28</v>
      </c>
      <c r="G27" s="2" t="str">
        <f>'1 - SOCIETY'!G28</f>
        <v>Education and training</v>
      </c>
      <c r="H27" s="2" t="str">
        <f>'1 - SOCIETY'!T28</f>
        <v/>
      </c>
      <c r="I27" s="1"/>
      <c r="J27" s="4"/>
      <c r="K27" s="5"/>
      <c r="L27" s="4"/>
      <c r="M27" s="5"/>
      <c r="O27" s="3"/>
      <c r="P27" s="4"/>
      <c r="Q27" s="12"/>
      <c r="R27" s="13"/>
      <c r="S27" s="2" t="s">
        <v>82</v>
      </c>
      <c r="T27" s="2" t="str">
        <f>'2 - ECONOMY'!G28</f>
        <v>Property insurance</v>
      </c>
      <c r="U27" s="2" t="str">
        <f>'2 - ECONOMY'!T28</f>
        <v/>
      </c>
      <c r="V27" s="1"/>
      <c r="W27" s="4"/>
      <c r="X27" s="5"/>
      <c r="Y27" s="4"/>
      <c r="Z27" s="5"/>
      <c r="AB27" s="3"/>
      <c r="AC27" s="4"/>
      <c r="AD27" s="12"/>
      <c r="AE27" s="13"/>
      <c r="AF27" s="2" t="s">
        <v>111</v>
      </c>
      <c r="AG27" s="2" t="str">
        <f>'3 - GOVERNANCE'!G28</f>
        <v>Risk mitigation</v>
      </c>
      <c r="AH27" s="2" t="str">
        <f>'3 - GOVERNANCE'!T28</f>
        <v/>
      </c>
      <c r="AI27" s="1"/>
      <c r="AJ27" s="4"/>
      <c r="AK27" s="5"/>
      <c r="AL27" s="4"/>
      <c r="AM27" s="5"/>
    </row>
    <row r="28" spans="2:39" x14ac:dyDescent="0.2">
      <c r="B28" s="3"/>
      <c r="C28" s="4"/>
      <c r="D28" s="12"/>
      <c r="E28" s="13"/>
      <c r="F28" s="1" t="s">
        <v>29</v>
      </c>
      <c r="G28" s="2" t="str">
        <f>'1 - SOCIETY'!G29</f>
        <v>Professional skills and capacities</v>
      </c>
      <c r="H28" s="2" t="str">
        <f>'1 - SOCIETY'!T29</f>
        <v/>
      </c>
      <c r="I28" s="1"/>
      <c r="J28" s="4"/>
      <c r="K28" s="5"/>
      <c r="L28" s="4"/>
      <c r="M28" s="5"/>
      <c r="O28" s="3"/>
      <c r="P28" s="4"/>
      <c r="Q28" s="12"/>
      <c r="R28" s="13"/>
      <c r="S28" s="2" t="s">
        <v>83</v>
      </c>
      <c r="T28" s="2" t="str">
        <f>'2 - ECONOMY'!G29</f>
        <v>Infrastructure insurance</v>
      </c>
      <c r="U28" s="2" t="str">
        <f>'2 - ECONOMY'!T29</f>
        <v/>
      </c>
      <c r="V28" s="1"/>
      <c r="W28" s="4"/>
      <c r="X28" s="5"/>
      <c r="Y28" s="4"/>
      <c r="Z28" s="5"/>
      <c r="AB28" s="3"/>
      <c r="AC28" s="4"/>
      <c r="AD28" s="12"/>
      <c r="AE28" s="13"/>
      <c r="AF28" s="2" t="s">
        <v>112</v>
      </c>
      <c r="AG28" s="2" t="str">
        <f>'3 - GOVERNANCE'!G29</f>
        <v>Emergency response system</v>
      </c>
      <c r="AH28" s="2" t="str">
        <f>'3 - GOVERNANCE'!T29</f>
        <v/>
      </c>
      <c r="AI28" s="1"/>
      <c r="AJ28" s="4"/>
      <c r="AK28" s="5"/>
      <c r="AL28" s="4"/>
      <c r="AM28" s="5"/>
    </row>
    <row r="29" spans="2:39" x14ac:dyDescent="0.2">
      <c r="B29" s="3"/>
      <c r="C29" s="4"/>
      <c r="D29" s="12"/>
      <c r="E29" s="13"/>
      <c r="F29" s="1" t="s">
        <v>30</v>
      </c>
      <c r="G29" s="2" t="str">
        <f>'1 - SOCIETY'!G30</f>
        <v>Quality of life and health</v>
      </c>
      <c r="H29" s="2" t="str">
        <f>'1 - SOCIETY'!T30</f>
        <v/>
      </c>
      <c r="I29" s="1"/>
      <c r="J29" s="4"/>
      <c r="K29" s="5"/>
      <c r="L29" s="4"/>
      <c r="M29" s="5"/>
      <c r="O29" s="3"/>
      <c r="P29" s="4"/>
      <c r="Q29" s="12"/>
      <c r="R29" s="13"/>
      <c r="S29" s="2" t="s">
        <v>84</v>
      </c>
      <c r="T29" s="2" t="str">
        <f>'2 - ECONOMY'!G30</f>
        <v>Resinsurance policies</v>
      </c>
      <c r="U29" s="2" t="str">
        <f>'2 - ECONOMY'!T30</f>
        <v/>
      </c>
      <c r="V29" s="1"/>
      <c r="W29" s="4"/>
      <c r="X29" s="5"/>
      <c r="Y29" s="4"/>
      <c r="Z29" s="5"/>
      <c r="AB29" s="3"/>
      <c r="AC29" s="4"/>
      <c r="AD29" s="12"/>
      <c r="AE29" s="13"/>
      <c r="AF29" s="2" t="s">
        <v>113</v>
      </c>
      <c r="AG29" s="2" t="str">
        <f>'3 - GOVERNANCE'!G30</f>
        <v>Risk awareness</v>
      </c>
      <c r="AH29" s="2" t="str">
        <f>'3 - GOVERNANCE'!T30</f>
        <v/>
      </c>
      <c r="AI29" s="1"/>
      <c r="AJ29" s="4"/>
      <c r="AK29" s="5"/>
      <c r="AL29" s="4"/>
      <c r="AM29" s="5"/>
    </row>
    <row r="30" spans="2:39" ht="17" thickBot="1" x14ac:dyDescent="0.25">
      <c r="B30" s="6"/>
      <c r="C30" s="7"/>
      <c r="D30" s="17"/>
      <c r="E30" s="18"/>
      <c r="F30" s="8" t="s">
        <v>31</v>
      </c>
      <c r="G30" s="22" t="str">
        <f>'1 - SOCIETY'!G31</f>
        <v>Civic culture</v>
      </c>
      <c r="H30" s="22" t="str">
        <f>'1 - SOCIETY'!T31</f>
        <v/>
      </c>
      <c r="I30" s="8"/>
      <c r="J30" s="7"/>
      <c r="K30" s="9"/>
      <c r="L30" s="7"/>
      <c r="M30" s="9"/>
      <c r="O30" s="6"/>
      <c r="P30" s="7"/>
      <c r="Q30" s="17"/>
      <c r="R30" s="18"/>
      <c r="S30" s="22" t="s">
        <v>85</v>
      </c>
      <c r="T30" s="22" t="str">
        <f>'2 - ECONOMY'!G31</f>
        <v>Hazard mitigation funds</v>
      </c>
      <c r="U30" s="22" t="str">
        <f>'2 - ECONOMY'!T31</f>
        <v/>
      </c>
      <c r="V30" s="8"/>
      <c r="W30" s="7"/>
      <c r="X30" s="9"/>
      <c r="Y30" s="7"/>
      <c r="Z30" s="9"/>
      <c r="AB30" s="6"/>
      <c r="AC30" s="7"/>
      <c r="AD30" s="17"/>
      <c r="AE30" s="18"/>
      <c r="AF30" s="22" t="s">
        <v>114</v>
      </c>
      <c r="AG30" s="22" t="str">
        <f>'3 - GOVERNANCE'!G31</f>
        <v>Risk perception</v>
      </c>
      <c r="AH30" s="22" t="str">
        <f>'3 - GOVERNANCE'!T31</f>
        <v/>
      </c>
      <c r="AI30" s="8"/>
      <c r="AJ30" s="7"/>
      <c r="AK30" s="9"/>
      <c r="AL30" s="7"/>
      <c r="AM30" s="9"/>
    </row>
    <row r="33" spans="2:35" ht="21" x14ac:dyDescent="0.25">
      <c r="B33" s="67"/>
      <c r="C33" s="72" t="s">
        <v>119</v>
      </c>
      <c r="D33" s="72"/>
      <c r="E33" s="72"/>
      <c r="O33" s="73"/>
      <c r="P33" s="72" t="s">
        <v>148</v>
      </c>
      <c r="Q33" s="72"/>
      <c r="R33" s="72"/>
    </row>
    <row r="34" spans="2:35" ht="17" thickBot="1" x14ac:dyDescent="0.25"/>
    <row r="35" spans="2:35" ht="85" customHeight="1" thickBot="1" x14ac:dyDescent="0.25">
      <c r="B35" s="194" t="s">
        <v>0</v>
      </c>
      <c r="C35" s="195"/>
      <c r="D35" s="196" t="s">
        <v>1</v>
      </c>
      <c r="E35" s="197"/>
      <c r="F35" s="196" t="s">
        <v>2</v>
      </c>
      <c r="G35" s="197"/>
      <c r="H35" s="195" t="s">
        <v>42</v>
      </c>
      <c r="I35" s="195"/>
      <c r="J35" s="196" t="s">
        <v>32</v>
      </c>
      <c r="K35" s="195"/>
      <c r="L35" s="189" t="s">
        <v>40</v>
      </c>
      <c r="M35" s="190"/>
      <c r="O35" s="194" t="s">
        <v>0</v>
      </c>
      <c r="P35" s="195"/>
      <c r="Q35" s="196" t="s">
        <v>1</v>
      </c>
      <c r="R35" s="197"/>
      <c r="S35" s="196" t="s">
        <v>2</v>
      </c>
      <c r="T35" s="197"/>
      <c r="U35" s="195" t="s">
        <v>42</v>
      </c>
      <c r="V35" s="195"/>
      <c r="W35" s="196" t="s">
        <v>32</v>
      </c>
      <c r="X35" s="195"/>
      <c r="Y35" s="189" t="s">
        <v>40</v>
      </c>
      <c r="Z35" s="190"/>
      <c r="AD35">
        <v>1</v>
      </c>
      <c r="AE35">
        <v>2</v>
      </c>
      <c r="AF35">
        <v>3</v>
      </c>
      <c r="AG35">
        <v>4</v>
      </c>
      <c r="AH35">
        <v>5</v>
      </c>
    </row>
    <row r="36" spans="2:35" ht="17" customHeight="1" thickBot="1" x14ac:dyDescent="0.25">
      <c r="B36" s="68">
        <v>4</v>
      </c>
      <c r="C36" s="199" t="s">
        <v>45</v>
      </c>
      <c r="D36" s="199"/>
      <c r="E36" s="199"/>
      <c r="F36" s="69"/>
      <c r="G36" s="69"/>
      <c r="H36" s="69"/>
      <c r="I36" s="69"/>
      <c r="J36" s="69"/>
      <c r="K36" s="69"/>
      <c r="L36" s="71" t="str">
        <f>'4 - INFRASTRUCTURE'!AA7</f>
        <v/>
      </c>
      <c r="M36" s="26"/>
      <c r="O36" s="74">
        <v>5</v>
      </c>
      <c r="P36" s="200" t="s">
        <v>149</v>
      </c>
      <c r="Q36" s="200"/>
      <c r="R36" s="200"/>
      <c r="S36" s="75"/>
      <c r="T36" s="75"/>
      <c r="U36" s="75"/>
      <c r="V36" s="75"/>
      <c r="W36" s="75"/>
      <c r="X36" s="75"/>
      <c r="Y36" s="77" t="str">
        <f>'5 - ENVIRONMENT'!AA7</f>
        <v/>
      </c>
      <c r="Z36" s="26"/>
      <c r="AC36" t="s">
        <v>178</v>
      </c>
      <c r="AD36" s="78">
        <f>COUNTIF($H$8:$H$30,0.25)</f>
        <v>0</v>
      </c>
      <c r="AE36" s="78">
        <f>COUNTIF($U$8:$U$30,0.25)</f>
        <v>0</v>
      </c>
      <c r="AF36" s="78">
        <f>COUNTIF($AH$8:$AH$30,0.25)</f>
        <v>0</v>
      </c>
      <c r="AG36" s="78">
        <f>COUNTIF($H$38:$H$60,0.25)</f>
        <v>0</v>
      </c>
      <c r="AH36" s="78">
        <f>COUNTIF($U$38:$U$60,0.25)</f>
        <v>0</v>
      </c>
      <c r="AI36" s="78">
        <f>SUM(AD36:AH36)</f>
        <v>0</v>
      </c>
    </row>
    <row r="37" spans="2:35" ht="17" thickBot="1" x14ac:dyDescent="0.25">
      <c r="B37" s="3"/>
      <c r="C37" s="4"/>
      <c r="D37" s="27" t="s">
        <v>120</v>
      </c>
      <c r="E37" s="28" t="s">
        <v>144</v>
      </c>
      <c r="F37" s="21"/>
      <c r="G37" s="21"/>
      <c r="H37" s="21"/>
      <c r="I37" s="21"/>
      <c r="J37" s="25" t="str">
        <f>'4 - INFRASTRUCTURE'!X8</f>
        <v/>
      </c>
      <c r="K37" s="26"/>
      <c r="L37" s="4"/>
      <c r="M37" s="5"/>
      <c r="O37" s="3"/>
      <c r="P37" s="4"/>
      <c r="Q37" s="27" t="s">
        <v>150</v>
      </c>
      <c r="R37" s="28" t="s">
        <v>154</v>
      </c>
      <c r="S37" s="21"/>
      <c r="T37" s="21"/>
      <c r="U37" s="21"/>
      <c r="V37" s="21"/>
      <c r="W37" s="25" t="str">
        <f>'5 - ENVIRONMENT'!X8</f>
        <v/>
      </c>
      <c r="X37" s="26"/>
      <c r="Y37" s="4"/>
      <c r="Z37" s="5"/>
      <c r="AD37" s="78">
        <f>COUNTIF($H$8:$H$30,0.5)</f>
        <v>0</v>
      </c>
      <c r="AE37" s="78">
        <f>COUNTIF($U$8:$U$30,0.5)</f>
        <v>0</v>
      </c>
      <c r="AF37" s="78">
        <f>COUNTIF($AH$8:$AH$30,0.5)</f>
        <v>0</v>
      </c>
      <c r="AG37" s="78">
        <f>COUNTIF($H$38:$H$60,0.5)</f>
        <v>0</v>
      </c>
      <c r="AH37" s="78">
        <f>COUNTIF($U$38:$U$60,0.5)</f>
        <v>0</v>
      </c>
      <c r="AI37" s="78">
        <f t="shared" ref="AI37:AI39" si="0">SUM(AD37:AH37)</f>
        <v>0</v>
      </c>
    </row>
    <row r="38" spans="2:35" x14ac:dyDescent="0.2">
      <c r="B38" s="3"/>
      <c r="C38" s="4"/>
      <c r="D38" s="12"/>
      <c r="E38" s="13"/>
      <c r="F38" s="2" t="s">
        <v>124</v>
      </c>
      <c r="G38" s="2" t="str">
        <f>'4 - INFRASTRUCTURE'!G9</f>
        <v>Population density</v>
      </c>
      <c r="H38" s="2" t="str">
        <f>'4 - INFRASTRUCTURE'!T9</f>
        <v/>
      </c>
      <c r="I38" s="2"/>
      <c r="J38" s="23" t="e">
        <f>1-J37</f>
        <v>#VALUE!</v>
      </c>
      <c r="K38" s="5"/>
      <c r="L38" s="10"/>
      <c r="M38" s="5"/>
      <c r="O38" s="3"/>
      <c r="P38" s="4"/>
      <c r="Q38" s="12"/>
      <c r="R38" s="13"/>
      <c r="S38" s="2" t="s">
        <v>158</v>
      </c>
      <c r="T38" s="2" t="str">
        <f>'5 - ENVIRONMENT'!G9</f>
        <v>Biodiversity</v>
      </c>
      <c r="U38" s="2" t="str">
        <f>'5 - ENVIRONMENT'!T9</f>
        <v/>
      </c>
      <c r="V38" s="2"/>
      <c r="W38" s="23" t="e">
        <f>1-W37</f>
        <v>#VALUE!</v>
      </c>
      <c r="X38" s="5"/>
      <c r="Y38" s="10"/>
      <c r="Z38" s="5"/>
      <c r="AD38" s="78">
        <f>COUNTIF($H$8:$H$30,0.75)</f>
        <v>0</v>
      </c>
      <c r="AE38" s="78">
        <f>COUNTIF($U$8:$U$30,0.75)</f>
        <v>0</v>
      </c>
      <c r="AF38" s="78">
        <f>COUNTIF($AH$8:$AH$30,0.75)</f>
        <v>0</v>
      </c>
      <c r="AG38" s="78">
        <f>COUNTIF($H$38:$H$60,0.75)</f>
        <v>0</v>
      </c>
      <c r="AH38" s="78">
        <f>COUNTIF($U$38:$U$60,0.75)</f>
        <v>0</v>
      </c>
      <c r="AI38" s="78">
        <f t="shared" si="0"/>
        <v>0</v>
      </c>
    </row>
    <row r="39" spans="2:35" x14ac:dyDescent="0.2">
      <c r="B39" s="3"/>
      <c r="C39" s="4"/>
      <c r="D39" s="12"/>
      <c r="E39" s="13"/>
      <c r="F39" s="2" t="s">
        <v>125</v>
      </c>
      <c r="G39" s="2" t="str">
        <f>'4 - INFRASTRUCTURE'!G10</f>
        <v>Urban centres</v>
      </c>
      <c r="H39" s="2" t="str">
        <f>'4 - INFRASTRUCTURE'!T10</f>
        <v/>
      </c>
      <c r="I39" s="1"/>
      <c r="J39" s="4"/>
      <c r="K39" s="5"/>
      <c r="L39" s="4"/>
      <c r="M39" s="5"/>
      <c r="O39" s="3"/>
      <c r="P39" s="4"/>
      <c r="Q39" s="12"/>
      <c r="R39" s="13"/>
      <c r="S39" s="2" t="s">
        <v>159</v>
      </c>
      <c r="T39" s="2" t="str">
        <f>'5 - ENVIRONMENT'!G10</f>
        <v>Blue ecosystems</v>
      </c>
      <c r="U39" s="2" t="str">
        <f>'5 - ENVIRONMENT'!T10</f>
        <v/>
      </c>
      <c r="V39" s="1"/>
      <c r="W39" s="4"/>
      <c r="X39" s="5"/>
      <c r="Y39" s="4"/>
      <c r="Z39" s="5"/>
      <c r="AC39" t="s">
        <v>179</v>
      </c>
      <c r="AD39" s="78">
        <f>COUNTIF($H$8:$H$30,1)</f>
        <v>0</v>
      </c>
      <c r="AE39" s="78">
        <f>COUNTIF($U$8:$U$30,1)</f>
        <v>0</v>
      </c>
      <c r="AF39" s="78">
        <f>COUNTIF($AH$8:$AH$30,1)</f>
        <v>0</v>
      </c>
      <c r="AG39" s="78">
        <f>COUNTIF($H$38:$H$60,1)</f>
        <v>0</v>
      </c>
      <c r="AH39" s="78">
        <f>COUNTIF($U$38:$U$60,1)</f>
        <v>0</v>
      </c>
      <c r="AI39" s="78">
        <f t="shared" si="0"/>
        <v>0</v>
      </c>
    </row>
    <row r="40" spans="2:35" x14ac:dyDescent="0.2">
      <c r="B40" s="3"/>
      <c r="C40" s="4"/>
      <c r="D40" s="12"/>
      <c r="E40" s="13"/>
      <c r="F40" s="2" t="s">
        <v>126</v>
      </c>
      <c r="G40" s="2" t="str">
        <f>'4 - INFRASTRUCTURE'!G11</f>
        <v>Settlements dispersion</v>
      </c>
      <c r="H40" s="2" t="str">
        <f>'4 - INFRASTRUCTURE'!T11</f>
        <v/>
      </c>
      <c r="I40" s="1"/>
      <c r="J40" s="4"/>
      <c r="K40" s="5"/>
      <c r="L40" s="4"/>
      <c r="M40" s="5"/>
      <c r="O40" s="3"/>
      <c r="P40" s="4"/>
      <c r="Q40" s="12"/>
      <c r="R40" s="13"/>
      <c r="S40" s="2" t="s">
        <v>160</v>
      </c>
      <c r="T40" s="2" t="str">
        <f>'5 - ENVIRONMENT'!G11</f>
        <v>Green ecosystems</v>
      </c>
      <c r="U40" s="2" t="str">
        <f>'5 - ENVIRONMENT'!T11</f>
        <v/>
      </c>
      <c r="V40" s="1"/>
      <c r="W40" s="4"/>
      <c r="X40" s="5"/>
      <c r="Y40" s="4"/>
      <c r="Z40" s="5"/>
    </row>
    <row r="41" spans="2:35" x14ac:dyDescent="0.2">
      <c r="B41" s="3"/>
      <c r="C41" s="4"/>
      <c r="D41" s="12"/>
      <c r="E41" s="13"/>
      <c r="F41" s="2" t="s">
        <v>127</v>
      </c>
      <c r="G41" s="2" t="str">
        <f>'4 - INFRASTRUCTURE'!G12</f>
        <v>Density of built infrastructure</v>
      </c>
      <c r="H41" s="2" t="str">
        <f>'4 - INFRASTRUCTURE'!T12</f>
        <v/>
      </c>
      <c r="I41" s="1"/>
      <c r="J41" s="4"/>
      <c r="K41" s="5"/>
      <c r="L41" s="4"/>
      <c r="M41" s="5"/>
      <c r="O41" s="3"/>
      <c r="P41" s="4"/>
      <c r="Q41" s="12"/>
      <c r="R41" s="13"/>
      <c r="S41" s="2" t="s">
        <v>161</v>
      </c>
      <c r="T41" s="2" t="str">
        <f>'5 - ENVIRONMENT'!G12</f>
        <v>Recovery and regeneration</v>
      </c>
      <c r="U41" s="2" t="str">
        <f>'5 - ENVIRONMENT'!T12</f>
        <v/>
      </c>
      <c r="V41" s="1"/>
      <c r="W41" s="4"/>
      <c r="X41" s="5"/>
      <c r="Y41" s="4"/>
      <c r="Z41" s="5"/>
    </row>
    <row r="42" spans="2:35" ht="17" thickBot="1" x14ac:dyDescent="0.25">
      <c r="B42" s="3"/>
      <c r="C42" s="4"/>
      <c r="D42" s="17"/>
      <c r="E42" s="18"/>
      <c r="F42" s="2" t="s">
        <v>128</v>
      </c>
      <c r="G42" s="2" t="str">
        <f>'4 - INFRASTRUCTURE'!G13</f>
        <v>Guidelines and Regulations</v>
      </c>
      <c r="H42" s="2" t="str">
        <f>'4 - INFRASTRUCTURE'!T13</f>
        <v/>
      </c>
      <c r="I42" s="8"/>
      <c r="J42" s="7"/>
      <c r="K42" s="9"/>
      <c r="L42" s="4"/>
      <c r="M42" s="5"/>
      <c r="O42" s="3"/>
      <c r="P42" s="4"/>
      <c r="Q42" s="17"/>
      <c r="R42" s="18"/>
      <c r="S42" s="2" t="s">
        <v>162</v>
      </c>
      <c r="T42" s="2" t="str">
        <f>'5 - ENVIRONMENT'!G13</f>
        <v>Guidelines and Regulations</v>
      </c>
      <c r="U42" s="2" t="str">
        <f>'5 - ENVIRONMENT'!T13</f>
        <v/>
      </c>
      <c r="V42" s="8"/>
      <c r="W42" s="7"/>
      <c r="X42" s="9"/>
      <c r="Y42" s="4"/>
      <c r="Z42" s="5"/>
    </row>
    <row r="43" spans="2:35" ht="17" thickBot="1" x14ac:dyDescent="0.25">
      <c r="B43" s="3"/>
      <c r="C43" s="4"/>
      <c r="D43" s="27" t="s">
        <v>121</v>
      </c>
      <c r="E43" s="28" t="s">
        <v>145</v>
      </c>
      <c r="F43" s="21"/>
      <c r="G43" s="21"/>
      <c r="H43" s="21"/>
      <c r="I43" s="21"/>
      <c r="J43" s="25" t="str">
        <f>'4 - INFRASTRUCTURE'!X14</f>
        <v/>
      </c>
      <c r="K43" s="26"/>
      <c r="L43" s="4"/>
      <c r="M43" s="5"/>
      <c r="O43" s="3"/>
      <c r="P43" s="4"/>
      <c r="Q43" s="27" t="s">
        <v>151</v>
      </c>
      <c r="R43" s="28" t="s">
        <v>155</v>
      </c>
      <c r="S43" s="21"/>
      <c r="T43" s="21"/>
      <c r="U43" s="21"/>
      <c r="V43" s="21"/>
      <c r="W43" s="25" t="str">
        <f>'5 - ENVIRONMENT'!X14</f>
        <v/>
      </c>
      <c r="X43" s="26"/>
      <c r="Y43" s="4"/>
      <c r="Z43" s="5"/>
    </row>
    <row r="44" spans="2:35" x14ac:dyDescent="0.2">
      <c r="B44" s="3"/>
      <c r="C44" s="4"/>
      <c r="D44" s="12"/>
      <c r="E44" s="13"/>
      <c r="F44" s="2" t="s">
        <v>129</v>
      </c>
      <c r="G44" s="2" t="str">
        <f>'4 - INFRASTRUCTURE'!G15</f>
        <v>Critical instructure</v>
      </c>
      <c r="H44" s="2" t="str">
        <f>'4 - INFRASTRUCTURE'!T15</f>
        <v/>
      </c>
      <c r="I44" s="2"/>
      <c r="J44" s="23" t="e">
        <f>1-J43</f>
        <v>#VALUE!</v>
      </c>
      <c r="K44" s="5"/>
      <c r="L44" s="4"/>
      <c r="M44" s="5"/>
      <c r="O44" s="3"/>
      <c r="P44" s="4"/>
      <c r="Q44" s="12"/>
      <c r="R44" s="13"/>
      <c r="S44" s="2" t="s">
        <v>163</v>
      </c>
      <c r="T44" s="2" t="str">
        <f>'5 - ENVIRONMENT'!G15</f>
        <v>Agricultural areas</v>
      </c>
      <c r="U44" s="2" t="str">
        <f>'5 - ENVIRONMENT'!T15</f>
        <v/>
      </c>
      <c r="V44" s="2"/>
      <c r="W44" s="23" t="e">
        <f>1-W43</f>
        <v>#VALUE!</v>
      </c>
      <c r="X44" s="5"/>
      <c r="Y44" s="4"/>
      <c r="Z44" s="5"/>
      <c r="AC44" s="79" t="s">
        <v>185</v>
      </c>
      <c r="AD44" s="80" t="s">
        <v>47</v>
      </c>
      <c r="AE44" s="81"/>
      <c r="AF44" s="79" t="s">
        <v>48</v>
      </c>
      <c r="AG44" s="80" t="s">
        <v>49</v>
      </c>
    </row>
    <row r="45" spans="2:35" x14ac:dyDescent="0.2">
      <c r="B45" s="3"/>
      <c r="C45" s="4"/>
      <c r="D45" s="12"/>
      <c r="E45" s="13"/>
      <c r="F45" s="2" t="s">
        <v>130</v>
      </c>
      <c r="G45" s="2" t="str">
        <f>'4 - INFRASTRUCTURE'!G16</f>
        <v>Protective infrastructure</v>
      </c>
      <c r="H45" s="2" t="str">
        <f>'4 - INFRASTRUCTURE'!T16</f>
        <v/>
      </c>
      <c r="I45" s="1"/>
      <c r="J45" s="4"/>
      <c r="K45" s="5"/>
      <c r="L45" s="4"/>
      <c r="M45" s="5"/>
      <c r="O45" s="3"/>
      <c r="P45" s="4"/>
      <c r="Q45" s="12"/>
      <c r="R45" s="13"/>
      <c r="S45" s="2" t="s">
        <v>164</v>
      </c>
      <c r="T45" s="2" t="str">
        <f>'5 - ENVIRONMENT'!G16</f>
        <v>Forests</v>
      </c>
      <c r="U45" s="2" t="str">
        <f>'5 - ENVIRONMENT'!T16</f>
        <v/>
      </c>
      <c r="V45" s="1"/>
      <c r="W45" s="4"/>
      <c r="X45" s="5"/>
      <c r="Y45" s="4"/>
      <c r="Z45" s="5"/>
      <c r="AC45" s="82" t="s">
        <v>180</v>
      </c>
      <c r="AD45" s="83">
        <v>20</v>
      </c>
      <c r="AE45" s="81"/>
      <c r="AF45" s="82">
        <v>0.25</v>
      </c>
      <c r="AG45" s="82">
        <v>5</v>
      </c>
    </row>
    <row r="46" spans="2:35" x14ac:dyDescent="0.2">
      <c r="B46" s="3"/>
      <c r="C46" s="4"/>
      <c r="D46" s="12"/>
      <c r="E46" s="13"/>
      <c r="F46" s="2" t="s">
        <v>131</v>
      </c>
      <c r="G46" s="2" t="str">
        <f>'4 - INFRASTRUCTURE'!G17</f>
        <v>Water potable and sanitation</v>
      </c>
      <c r="H46" s="2" t="str">
        <f>'4 - INFRASTRUCTURE'!T17</f>
        <v/>
      </c>
      <c r="I46" s="1"/>
      <c r="J46" s="4"/>
      <c r="K46" s="5"/>
      <c r="L46" s="4"/>
      <c r="M46" s="5"/>
      <c r="O46" s="3"/>
      <c r="P46" s="4"/>
      <c r="Q46" s="12"/>
      <c r="R46" s="13"/>
      <c r="S46" s="2" t="s">
        <v>165</v>
      </c>
      <c r="T46" s="2" t="str">
        <f>'5 - ENVIRONMENT'!G17</f>
        <v>Wildlands</v>
      </c>
      <c r="U46" s="2" t="str">
        <f>'5 - ENVIRONMENT'!T17</f>
        <v/>
      </c>
      <c r="V46" s="1"/>
      <c r="W46" s="4"/>
      <c r="X46" s="5"/>
      <c r="Y46" s="4"/>
      <c r="Z46" s="5"/>
      <c r="AC46" s="82" t="s">
        <v>181</v>
      </c>
      <c r="AD46" s="83">
        <v>20</v>
      </c>
      <c r="AE46" s="81"/>
      <c r="AF46" s="82">
        <v>0.5</v>
      </c>
      <c r="AG46" s="82">
        <v>5</v>
      </c>
    </row>
    <row r="47" spans="2:35" x14ac:dyDescent="0.2">
      <c r="B47" s="3"/>
      <c r="C47" s="4"/>
      <c r="D47" s="12"/>
      <c r="E47" s="13"/>
      <c r="F47" s="2" t="s">
        <v>132</v>
      </c>
      <c r="G47" s="2" t="str">
        <f>'4 - INFRASTRUCTURE'!G18</f>
        <v>Energy</v>
      </c>
      <c r="H47" s="2" t="str">
        <f>'4 - INFRASTRUCTURE'!T18</f>
        <v/>
      </c>
      <c r="I47" s="1"/>
      <c r="J47" s="4"/>
      <c r="K47" s="5"/>
      <c r="L47" s="4"/>
      <c r="M47" s="5"/>
      <c r="O47" s="3"/>
      <c r="P47" s="4"/>
      <c r="Q47" s="12"/>
      <c r="R47" s="13"/>
      <c r="S47" s="2" t="s">
        <v>166</v>
      </c>
      <c r="T47" s="2" t="str">
        <f>'5 - ENVIRONMENT'!G18</f>
        <v>Protected areas</v>
      </c>
      <c r="U47" s="2" t="str">
        <f>'5 - ENVIRONMENT'!T18</f>
        <v/>
      </c>
      <c r="V47" s="1"/>
      <c r="W47" s="4"/>
      <c r="X47" s="5"/>
      <c r="Y47" s="4"/>
      <c r="Z47" s="5"/>
      <c r="AC47" s="82" t="s">
        <v>182</v>
      </c>
      <c r="AD47" s="83">
        <v>20</v>
      </c>
      <c r="AE47" s="81"/>
      <c r="AF47" s="82">
        <v>0.75</v>
      </c>
      <c r="AG47" s="82">
        <v>5</v>
      </c>
    </row>
    <row r="48" spans="2:35" ht="17" thickBot="1" x14ac:dyDescent="0.25">
      <c r="B48" s="3"/>
      <c r="C48" s="4"/>
      <c r="D48" s="17"/>
      <c r="E48" s="18"/>
      <c r="F48" s="2" t="s">
        <v>133</v>
      </c>
      <c r="G48" s="2" t="str">
        <f>'4 - INFRASTRUCTURE'!G19</f>
        <v>Guidelines and Regulations</v>
      </c>
      <c r="H48" s="2" t="str">
        <f>'4 - INFRASTRUCTURE'!T19</f>
        <v/>
      </c>
      <c r="I48" s="8"/>
      <c r="J48" s="7"/>
      <c r="K48" s="9"/>
      <c r="L48" s="4"/>
      <c r="M48" s="5"/>
      <c r="O48" s="3"/>
      <c r="P48" s="4"/>
      <c r="Q48" s="17"/>
      <c r="R48" s="18"/>
      <c r="S48" s="2" t="s">
        <v>167</v>
      </c>
      <c r="T48" s="2" t="str">
        <f>'5 - ENVIRONMENT'!G19</f>
        <v>Guidelines and Regulations</v>
      </c>
      <c r="U48" s="2" t="str">
        <f>'5 - ENVIRONMENT'!T19</f>
        <v/>
      </c>
      <c r="V48" s="8"/>
      <c r="W48" s="7"/>
      <c r="X48" s="9"/>
      <c r="Y48" s="4"/>
      <c r="Z48" s="5"/>
      <c r="AC48" s="82" t="s">
        <v>183</v>
      </c>
      <c r="AD48" s="83">
        <v>20</v>
      </c>
      <c r="AE48" s="81"/>
      <c r="AF48" s="82">
        <v>1</v>
      </c>
      <c r="AG48" s="82">
        <v>5</v>
      </c>
    </row>
    <row r="49" spans="2:33" ht="17" thickBot="1" x14ac:dyDescent="0.25">
      <c r="B49" s="3"/>
      <c r="C49" s="4"/>
      <c r="D49" s="27" t="s">
        <v>122</v>
      </c>
      <c r="E49" s="28" t="s">
        <v>146</v>
      </c>
      <c r="F49" s="28"/>
      <c r="G49" s="28"/>
      <c r="H49" s="28"/>
      <c r="I49" s="28"/>
      <c r="J49" s="25" t="str">
        <f>'4 - INFRASTRUCTURE'!X20</f>
        <v/>
      </c>
      <c r="K49" s="30"/>
      <c r="L49" s="4"/>
      <c r="M49" s="5"/>
      <c r="O49" s="3"/>
      <c r="P49" s="4"/>
      <c r="Q49" s="27" t="s">
        <v>152</v>
      </c>
      <c r="R49" s="28" t="s">
        <v>156</v>
      </c>
      <c r="S49" s="28"/>
      <c r="T49" s="28"/>
      <c r="U49" s="28"/>
      <c r="V49" s="28"/>
      <c r="W49" s="25" t="str">
        <f>'5 - ENVIRONMENT'!X20</f>
        <v/>
      </c>
      <c r="X49" s="30"/>
      <c r="Y49" s="4"/>
      <c r="Z49" s="5"/>
      <c r="AC49" s="82" t="s">
        <v>184</v>
      </c>
      <c r="AD49" s="83">
        <v>20</v>
      </c>
      <c r="AE49" s="81"/>
      <c r="AF49" s="82">
        <v>0.25</v>
      </c>
      <c r="AG49" s="82">
        <v>5</v>
      </c>
    </row>
    <row r="50" spans="2:33" x14ac:dyDescent="0.2">
      <c r="B50" s="3"/>
      <c r="C50" s="4"/>
      <c r="D50" s="12"/>
      <c r="E50" s="13"/>
      <c r="F50" s="51" t="s">
        <v>134</v>
      </c>
      <c r="G50" s="2" t="str">
        <f>'4 - INFRASTRUCTURE'!G21</f>
        <v>Private transport</v>
      </c>
      <c r="H50" s="2" t="str">
        <f>'4 - INFRASTRUCTURE'!T21</f>
        <v/>
      </c>
      <c r="I50" s="14"/>
      <c r="J50" s="24" t="e">
        <f>1-J49</f>
        <v>#VALUE!</v>
      </c>
      <c r="K50" s="16"/>
      <c r="L50" s="4"/>
      <c r="M50" s="5"/>
      <c r="O50" s="3"/>
      <c r="P50" s="4"/>
      <c r="Q50" s="12"/>
      <c r="R50" s="13"/>
      <c r="S50" s="51" t="s">
        <v>168</v>
      </c>
      <c r="T50" s="2" t="str">
        <f>'5 - ENVIRONMENT'!G21</f>
        <v>Sites</v>
      </c>
      <c r="U50" s="2" t="str">
        <f>'5 - ENVIRONMENT'!T21</f>
        <v/>
      </c>
      <c r="V50" s="14"/>
      <c r="W50" s="24" t="e">
        <f>1-W49</f>
        <v>#VALUE!</v>
      </c>
      <c r="X50" s="16"/>
      <c r="Y50" s="4"/>
      <c r="Z50" s="5"/>
      <c r="AC50" s="82"/>
      <c r="AD50" s="83"/>
      <c r="AE50" s="81"/>
      <c r="AF50" s="82">
        <v>0.5</v>
      </c>
      <c r="AG50" s="82">
        <v>5</v>
      </c>
    </row>
    <row r="51" spans="2:33" x14ac:dyDescent="0.2">
      <c r="B51" s="3"/>
      <c r="C51" s="4"/>
      <c r="D51" s="12"/>
      <c r="E51" s="13"/>
      <c r="F51" s="51" t="s">
        <v>135</v>
      </c>
      <c r="G51" s="2" t="str">
        <f>'4 - INFRASTRUCTURE'!G22</f>
        <v>Public transport</v>
      </c>
      <c r="H51" s="2" t="str">
        <f>'4 - INFRASTRUCTURE'!T22</f>
        <v/>
      </c>
      <c r="I51" s="15"/>
      <c r="J51" s="13"/>
      <c r="K51" s="16"/>
      <c r="L51" s="4"/>
      <c r="M51" s="5"/>
      <c r="O51" s="3"/>
      <c r="P51" s="4"/>
      <c r="Q51" s="12"/>
      <c r="R51" s="13"/>
      <c r="S51" s="51" t="s">
        <v>169</v>
      </c>
      <c r="T51" s="2" t="str">
        <f>'5 - ENVIRONMENT'!G22</f>
        <v>Economic value</v>
      </c>
      <c r="U51" s="2" t="str">
        <f>'5 - ENVIRONMENT'!T22</f>
        <v/>
      </c>
      <c r="V51" s="15"/>
      <c r="W51" s="13"/>
      <c r="X51" s="16"/>
      <c r="Y51" s="4"/>
      <c r="Z51" s="5"/>
      <c r="AC51" s="81"/>
      <c r="AD51" s="81"/>
      <c r="AE51" s="81"/>
      <c r="AF51" s="82">
        <v>0.75</v>
      </c>
      <c r="AG51" s="82">
        <v>5</v>
      </c>
    </row>
    <row r="52" spans="2:33" x14ac:dyDescent="0.2">
      <c r="B52" s="3"/>
      <c r="C52" s="4"/>
      <c r="D52" s="12"/>
      <c r="E52" s="13"/>
      <c r="F52" s="51" t="s">
        <v>136</v>
      </c>
      <c r="G52" s="2" t="str">
        <f>'4 - INFRASTRUCTURE'!G23</f>
        <v>Sustainable tranport</v>
      </c>
      <c r="H52" s="2" t="str">
        <f>'4 - INFRASTRUCTURE'!T23</f>
        <v/>
      </c>
      <c r="I52" s="15"/>
      <c r="J52" s="13"/>
      <c r="K52" s="16"/>
      <c r="L52" s="4"/>
      <c r="M52" s="5"/>
      <c r="O52" s="3"/>
      <c r="P52" s="4"/>
      <c r="Q52" s="12"/>
      <c r="R52" s="13"/>
      <c r="S52" s="51" t="s">
        <v>170</v>
      </c>
      <c r="T52" s="2" t="str">
        <f>'5 - ENVIRONMENT'!G23</f>
        <v>Social value</v>
      </c>
      <c r="U52" s="2" t="str">
        <f>'5 - ENVIRONMENT'!T23</f>
        <v/>
      </c>
      <c r="V52" s="15"/>
      <c r="W52" s="13"/>
      <c r="X52" s="16"/>
      <c r="Y52" s="4"/>
      <c r="Z52" s="5"/>
      <c r="AC52" s="84" t="s">
        <v>48</v>
      </c>
      <c r="AD52" s="80" t="s">
        <v>49</v>
      </c>
      <c r="AE52" s="81"/>
      <c r="AF52" s="82">
        <v>1</v>
      </c>
      <c r="AG52" s="82">
        <v>5</v>
      </c>
    </row>
    <row r="53" spans="2:33" x14ac:dyDescent="0.2">
      <c r="B53" s="3"/>
      <c r="C53" s="4"/>
      <c r="D53" s="12"/>
      <c r="E53" s="13"/>
      <c r="F53" s="51" t="s">
        <v>137</v>
      </c>
      <c r="G53" s="2" t="str">
        <f>'4 - INFRASTRUCTURE'!G24</f>
        <v xml:space="preserve">Transport infrastructure </v>
      </c>
      <c r="H53" s="2" t="str">
        <f>'4 - INFRASTRUCTURE'!T24</f>
        <v/>
      </c>
      <c r="I53" s="15"/>
      <c r="J53" s="13"/>
      <c r="K53" s="16"/>
      <c r="L53" s="4"/>
      <c r="M53" s="5"/>
      <c r="O53" s="3"/>
      <c r="P53" s="4"/>
      <c r="Q53" s="12"/>
      <c r="R53" s="13"/>
      <c r="S53" s="51" t="s">
        <v>171</v>
      </c>
      <c r="T53" s="2" t="str">
        <f>'5 - ENVIRONMENT'!G24</f>
        <v>Attractivity</v>
      </c>
      <c r="U53" s="2" t="str">
        <f>'5 - ENVIRONMENT'!T24</f>
        <v/>
      </c>
      <c r="V53" s="15"/>
      <c r="W53" s="13"/>
      <c r="X53" s="16"/>
      <c r="Y53" s="4"/>
      <c r="Z53" s="5"/>
      <c r="AC53" s="85" t="s">
        <v>180</v>
      </c>
      <c r="AD53" s="86" t="e">
        <f>20*AE53</f>
        <v>#VALUE!</v>
      </c>
      <c r="AE53" s="87" t="str">
        <f>L6</f>
        <v/>
      </c>
      <c r="AF53" s="82">
        <v>0.25</v>
      </c>
      <c r="AG53" s="82">
        <v>5</v>
      </c>
    </row>
    <row r="54" spans="2:33" ht="17" thickBot="1" x14ac:dyDescent="0.25">
      <c r="B54" s="3"/>
      <c r="C54" s="4"/>
      <c r="D54" s="17"/>
      <c r="E54" s="18"/>
      <c r="F54" s="51" t="s">
        <v>138</v>
      </c>
      <c r="G54" s="2" t="str">
        <f>'4 - INFRASTRUCTURE'!G25</f>
        <v>Guidelines and Regulations</v>
      </c>
      <c r="H54" s="2" t="str">
        <f>'4 - INFRASTRUCTURE'!T25</f>
        <v/>
      </c>
      <c r="I54" s="19"/>
      <c r="J54" s="18"/>
      <c r="K54" s="20"/>
      <c r="L54" s="4"/>
      <c r="M54" s="5"/>
      <c r="O54" s="3"/>
      <c r="P54" s="4"/>
      <c r="Q54" s="17"/>
      <c r="R54" s="18"/>
      <c r="S54" s="51" t="s">
        <v>172</v>
      </c>
      <c r="T54" s="2" t="str">
        <f>'5 - ENVIRONMENT'!G25</f>
        <v>Guidelines and Regulations</v>
      </c>
      <c r="U54" s="2" t="str">
        <f>'5 - ENVIRONMENT'!T25</f>
        <v/>
      </c>
      <c r="V54" s="19"/>
      <c r="W54" s="18"/>
      <c r="X54" s="20"/>
      <c r="Y54" s="4"/>
      <c r="Z54" s="5"/>
      <c r="AC54" s="85"/>
      <c r="AD54" s="86" t="e">
        <f>20-AD53</f>
        <v>#VALUE!</v>
      </c>
      <c r="AE54" s="81"/>
      <c r="AF54" s="82">
        <v>0.5</v>
      </c>
      <c r="AG54" s="82">
        <v>5</v>
      </c>
    </row>
    <row r="55" spans="2:33" ht="17" thickBot="1" x14ac:dyDescent="0.25">
      <c r="B55" s="3"/>
      <c r="C55" s="4"/>
      <c r="D55" s="27" t="s">
        <v>123</v>
      </c>
      <c r="E55" s="28" t="s">
        <v>147</v>
      </c>
      <c r="F55" s="21"/>
      <c r="G55" s="21"/>
      <c r="H55" s="21"/>
      <c r="I55" s="21"/>
      <c r="J55" s="25" t="str">
        <f>'4 - INFRASTRUCTURE'!X26</f>
        <v/>
      </c>
      <c r="K55" s="26"/>
      <c r="L55" s="4"/>
      <c r="M55" s="5"/>
      <c r="O55" s="3"/>
      <c r="P55" s="4"/>
      <c r="Q55" s="27" t="s">
        <v>153</v>
      </c>
      <c r="R55" s="28" t="s">
        <v>157</v>
      </c>
      <c r="S55" s="21"/>
      <c r="T55" s="21"/>
      <c r="U55" s="21"/>
      <c r="V55" s="21"/>
      <c r="W55" s="25" t="str">
        <f>'5 - ENVIRONMENT'!X26</f>
        <v/>
      </c>
      <c r="X55" s="26"/>
      <c r="Y55" s="4"/>
      <c r="Z55" s="5"/>
      <c r="AC55" s="85" t="s">
        <v>181</v>
      </c>
      <c r="AD55" s="86" t="e">
        <f>20*AE55</f>
        <v>#VALUE!</v>
      </c>
      <c r="AE55" s="87" t="str">
        <f>Y6</f>
        <v/>
      </c>
      <c r="AF55" s="82">
        <v>0.75</v>
      </c>
      <c r="AG55" s="82">
        <v>5</v>
      </c>
    </row>
    <row r="56" spans="2:33" x14ac:dyDescent="0.2">
      <c r="B56" s="3"/>
      <c r="C56" s="4"/>
      <c r="D56" s="12"/>
      <c r="E56" s="13"/>
      <c r="F56" s="2" t="s">
        <v>139</v>
      </c>
      <c r="G56" s="2" t="str">
        <f>'4 - INFRASTRUCTURE'!G27</f>
        <v>Network  infrastructure</v>
      </c>
      <c r="H56" s="2" t="str">
        <f>'4 - INFRASTRUCTURE'!T27</f>
        <v/>
      </c>
      <c r="I56" s="2"/>
      <c r="J56" s="23" t="e">
        <f>1-J55</f>
        <v>#VALUE!</v>
      </c>
      <c r="K56" s="5"/>
      <c r="L56" s="4"/>
      <c r="M56" s="5"/>
      <c r="O56" s="3"/>
      <c r="P56" s="4"/>
      <c r="Q56" s="12"/>
      <c r="R56" s="13"/>
      <c r="S56" s="2" t="s">
        <v>173</v>
      </c>
      <c r="T56" s="2" t="str">
        <f>'5 - ENVIRONMENT'!G27</f>
        <v>Climate change</v>
      </c>
      <c r="U56" s="2" t="str">
        <f>'5 - ENVIRONMENT'!T27</f>
        <v/>
      </c>
      <c r="V56" s="2"/>
      <c r="W56" s="23" t="e">
        <f>1-W55</f>
        <v>#VALUE!</v>
      </c>
      <c r="X56" s="5"/>
      <c r="Y56" s="4"/>
      <c r="Z56" s="5"/>
      <c r="AC56" s="85"/>
      <c r="AD56" s="86" t="e">
        <f>20-AD55</f>
        <v>#VALUE!</v>
      </c>
      <c r="AE56" s="81"/>
      <c r="AF56" s="82">
        <v>1</v>
      </c>
      <c r="AG56" s="82">
        <v>5</v>
      </c>
    </row>
    <row r="57" spans="2:33" x14ac:dyDescent="0.2">
      <c r="B57" s="3"/>
      <c r="C57" s="4"/>
      <c r="D57" s="12"/>
      <c r="E57" s="13"/>
      <c r="F57" s="2" t="s">
        <v>140</v>
      </c>
      <c r="G57" s="2" t="str">
        <f>'4 - INFRASTRUCTURE'!G28</f>
        <v xml:space="preserve">Providers </v>
      </c>
      <c r="H57" s="2" t="str">
        <f>'4 - INFRASTRUCTURE'!T28</f>
        <v/>
      </c>
      <c r="I57" s="1"/>
      <c r="J57" s="4"/>
      <c r="K57" s="5"/>
      <c r="L57" s="4"/>
      <c r="M57" s="5"/>
      <c r="O57" s="3"/>
      <c r="P57" s="4"/>
      <c r="Q57" s="12"/>
      <c r="R57" s="13"/>
      <c r="S57" s="2" t="s">
        <v>174</v>
      </c>
      <c r="T57" s="2" t="str">
        <f>'5 - ENVIRONMENT'!G28</f>
        <v>Soil erosion</v>
      </c>
      <c r="U57" s="2" t="str">
        <f>'5 - ENVIRONMENT'!T28</f>
        <v/>
      </c>
      <c r="V57" s="1"/>
      <c r="W57" s="4"/>
      <c r="X57" s="5"/>
      <c r="Y57" s="4"/>
      <c r="Z57" s="5"/>
      <c r="AC57" s="85" t="s">
        <v>182</v>
      </c>
      <c r="AD57" s="86" t="e">
        <f>20*AE57</f>
        <v>#VALUE!</v>
      </c>
      <c r="AE57" s="87" t="str">
        <f>AL6</f>
        <v/>
      </c>
      <c r="AF57" s="82">
        <v>0.25</v>
      </c>
      <c r="AG57" s="82">
        <v>5</v>
      </c>
    </row>
    <row r="58" spans="2:33" x14ac:dyDescent="0.2">
      <c r="B58" s="3"/>
      <c r="C58" s="4"/>
      <c r="D58" s="12"/>
      <c r="E58" s="13"/>
      <c r="F58" s="2" t="s">
        <v>141</v>
      </c>
      <c r="G58" s="2" t="str">
        <f>'4 - INFRASTRUCTURE'!G29</f>
        <v>Access to information</v>
      </c>
      <c r="H58" s="2" t="str">
        <f>'4 - INFRASTRUCTURE'!T29</f>
        <v/>
      </c>
      <c r="I58" s="1"/>
      <c r="J58" s="4"/>
      <c r="K58" s="5"/>
      <c r="L58" s="4"/>
      <c r="M58" s="5"/>
      <c r="O58" s="3"/>
      <c r="P58" s="4"/>
      <c r="Q58" s="12"/>
      <c r="R58" s="13"/>
      <c r="S58" s="2" t="s">
        <v>175</v>
      </c>
      <c r="T58" s="2" t="str">
        <f>'5 - ENVIRONMENT'!G29</f>
        <v>Water pollution</v>
      </c>
      <c r="U58" s="2" t="str">
        <f>'5 - ENVIRONMENT'!T29</f>
        <v/>
      </c>
      <c r="V58" s="1"/>
      <c r="W58" s="4"/>
      <c r="X58" s="5"/>
      <c r="Y58" s="4"/>
      <c r="Z58" s="5"/>
      <c r="AC58" s="85"/>
      <c r="AD58" s="86" t="e">
        <f>20-AD57</f>
        <v>#VALUE!</v>
      </c>
      <c r="AE58" s="81"/>
      <c r="AF58" s="82">
        <v>0.5</v>
      </c>
      <c r="AG58" s="82">
        <v>5</v>
      </c>
    </row>
    <row r="59" spans="2:33" x14ac:dyDescent="0.2">
      <c r="B59" s="3"/>
      <c r="C59" s="4"/>
      <c r="D59" s="12"/>
      <c r="E59" s="13"/>
      <c r="F59" s="2" t="s">
        <v>142</v>
      </c>
      <c r="G59" s="2" t="str">
        <f>'4 - INFRASTRUCTURE'!G30</f>
        <v>Early warining</v>
      </c>
      <c r="H59" s="2" t="str">
        <f>'4 - INFRASTRUCTURE'!T30</f>
        <v/>
      </c>
      <c r="I59" s="1"/>
      <c r="J59" s="4"/>
      <c r="K59" s="5"/>
      <c r="L59" s="4"/>
      <c r="M59" s="5"/>
      <c r="O59" s="3"/>
      <c r="P59" s="4"/>
      <c r="Q59" s="12"/>
      <c r="R59" s="13"/>
      <c r="S59" s="2" t="s">
        <v>176</v>
      </c>
      <c r="T59" s="2" t="str">
        <f>'5 - ENVIRONMENT'!G30</f>
        <v>Air pollution</v>
      </c>
      <c r="U59" s="2" t="str">
        <f>'5 - ENVIRONMENT'!T30</f>
        <v/>
      </c>
      <c r="V59" s="1"/>
      <c r="W59" s="4"/>
      <c r="X59" s="5"/>
      <c r="Y59" s="4"/>
      <c r="Z59" s="5"/>
      <c r="AC59" s="85" t="s">
        <v>183</v>
      </c>
      <c r="AD59" s="86" t="e">
        <f>20*AE59</f>
        <v>#VALUE!</v>
      </c>
      <c r="AE59" s="87" t="str">
        <f>L36</f>
        <v/>
      </c>
      <c r="AF59" s="82">
        <v>0.75</v>
      </c>
      <c r="AG59" s="82">
        <v>5</v>
      </c>
    </row>
    <row r="60" spans="2:33" ht="17" thickBot="1" x14ac:dyDescent="0.25">
      <c r="B60" s="6"/>
      <c r="C60" s="7"/>
      <c r="D60" s="17"/>
      <c r="E60" s="18"/>
      <c r="F60" s="22" t="s">
        <v>143</v>
      </c>
      <c r="G60" s="22" t="str">
        <f>'4 - INFRASTRUCTURE'!G31</f>
        <v>Guidelines and Regulations</v>
      </c>
      <c r="H60" s="22" t="str">
        <f>'4 - INFRASTRUCTURE'!T31</f>
        <v/>
      </c>
      <c r="I60" s="8"/>
      <c r="J60" s="7"/>
      <c r="K60" s="9"/>
      <c r="L60" s="7"/>
      <c r="M60" s="9"/>
      <c r="O60" s="6"/>
      <c r="P60" s="7"/>
      <c r="Q60" s="17"/>
      <c r="R60" s="18"/>
      <c r="S60" s="22" t="s">
        <v>177</v>
      </c>
      <c r="T60" s="22" t="str">
        <f>'5 - ENVIRONMENT'!G31</f>
        <v>Guidelines and Regulations</v>
      </c>
      <c r="U60" s="22" t="str">
        <f>'5 - ENVIRONMENT'!T31</f>
        <v/>
      </c>
      <c r="V60" s="8"/>
      <c r="W60" s="7"/>
      <c r="X60" s="9"/>
      <c r="Y60" s="7"/>
      <c r="Z60" s="9"/>
      <c r="AC60" s="85"/>
      <c r="AD60" s="86" t="e">
        <f>20-AD59</f>
        <v>#VALUE!</v>
      </c>
      <c r="AE60" s="81"/>
      <c r="AF60" s="82">
        <v>1</v>
      </c>
      <c r="AG60" s="82">
        <v>5</v>
      </c>
    </row>
    <row r="61" spans="2:33" x14ac:dyDescent="0.2">
      <c r="AC61" s="85" t="s">
        <v>184</v>
      </c>
      <c r="AD61" s="86" t="e">
        <f>20*AE61</f>
        <v>#VALUE!</v>
      </c>
      <c r="AE61" s="87" t="str">
        <f>Y36</f>
        <v/>
      </c>
      <c r="AF61" s="82">
        <v>0.25</v>
      </c>
      <c r="AG61" s="82">
        <v>5</v>
      </c>
    </row>
    <row r="62" spans="2:33" x14ac:dyDescent="0.2">
      <c r="AC62" s="85"/>
      <c r="AD62" s="86" t="e">
        <f>20-AD61</f>
        <v>#VALUE!</v>
      </c>
      <c r="AE62" s="81"/>
      <c r="AF62" s="82">
        <v>0.5</v>
      </c>
      <c r="AG62" s="82">
        <v>5</v>
      </c>
    </row>
    <row r="63" spans="2:33" x14ac:dyDescent="0.2">
      <c r="AC63" s="81"/>
      <c r="AD63" s="81"/>
      <c r="AE63" s="81"/>
      <c r="AF63" s="82">
        <v>0.75</v>
      </c>
      <c r="AG63" s="82">
        <v>5</v>
      </c>
    </row>
    <row r="64" spans="2:33" x14ac:dyDescent="0.2">
      <c r="AC64" s="81"/>
      <c r="AD64" s="81"/>
      <c r="AE64" s="81"/>
      <c r="AF64" s="82">
        <v>1</v>
      </c>
      <c r="AG64" s="82">
        <v>5</v>
      </c>
    </row>
  </sheetData>
  <sheetProtection sheet="1" objects="1" scenarios="1" selectLockedCells="1" selectUnlockedCells="1"/>
  <mergeCells count="35">
    <mergeCell ref="W35:X35"/>
    <mergeCell ref="Y35:Z35"/>
    <mergeCell ref="C36:E36"/>
    <mergeCell ref="H35:I35"/>
    <mergeCell ref="J35:K35"/>
    <mergeCell ref="L35:M35"/>
    <mergeCell ref="B35:C35"/>
    <mergeCell ref="D35:E35"/>
    <mergeCell ref="F35:G35"/>
    <mergeCell ref="P36:R36"/>
    <mergeCell ref="O35:P35"/>
    <mergeCell ref="Q35:R35"/>
    <mergeCell ref="S35:T35"/>
    <mergeCell ref="U35:V35"/>
    <mergeCell ref="AC6:AE6"/>
    <mergeCell ref="AB5:AC5"/>
    <mergeCell ref="AD5:AE5"/>
    <mergeCell ref="AF5:AG5"/>
    <mergeCell ref="AH5:AI5"/>
    <mergeCell ref="AJ5:AK5"/>
    <mergeCell ref="AL5:AM5"/>
    <mergeCell ref="P3:R3"/>
    <mergeCell ref="O5:P5"/>
    <mergeCell ref="Q5:R5"/>
    <mergeCell ref="S5:T5"/>
    <mergeCell ref="U5:V5"/>
    <mergeCell ref="W5:X5"/>
    <mergeCell ref="Y5:Z5"/>
    <mergeCell ref="J5:K5"/>
    <mergeCell ref="L5:M5"/>
    <mergeCell ref="C3:E3"/>
    <mergeCell ref="B5:C5"/>
    <mergeCell ref="D5:E5"/>
    <mergeCell ref="F5:G5"/>
    <mergeCell ref="H5:I5"/>
  </mergeCells>
  <conditionalFormatting sqref="G8">
    <cfRule type="colorScale" priority="316">
      <colorScale>
        <cfvo type="min"/>
        <cfvo type="percentile" val="50"/>
        <cfvo type="max"/>
        <color rgb="FFF8696B"/>
        <color rgb="FFFFEB84"/>
        <color rgb="FF63BE7B"/>
      </colorScale>
    </cfRule>
  </conditionalFormatting>
  <conditionalFormatting sqref="I8">
    <cfRule type="expression" dxfId="249" priority="311">
      <formula>H8=0</formula>
    </cfRule>
    <cfRule type="expression" dxfId="248" priority="312">
      <formula>AND(H8&gt;0,H8&lt;=0.25)</formula>
    </cfRule>
    <cfRule type="expression" dxfId="247" priority="313">
      <formula>AND(H8&gt;0.25,H8&lt;=0.5)</formula>
    </cfRule>
    <cfRule type="expression" dxfId="246" priority="314">
      <formula>AND(H8&gt;0.5,H8&lt;=0.75)</formula>
    </cfRule>
    <cfRule type="expression" dxfId="245" priority="315">
      <formula>AND(H8&gt;0.75,H8&lt;=1)</formula>
    </cfRule>
  </conditionalFormatting>
  <conditionalFormatting sqref="I9:I12">
    <cfRule type="expression" dxfId="244" priority="306">
      <formula>H9=0</formula>
    </cfRule>
    <cfRule type="expression" dxfId="243" priority="307">
      <formula>AND(H9&gt;0,H9&lt;=0.25)</formula>
    </cfRule>
    <cfRule type="expression" dxfId="242" priority="308">
      <formula>AND(H9&gt;0.25,H9&lt;=0.5)</formula>
    </cfRule>
    <cfRule type="expression" dxfId="241" priority="309">
      <formula>AND(H9&gt;0.5,H9&lt;=0.75)</formula>
    </cfRule>
    <cfRule type="expression" dxfId="240" priority="310">
      <formula>AND(H9&gt;0.75,H9&lt;=1)</formula>
    </cfRule>
  </conditionalFormatting>
  <conditionalFormatting sqref="I14:I18">
    <cfRule type="expression" dxfId="239" priority="301">
      <formula>H14=0</formula>
    </cfRule>
    <cfRule type="expression" dxfId="238" priority="302">
      <formula>AND(H14&gt;0,H14&lt;=0.25)</formula>
    </cfRule>
    <cfRule type="expression" dxfId="237" priority="303">
      <formula>AND(H14&gt;0.25,H14&lt;=0.5)</formula>
    </cfRule>
    <cfRule type="expression" dxfId="236" priority="304">
      <formula>AND(H14&gt;0.5,H14&lt;=0.75)</formula>
    </cfRule>
    <cfRule type="expression" dxfId="235" priority="305">
      <formula>AND(H14&gt;0.75,H14&lt;=1)</formula>
    </cfRule>
  </conditionalFormatting>
  <conditionalFormatting sqref="I20:I24">
    <cfRule type="expression" dxfId="234" priority="296">
      <formula>H20=0</formula>
    </cfRule>
    <cfRule type="expression" dxfId="233" priority="297">
      <formula>AND(H20&gt;0,H20&lt;=0.25)</formula>
    </cfRule>
    <cfRule type="expression" dxfId="232" priority="298">
      <formula>AND(H20&gt;0.25,H20&lt;=0.5)</formula>
    </cfRule>
    <cfRule type="expression" dxfId="231" priority="299">
      <formula>AND(H20&gt;0.5,H20&lt;=0.75)</formula>
    </cfRule>
    <cfRule type="expression" dxfId="230" priority="300">
      <formula>AND(H20&gt;0.75,H20&lt;=1)</formula>
    </cfRule>
  </conditionalFormatting>
  <conditionalFormatting sqref="K7">
    <cfRule type="expression" dxfId="229" priority="271">
      <formula>J7=0</formula>
    </cfRule>
    <cfRule type="expression" dxfId="228" priority="272">
      <formula>AND(J7&gt;0,J7&lt;=0.25)</formula>
    </cfRule>
    <cfRule type="expression" dxfId="227" priority="273">
      <formula>AND(J7&gt;0.25,J7&lt;=0.5)</formula>
    </cfRule>
    <cfRule type="expression" dxfId="226" priority="274">
      <formula>AND(J7&gt;0.5,J7&lt;=0.75)</formula>
    </cfRule>
    <cfRule type="expression" dxfId="225" priority="275">
      <formula>AND(J7&gt;0.75,J7&lt;=1)</formula>
    </cfRule>
  </conditionalFormatting>
  <conditionalFormatting sqref="I26:I30">
    <cfRule type="expression" dxfId="224" priority="291">
      <formula>H26=0</formula>
    </cfRule>
    <cfRule type="expression" dxfId="223" priority="292">
      <formula>AND(H26&gt;0,H26&lt;=0.25)</formula>
    </cfRule>
    <cfRule type="expression" dxfId="222" priority="293">
      <formula>AND(H26&gt;0.25,H26&lt;=0.5)</formula>
    </cfRule>
    <cfRule type="expression" dxfId="221" priority="294">
      <formula>AND(H26&gt;0.5,H26&lt;=0.75)</formula>
    </cfRule>
    <cfRule type="expression" dxfId="220" priority="295">
      <formula>AND(H26&gt;0.75,H26&lt;=1)</formula>
    </cfRule>
  </conditionalFormatting>
  <conditionalFormatting sqref="K13">
    <cfRule type="expression" dxfId="219" priority="286">
      <formula>J13=0</formula>
    </cfRule>
    <cfRule type="expression" dxfId="218" priority="287">
      <formula>AND(J13&gt;0,J13&lt;=0.25)</formula>
    </cfRule>
    <cfRule type="expression" dxfId="217" priority="288">
      <formula>AND(J13&gt;0.25,J13&lt;=0.5)</formula>
    </cfRule>
    <cfRule type="expression" dxfId="216" priority="289">
      <formula>AND(J13&gt;0.5,J13&lt;=0.75)</formula>
    </cfRule>
    <cfRule type="expression" dxfId="215" priority="290">
      <formula>AND(J13&gt;0.75,J13&lt;=1)</formula>
    </cfRule>
  </conditionalFormatting>
  <conditionalFormatting sqref="K19">
    <cfRule type="expression" dxfId="214" priority="281">
      <formula>J19=0</formula>
    </cfRule>
    <cfRule type="expression" dxfId="213" priority="282">
      <formula>AND(J19&gt;0,J19&lt;=0.25)</formula>
    </cfRule>
    <cfRule type="expression" dxfId="212" priority="283">
      <formula>AND(J19&gt;0.25,J19&lt;=0.5)</formula>
    </cfRule>
    <cfRule type="expression" dxfId="211" priority="284">
      <formula>AND(J19&gt;0.5,J19&lt;=0.75)</formula>
    </cfRule>
    <cfRule type="expression" dxfId="210" priority="285">
      <formula>AND(J19&gt;0.75,J19&lt;=1)</formula>
    </cfRule>
  </conditionalFormatting>
  <conditionalFormatting sqref="K25">
    <cfRule type="expression" dxfId="209" priority="276">
      <formula>J25=0</formula>
    </cfRule>
    <cfRule type="expression" dxfId="208" priority="277">
      <formula>AND(J25&gt;0,J25&lt;=0.25)</formula>
    </cfRule>
    <cfRule type="expression" dxfId="207" priority="278">
      <formula>AND(J25&gt;0.25,J25&lt;=0.5)</formula>
    </cfRule>
    <cfRule type="expression" dxfId="206" priority="279">
      <formula>AND(J25&gt;0.5,J25&lt;=0.75)</formula>
    </cfRule>
    <cfRule type="expression" dxfId="205" priority="280">
      <formula>AND(J25&gt;0.75,J25&lt;=1)</formula>
    </cfRule>
  </conditionalFormatting>
  <conditionalFormatting sqref="G9:G12">
    <cfRule type="colorScale" priority="266">
      <colorScale>
        <cfvo type="min"/>
        <cfvo type="percentile" val="50"/>
        <cfvo type="max"/>
        <color rgb="FFF8696B"/>
        <color rgb="FFFFEB84"/>
        <color rgb="FF63BE7B"/>
      </colorScale>
    </cfRule>
  </conditionalFormatting>
  <conditionalFormatting sqref="G14:G18">
    <cfRule type="colorScale" priority="265">
      <colorScale>
        <cfvo type="min"/>
        <cfvo type="percentile" val="50"/>
        <cfvo type="max"/>
        <color rgb="FFF8696B"/>
        <color rgb="FFFFEB84"/>
        <color rgb="FF63BE7B"/>
      </colorScale>
    </cfRule>
  </conditionalFormatting>
  <conditionalFormatting sqref="G20:G24">
    <cfRule type="colorScale" priority="264">
      <colorScale>
        <cfvo type="min"/>
        <cfvo type="percentile" val="50"/>
        <cfvo type="max"/>
        <color rgb="FFF8696B"/>
        <color rgb="FFFFEB84"/>
        <color rgb="FF63BE7B"/>
      </colorScale>
    </cfRule>
  </conditionalFormatting>
  <conditionalFormatting sqref="G26:G30">
    <cfRule type="colorScale" priority="263">
      <colorScale>
        <cfvo type="min"/>
        <cfvo type="percentile" val="50"/>
        <cfvo type="max"/>
        <color rgb="FFF8696B"/>
        <color rgb="FFFFEB84"/>
        <color rgb="FF63BE7B"/>
      </colorScale>
    </cfRule>
  </conditionalFormatting>
  <conditionalFormatting sqref="M6">
    <cfRule type="expression" dxfId="204" priority="258">
      <formula>L6=0</formula>
    </cfRule>
    <cfRule type="expression" dxfId="203" priority="259">
      <formula>AND(L6&gt;0,L6&lt;=0.25)</formula>
    </cfRule>
    <cfRule type="expression" dxfId="202" priority="260">
      <formula>AND(L6&gt;0.25,L6&lt;=0.5)</formula>
    </cfRule>
    <cfRule type="expression" dxfId="201" priority="261">
      <formula>AND(L6&gt;0.5,L6&lt;=0.75)</formula>
    </cfRule>
    <cfRule type="expression" dxfId="200" priority="262">
      <formula>AND(L6&gt;0.75,L6&lt;=1)</formula>
    </cfRule>
  </conditionalFormatting>
  <conditionalFormatting sqref="T8">
    <cfRule type="colorScale" priority="252">
      <colorScale>
        <cfvo type="min"/>
        <cfvo type="percentile" val="50"/>
        <cfvo type="max"/>
        <color rgb="FFF8696B"/>
        <color rgb="FFFFEB84"/>
        <color rgb="FF63BE7B"/>
      </colorScale>
    </cfRule>
  </conditionalFormatting>
  <conditionalFormatting sqref="V8">
    <cfRule type="expression" dxfId="199" priority="247">
      <formula>U8=0</formula>
    </cfRule>
    <cfRule type="expression" dxfId="198" priority="248">
      <formula>AND(U8&gt;0,U8&lt;=0.25)</formula>
    </cfRule>
    <cfRule type="expression" dxfId="197" priority="249">
      <formula>AND(U8&gt;0.25,U8&lt;=0.5)</formula>
    </cfRule>
    <cfRule type="expression" dxfId="196" priority="250">
      <formula>AND(U8&gt;0.5,U8&lt;=0.75)</formula>
    </cfRule>
    <cfRule type="expression" dxfId="195" priority="251">
      <formula>AND(U8&gt;0.75,U8&lt;=1)</formula>
    </cfRule>
  </conditionalFormatting>
  <conditionalFormatting sqref="V9:V12">
    <cfRule type="expression" dxfId="194" priority="242">
      <formula>U9=0</formula>
    </cfRule>
    <cfRule type="expression" dxfId="193" priority="243">
      <formula>AND(U9&gt;0,U9&lt;=0.25)</formula>
    </cfRule>
    <cfRule type="expression" dxfId="192" priority="244">
      <formula>AND(U9&gt;0.25,U9&lt;=0.5)</formula>
    </cfRule>
    <cfRule type="expression" dxfId="191" priority="245">
      <formula>AND(U9&gt;0.5,U9&lt;=0.75)</formula>
    </cfRule>
    <cfRule type="expression" dxfId="190" priority="246">
      <formula>AND(U9&gt;0.75,U9&lt;=1)</formula>
    </cfRule>
  </conditionalFormatting>
  <conditionalFormatting sqref="V14:V18">
    <cfRule type="expression" dxfId="189" priority="237">
      <formula>U14=0</formula>
    </cfRule>
    <cfRule type="expression" dxfId="188" priority="238">
      <formula>AND(U14&gt;0,U14&lt;=0.25)</formula>
    </cfRule>
    <cfRule type="expression" dxfId="187" priority="239">
      <formula>AND(U14&gt;0.25,U14&lt;=0.5)</formula>
    </cfRule>
    <cfRule type="expression" dxfId="186" priority="240">
      <formula>AND(U14&gt;0.5,U14&lt;=0.75)</formula>
    </cfRule>
    <cfRule type="expression" dxfId="185" priority="241">
      <formula>AND(U14&gt;0.75,U14&lt;=1)</formula>
    </cfRule>
  </conditionalFormatting>
  <conditionalFormatting sqref="V20:V24">
    <cfRule type="expression" dxfId="184" priority="232">
      <formula>U20=0</formula>
    </cfRule>
    <cfRule type="expression" dxfId="183" priority="233">
      <formula>AND(U20&gt;0,U20&lt;=0.25)</formula>
    </cfRule>
    <cfRule type="expression" dxfId="182" priority="234">
      <formula>AND(U20&gt;0.25,U20&lt;=0.5)</formula>
    </cfRule>
    <cfRule type="expression" dxfId="181" priority="235">
      <formula>AND(U20&gt;0.5,U20&lt;=0.75)</formula>
    </cfRule>
    <cfRule type="expression" dxfId="180" priority="236">
      <formula>AND(U20&gt;0.75,U20&lt;=1)</formula>
    </cfRule>
  </conditionalFormatting>
  <conditionalFormatting sqref="X7">
    <cfRule type="expression" dxfId="179" priority="207">
      <formula>W7=0</formula>
    </cfRule>
    <cfRule type="expression" dxfId="178" priority="208">
      <formula>AND(W7&gt;0,W7&lt;=0.25)</formula>
    </cfRule>
    <cfRule type="expression" dxfId="177" priority="209">
      <formula>AND(W7&gt;0.25,W7&lt;=0.5)</formula>
    </cfRule>
    <cfRule type="expression" dxfId="176" priority="210">
      <formula>AND(W7&gt;0.5,W7&lt;=0.75)</formula>
    </cfRule>
    <cfRule type="expression" dxfId="175" priority="211">
      <formula>AND(W7&gt;0.75,W7&lt;=1)</formula>
    </cfRule>
  </conditionalFormatting>
  <conditionalFormatting sqref="V26:V30">
    <cfRule type="expression" dxfId="174" priority="227">
      <formula>U26=0</formula>
    </cfRule>
    <cfRule type="expression" dxfId="173" priority="228">
      <formula>AND(U26&gt;0,U26&lt;=0.25)</formula>
    </cfRule>
    <cfRule type="expression" dxfId="172" priority="229">
      <formula>AND(U26&gt;0.25,U26&lt;=0.5)</formula>
    </cfRule>
    <cfRule type="expression" dxfId="171" priority="230">
      <formula>AND(U26&gt;0.5,U26&lt;=0.75)</formula>
    </cfRule>
    <cfRule type="expression" dxfId="170" priority="231">
      <formula>AND(U26&gt;0.75,U26&lt;=1)</formula>
    </cfRule>
  </conditionalFormatting>
  <conditionalFormatting sqref="X13">
    <cfRule type="expression" dxfId="169" priority="222">
      <formula>W13=0</formula>
    </cfRule>
    <cfRule type="expression" dxfId="168" priority="223">
      <formula>AND(W13&gt;0,W13&lt;=0.25)</formula>
    </cfRule>
    <cfRule type="expression" dxfId="167" priority="224">
      <formula>AND(W13&gt;0.25,W13&lt;=0.5)</formula>
    </cfRule>
    <cfRule type="expression" dxfId="166" priority="225">
      <formula>AND(W13&gt;0.5,W13&lt;=0.75)</formula>
    </cfRule>
    <cfRule type="expression" dxfId="165" priority="226">
      <formula>AND(W13&gt;0.75,W13&lt;=1)</formula>
    </cfRule>
  </conditionalFormatting>
  <conditionalFormatting sqref="X19">
    <cfRule type="expression" dxfId="164" priority="217">
      <formula>W19=0</formula>
    </cfRule>
    <cfRule type="expression" dxfId="163" priority="218">
      <formula>AND(W19&gt;0,W19&lt;=0.25)</formula>
    </cfRule>
    <cfRule type="expression" dxfId="162" priority="219">
      <formula>AND(W19&gt;0.25,W19&lt;=0.5)</formula>
    </cfRule>
    <cfRule type="expression" dxfId="161" priority="220">
      <formula>AND(W19&gt;0.5,W19&lt;=0.75)</formula>
    </cfRule>
    <cfRule type="expression" dxfId="160" priority="221">
      <formula>AND(W19&gt;0.75,W19&lt;=1)</formula>
    </cfRule>
  </conditionalFormatting>
  <conditionalFormatting sqref="X25">
    <cfRule type="expression" dxfId="159" priority="212">
      <formula>W25=0</formula>
    </cfRule>
    <cfRule type="expression" dxfId="158" priority="213">
      <formula>AND(W25&gt;0,W25&lt;=0.25)</formula>
    </cfRule>
    <cfRule type="expression" dxfId="157" priority="214">
      <formula>AND(W25&gt;0.25,W25&lt;=0.5)</formula>
    </cfRule>
    <cfRule type="expression" dxfId="156" priority="215">
      <formula>AND(W25&gt;0.5,W25&lt;=0.75)</formula>
    </cfRule>
    <cfRule type="expression" dxfId="155" priority="216">
      <formula>AND(W25&gt;0.75,W25&lt;=1)</formula>
    </cfRule>
  </conditionalFormatting>
  <conditionalFormatting sqref="T9:T12">
    <cfRule type="colorScale" priority="202">
      <colorScale>
        <cfvo type="min"/>
        <cfvo type="percentile" val="50"/>
        <cfvo type="max"/>
        <color rgb="FFF8696B"/>
        <color rgb="FFFFEB84"/>
        <color rgb="FF63BE7B"/>
      </colorScale>
    </cfRule>
  </conditionalFormatting>
  <conditionalFormatting sqref="T14:T18">
    <cfRule type="colorScale" priority="201">
      <colorScale>
        <cfvo type="min"/>
        <cfvo type="percentile" val="50"/>
        <cfvo type="max"/>
        <color rgb="FFF8696B"/>
        <color rgb="FFFFEB84"/>
        <color rgb="FF63BE7B"/>
      </colorScale>
    </cfRule>
  </conditionalFormatting>
  <conditionalFormatting sqref="T20:T24">
    <cfRule type="colorScale" priority="200">
      <colorScale>
        <cfvo type="min"/>
        <cfvo type="percentile" val="50"/>
        <cfvo type="max"/>
        <color rgb="FFF8696B"/>
        <color rgb="FFFFEB84"/>
        <color rgb="FF63BE7B"/>
      </colorScale>
    </cfRule>
  </conditionalFormatting>
  <conditionalFormatting sqref="T26:T30">
    <cfRule type="colorScale" priority="199">
      <colorScale>
        <cfvo type="min"/>
        <cfvo type="percentile" val="50"/>
        <cfvo type="max"/>
        <color rgb="FFF8696B"/>
        <color rgb="FFFFEB84"/>
        <color rgb="FF63BE7B"/>
      </colorScale>
    </cfRule>
  </conditionalFormatting>
  <conditionalFormatting sqref="Z6">
    <cfRule type="expression" dxfId="154" priority="194">
      <formula>Y6=0</formula>
    </cfRule>
    <cfRule type="expression" dxfId="153" priority="195">
      <formula>AND(Y6&gt;0,Y6&lt;=0.25)</formula>
    </cfRule>
    <cfRule type="expression" dxfId="152" priority="196">
      <formula>AND(Y6&gt;0.25,Y6&lt;=0.5)</formula>
    </cfRule>
    <cfRule type="expression" dxfId="151" priority="197">
      <formula>AND(Y6&gt;0.5,Y6&lt;=0.75)</formula>
    </cfRule>
    <cfRule type="expression" dxfId="150" priority="198">
      <formula>AND(Y6&gt;0.75,Y6&lt;=1)</formula>
    </cfRule>
  </conditionalFormatting>
  <conditionalFormatting sqref="AG8">
    <cfRule type="colorScale" priority="188">
      <colorScale>
        <cfvo type="min"/>
        <cfvo type="percentile" val="50"/>
        <cfvo type="max"/>
        <color rgb="FFF8696B"/>
        <color rgb="FFFFEB84"/>
        <color rgb="FF63BE7B"/>
      </colorScale>
    </cfRule>
  </conditionalFormatting>
  <conditionalFormatting sqref="AI8">
    <cfRule type="expression" dxfId="149" priority="183">
      <formula>AH8=0</formula>
    </cfRule>
    <cfRule type="expression" dxfId="148" priority="184">
      <formula>AND(AH8&gt;0,AH8&lt;=0.25)</formula>
    </cfRule>
    <cfRule type="expression" dxfId="147" priority="185">
      <formula>AND(AH8&gt;0.25,AH8&lt;=0.5)</formula>
    </cfRule>
    <cfRule type="expression" dxfId="146" priority="186">
      <formula>AND(AH8&gt;0.5,AH8&lt;=0.75)</formula>
    </cfRule>
    <cfRule type="expression" dxfId="145" priority="187">
      <formula>AND(AH8&gt;0.75,AH8&lt;=1)</formula>
    </cfRule>
  </conditionalFormatting>
  <conditionalFormatting sqref="AI9:AI12">
    <cfRule type="expression" dxfId="144" priority="178">
      <formula>AH9=0</formula>
    </cfRule>
    <cfRule type="expression" dxfId="143" priority="179">
      <formula>AND(AH9&gt;0,AH9&lt;=0.25)</formula>
    </cfRule>
    <cfRule type="expression" dxfId="142" priority="180">
      <formula>AND(AH9&gt;0.25,AH9&lt;=0.5)</formula>
    </cfRule>
    <cfRule type="expression" dxfId="141" priority="181">
      <formula>AND(AH9&gt;0.5,AH9&lt;=0.75)</formula>
    </cfRule>
    <cfRule type="expression" dxfId="140" priority="182">
      <formula>AND(AH9&gt;0.75,AH9&lt;=1)</formula>
    </cfRule>
  </conditionalFormatting>
  <conditionalFormatting sqref="AI14:AI18">
    <cfRule type="expression" dxfId="139" priority="173">
      <formula>AH14=0</formula>
    </cfRule>
    <cfRule type="expression" dxfId="138" priority="174">
      <formula>AND(AH14&gt;0,AH14&lt;=0.25)</formula>
    </cfRule>
    <cfRule type="expression" dxfId="137" priority="175">
      <formula>AND(AH14&gt;0.25,AH14&lt;=0.5)</formula>
    </cfRule>
    <cfRule type="expression" dxfId="136" priority="176">
      <formula>AND(AH14&gt;0.5,AH14&lt;=0.75)</formula>
    </cfRule>
    <cfRule type="expression" dxfId="135" priority="177">
      <formula>AND(AH14&gt;0.75,AH14&lt;=1)</formula>
    </cfRule>
  </conditionalFormatting>
  <conditionalFormatting sqref="AI20:AI24">
    <cfRule type="expression" dxfId="134" priority="168">
      <formula>AH20=0</formula>
    </cfRule>
    <cfRule type="expression" dxfId="133" priority="169">
      <formula>AND(AH20&gt;0,AH20&lt;=0.25)</formula>
    </cfRule>
    <cfRule type="expression" dxfId="132" priority="170">
      <formula>AND(AH20&gt;0.25,AH20&lt;=0.5)</formula>
    </cfRule>
    <cfRule type="expression" dxfId="131" priority="171">
      <formula>AND(AH20&gt;0.5,AH20&lt;=0.75)</formula>
    </cfRule>
    <cfRule type="expression" dxfId="130" priority="172">
      <formula>AND(AH20&gt;0.75,AH20&lt;=1)</formula>
    </cfRule>
  </conditionalFormatting>
  <conditionalFormatting sqref="AK7">
    <cfRule type="expression" dxfId="129" priority="143">
      <formula>AJ7=0</formula>
    </cfRule>
    <cfRule type="expression" dxfId="128" priority="144">
      <formula>AND(AJ7&gt;0,AJ7&lt;=0.25)</formula>
    </cfRule>
    <cfRule type="expression" dxfId="127" priority="145">
      <formula>AND(AJ7&gt;0.25,AJ7&lt;=0.5)</formula>
    </cfRule>
    <cfRule type="expression" dxfId="126" priority="146">
      <formula>AND(AJ7&gt;0.5,AJ7&lt;=0.75)</formula>
    </cfRule>
    <cfRule type="expression" dxfId="125" priority="147">
      <formula>AND(AJ7&gt;0.75,AJ7&lt;=1)</formula>
    </cfRule>
  </conditionalFormatting>
  <conditionalFormatting sqref="AI26:AI30">
    <cfRule type="expression" dxfId="124" priority="163">
      <formula>AH26=0</formula>
    </cfRule>
    <cfRule type="expression" dxfId="123" priority="164">
      <formula>AND(AH26&gt;0,AH26&lt;=0.25)</formula>
    </cfRule>
    <cfRule type="expression" dxfId="122" priority="165">
      <formula>AND(AH26&gt;0.25,AH26&lt;=0.5)</formula>
    </cfRule>
    <cfRule type="expression" dxfId="121" priority="166">
      <formula>AND(AH26&gt;0.5,AH26&lt;=0.75)</formula>
    </cfRule>
    <cfRule type="expression" dxfId="120" priority="167">
      <formula>AND(AH26&gt;0.75,AH26&lt;=1)</formula>
    </cfRule>
  </conditionalFormatting>
  <conditionalFormatting sqref="AK13">
    <cfRule type="expression" dxfId="119" priority="158">
      <formula>AJ13=0</formula>
    </cfRule>
    <cfRule type="expression" dxfId="118" priority="159">
      <formula>AND(AJ13&gt;0,AJ13&lt;=0.25)</formula>
    </cfRule>
    <cfRule type="expression" dxfId="117" priority="160">
      <formula>AND(AJ13&gt;0.25,AJ13&lt;=0.5)</formula>
    </cfRule>
    <cfRule type="expression" dxfId="116" priority="161">
      <formula>AND(AJ13&gt;0.5,AJ13&lt;=0.75)</formula>
    </cfRule>
    <cfRule type="expression" dxfId="115" priority="162">
      <formula>AND(AJ13&gt;0.75,AJ13&lt;=1)</formula>
    </cfRule>
  </conditionalFormatting>
  <conditionalFormatting sqref="AK19">
    <cfRule type="expression" dxfId="114" priority="153">
      <formula>AJ19=0</formula>
    </cfRule>
    <cfRule type="expression" dxfId="113" priority="154">
      <formula>AND(AJ19&gt;0,AJ19&lt;=0.25)</formula>
    </cfRule>
    <cfRule type="expression" dxfId="112" priority="155">
      <formula>AND(AJ19&gt;0.25,AJ19&lt;=0.5)</formula>
    </cfRule>
    <cfRule type="expression" dxfId="111" priority="156">
      <formula>AND(AJ19&gt;0.5,AJ19&lt;=0.75)</formula>
    </cfRule>
    <cfRule type="expression" dxfId="110" priority="157">
      <formula>AND(AJ19&gt;0.75,AJ19&lt;=1)</formula>
    </cfRule>
  </conditionalFormatting>
  <conditionalFormatting sqref="AK25">
    <cfRule type="expression" dxfId="109" priority="148">
      <formula>AJ25=0</formula>
    </cfRule>
    <cfRule type="expression" dxfId="108" priority="149">
      <formula>AND(AJ25&gt;0,AJ25&lt;=0.25)</formula>
    </cfRule>
    <cfRule type="expression" dxfId="107" priority="150">
      <formula>AND(AJ25&gt;0.25,AJ25&lt;=0.5)</formula>
    </cfRule>
    <cfRule type="expression" dxfId="106" priority="151">
      <formula>AND(AJ25&gt;0.5,AJ25&lt;=0.75)</formula>
    </cfRule>
    <cfRule type="expression" dxfId="105" priority="152">
      <formula>AND(AJ25&gt;0.75,AJ25&lt;=1)</formula>
    </cfRule>
  </conditionalFormatting>
  <conditionalFormatting sqref="AG9:AG12">
    <cfRule type="colorScale" priority="138">
      <colorScale>
        <cfvo type="min"/>
        <cfvo type="percentile" val="50"/>
        <cfvo type="max"/>
        <color rgb="FFF8696B"/>
        <color rgb="FFFFEB84"/>
        <color rgb="FF63BE7B"/>
      </colorScale>
    </cfRule>
  </conditionalFormatting>
  <conditionalFormatting sqref="AG14:AG18">
    <cfRule type="colorScale" priority="137">
      <colorScale>
        <cfvo type="min"/>
        <cfvo type="percentile" val="50"/>
        <cfvo type="max"/>
        <color rgb="FFF8696B"/>
        <color rgb="FFFFEB84"/>
        <color rgb="FF63BE7B"/>
      </colorScale>
    </cfRule>
  </conditionalFormatting>
  <conditionalFormatting sqref="AG20:AG24">
    <cfRule type="colorScale" priority="136">
      <colorScale>
        <cfvo type="min"/>
        <cfvo type="percentile" val="50"/>
        <cfvo type="max"/>
        <color rgb="FFF8696B"/>
        <color rgb="FFFFEB84"/>
        <color rgb="FF63BE7B"/>
      </colorScale>
    </cfRule>
  </conditionalFormatting>
  <conditionalFormatting sqref="AG26:AG30">
    <cfRule type="colorScale" priority="135">
      <colorScale>
        <cfvo type="min"/>
        <cfvo type="percentile" val="50"/>
        <cfvo type="max"/>
        <color rgb="FFF8696B"/>
        <color rgb="FFFFEB84"/>
        <color rgb="FF63BE7B"/>
      </colorScale>
    </cfRule>
  </conditionalFormatting>
  <conditionalFormatting sqref="AM6">
    <cfRule type="expression" dxfId="104" priority="130">
      <formula>AL6=0</formula>
    </cfRule>
    <cfRule type="expression" dxfId="103" priority="131">
      <formula>AND(AL6&gt;0,AL6&lt;=0.25)</formula>
    </cfRule>
    <cfRule type="expression" dxfId="102" priority="132">
      <formula>AND(AL6&gt;0.25,AL6&lt;=0.5)</formula>
    </cfRule>
    <cfRule type="expression" dxfId="101" priority="133">
      <formula>AND(AL6&gt;0.5,AL6&lt;=0.75)</formula>
    </cfRule>
    <cfRule type="expression" dxfId="100" priority="134">
      <formula>AND(AL6&gt;0.75,AL6&lt;=1)</formula>
    </cfRule>
  </conditionalFormatting>
  <conditionalFormatting sqref="M36">
    <cfRule type="expression" dxfId="99" priority="65">
      <formula>L36=0</formula>
    </cfRule>
    <cfRule type="expression" dxfId="98" priority="66">
      <formula>AND(L36&gt;0,L36&lt;=0.25)</formula>
    </cfRule>
    <cfRule type="expression" dxfId="97" priority="67">
      <formula>AND(L36&gt;0.25,L36&lt;=0.5)</formula>
    </cfRule>
    <cfRule type="expression" dxfId="96" priority="68">
      <formula>AND(L36&gt;0.5,L36&lt;=0.75)</formula>
    </cfRule>
    <cfRule type="expression" dxfId="95" priority="69">
      <formula>AND(L36&gt;0.75,L36&lt;=1)</formula>
    </cfRule>
  </conditionalFormatting>
  <conditionalFormatting sqref="Z36">
    <cfRule type="expression" dxfId="94" priority="1">
      <formula>Y36=0</formula>
    </cfRule>
    <cfRule type="expression" dxfId="93" priority="2">
      <formula>AND(Y36&gt;0,Y36&lt;=0.25)</formula>
    </cfRule>
    <cfRule type="expression" dxfId="92" priority="3">
      <formula>AND(Y36&gt;0.25,Y36&lt;=0.5)</formula>
    </cfRule>
    <cfRule type="expression" dxfId="91" priority="4">
      <formula>AND(Y36&gt;0.5,Y36&lt;=0.75)</formula>
    </cfRule>
    <cfRule type="expression" dxfId="90" priority="5">
      <formula>AND(Y36&gt;0.75,Y36&lt;=1)</formula>
    </cfRule>
  </conditionalFormatting>
  <conditionalFormatting sqref="G38">
    <cfRule type="colorScale" priority="124">
      <colorScale>
        <cfvo type="min"/>
        <cfvo type="percentile" val="50"/>
        <cfvo type="max"/>
        <color rgb="FFF8696B"/>
        <color rgb="FFFFEB84"/>
        <color rgb="FF63BE7B"/>
      </colorScale>
    </cfRule>
  </conditionalFormatting>
  <conditionalFormatting sqref="I38">
    <cfRule type="expression" dxfId="89" priority="119">
      <formula>H38=0</formula>
    </cfRule>
    <cfRule type="expression" dxfId="88" priority="120">
      <formula>AND(H38&gt;0,H38&lt;=0.25)</formula>
    </cfRule>
    <cfRule type="expression" dxfId="87" priority="121">
      <formula>AND(H38&gt;0.25,H38&lt;=0.5)</formula>
    </cfRule>
    <cfRule type="expression" dxfId="86" priority="122">
      <formula>AND(H38&gt;0.5,H38&lt;=0.75)</formula>
    </cfRule>
    <cfRule type="expression" dxfId="85" priority="123">
      <formula>AND(H38&gt;0.75,H38&lt;=1)</formula>
    </cfRule>
  </conditionalFormatting>
  <conditionalFormatting sqref="I39:I42">
    <cfRule type="expression" dxfId="84" priority="114">
      <formula>H39=0</formula>
    </cfRule>
    <cfRule type="expression" dxfId="83" priority="115">
      <formula>AND(H39&gt;0,H39&lt;=0.25)</formula>
    </cfRule>
    <cfRule type="expression" dxfId="82" priority="116">
      <formula>AND(H39&gt;0.25,H39&lt;=0.5)</formula>
    </cfRule>
    <cfRule type="expression" dxfId="81" priority="117">
      <formula>AND(H39&gt;0.5,H39&lt;=0.75)</formula>
    </cfRule>
    <cfRule type="expression" dxfId="80" priority="118">
      <formula>AND(H39&gt;0.75,H39&lt;=1)</formula>
    </cfRule>
  </conditionalFormatting>
  <conditionalFormatting sqref="I44:I48">
    <cfRule type="expression" dxfId="79" priority="109">
      <formula>H44=0</formula>
    </cfRule>
    <cfRule type="expression" dxfId="78" priority="110">
      <formula>AND(H44&gt;0,H44&lt;=0.25)</formula>
    </cfRule>
    <cfRule type="expression" dxfId="77" priority="111">
      <formula>AND(H44&gt;0.25,H44&lt;=0.5)</formula>
    </cfRule>
    <cfRule type="expression" dxfId="76" priority="112">
      <formula>AND(H44&gt;0.5,H44&lt;=0.75)</formula>
    </cfRule>
    <cfRule type="expression" dxfId="75" priority="113">
      <formula>AND(H44&gt;0.75,H44&lt;=1)</formula>
    </cfRule>
  </conditionalFormatting>
  <conditionalFormatting sqref="I50:I54">
    <cfRule type="expression" dxfId="74" priority="104">
      <formula>H50=0</formula>
    </cfRule>
    <cfRule type="expression" dxfId="73" priority="105">
      <formula>AND(H50&gt;0,H50&lt;=0.25)</formula>
    </cfRule>
    <cfRule type="expression" dxfId="72" priority="106">
      <formula>AND(H50&gt;0.25,H50&lt;=0.5)</formula>
    </cfRule>
    <cfRule type="expression" dxfId="71" priority="107">
      <formula>AND(H50&gt;0.5,H50&lt;=0.75)</formula>
    </cfRule>
    <cfRule type="expression" dxfId="70" priority="108">
      <formula>AND(H50&gt;0.75,H50&lt;=1)</formula>
    </cfRule>
  </conditionalFormatting>
  <conditionalFormatting sqref="K37">
    <cfRule type="expression" dxfId="69" priority="79">
      <formula>J37=0</formula>
    </cfRule>
    <cfRule type="expression" dxfId="68" priority="80">
      <formula>AND(J37&gt;0,J37&lt;=0.25)</formula>
    </cfRule>
    <cfRule type="expression" dxfId="67" priority="81">
      <formula>AND(J37&gt;0.25,J37&lt;=0.5)</formula>
    </cfRule>
    <cfRule type="expression" dxfId="66" priority="82">
      <formula>AND(J37&gt;0.5,J37&lt;=0.75)</formula>
    </cfRule>
    <cfRule type="expression" dxfId="65" priority="83">
      <formula>AND(J37&gt;0.75,J37&lt;=1)</formula>
    </cfRule>
  </conditionalFormatting>
  <conditionalFormatting sqref="I56:I60">
    <cfRule type="expression" dxfId="64" priority="99">
      <formula>H56=0</formula>
    </cfRule>
    <cfRule type="expression" dxfId="63" priority="100">
      <formula>AND(H56&gt;0,H56&lt;=0.25)</formula>
    </cfRule>
    <cfRule type="expression" dxfId="62" priority="101">
      <formula>AND(H56&gt;0.25,H56&lt;=0.5)</formula>
    </cfRule>
    <cfRule type="expression" dxfId="61" priority="102">
      <formula>AND(H56&gt;0.5,H56&lt;=0.75)</formula>
    </cfRule>
    <cfRule type="expression" dxfId="60" priority="103">
      <formula>AND(H56&gt;0.75,H56&lt;=1)</formula>
    </cfRule>
  </conditionalFormatting>
  <conditionalFormatting sqref="K43">
    <cfRule type="expression" dxfId="59" priority="94">
      <formula>J43=0</formula>
    </cfRule>
    <cfRule type="expression" dxfId="58" priority="95">
      <formula>AND(J43&gt;0,J43&lt;=0.25)</formula>
    </cfRule>
    <cfRule type="expression" dxfId="57" priority="96">
      <formula>AND(J43&gt;0.25,J43&lt;=0.5)</formula>
    </cfRule>
    <cfRule type="expression" dxfId="56" priority="97">
      <formula>AND(J43&gt;0.5,J43&lt;=0.75)</formula>
    </cfRule>
    <cfRule type="expression" dxfId="55" priority="98">
      <formula>AND(J43&gt;0.75,J43&lt;=1)</formula>
    </cfRule>
  </conditionalFormatting>
  <conditionalFormatting sqref="K49">
    <cfRule type="expression" dxfId="54" priority="89">
      <formula>J49=0</formula>
    </cfRule>
    <cfRule type="expression" dxfId="53" priority="90">
      <formula>AND(J49&gt;0,J49&lt;=0.25)</formula>
    </cfRule>
    <cfRule type="expression" dxfId="52" priority="91">
      <formula>AND(J49&gt;0.25,J49&lt;=0.5)</formula>
    </cfRule>
    <cfRule type="expression" dxfId="51" priority="92">
      <formula>AND(J49&gt;0.5,J49&lt;=0.75)</formula>
    </cfRule>
    <cfRule type="expression" dxfId="50" priority="93">
      <formula>AND(J49&gt;0.75,J49&lt;=1)</formula>
    </cfRule>
  </conditionalFormatting>
  <conditionalFormatting sqref="K55">
    <cfRule type="expression" dxfId="49" priority="84">
      <formula>J55=0</formula>
    </cfRule>
    <cfRule type="expression" dxfId="48" priority="85">
      <formula>AND(J55&gt;0,J55&lt;=0.25)</formula>
    </cfRule>
    <cfRule type="expression" dxfId="47" priority="86">
      <formula>AND(J55&gt;0.25,J55&lt;=0.5)</formula>
    </cfRule>
    <cfRule type="expression" dxfId="46" priority="87">
      <formula>AND(J55&gt;0.5,J55&lt;=0.75)</formula>
    </cfRule>
    <cfRule type="expression" dxfId="45" priority="88">
      <formula>AND(J55&gt;0.75,J55&lt;=1)</formula>
    </cfRule>
  </conditionalFormatting>
  <conditionalFormatting sqref="G39:G42">
    <cfRule type="colorScale" priority="74">
      <colorScale>
        <cfvo type="min"/>
        <cfvo type="percentile" val="50"/>
        <cfvo type="max"/>
        <color rgb="FFF8696B"/>
        <color rgb="FFFFEB84"/>
        <color rgb="FF63BE7B"/>
      </colorScale>
    </cfRule>
  </conditionalFormatting>
  <conditionalFormatting sqref="G44">
    <cfRule type="colorScale" priority="73">
      <colorScale>
        <cfvo type="min"/>
        <cfvo type="percentile" val="50"/>
        <cfvo type="max"/>
        <color rgb="FFF8696B"/>
        <color rgb="FFFFEB84"/>
        <color rgb="FF63BE7B"/>
      </colorScale>
    </cfRule>
  </conditionalFormatting>
  <conditionalFormatting sqref="G45:G48">
    <cfRule type="colorScale" priority="72">
      <colorScale>
        <cfvo type="min"/>
        <cfvo type="percentile" val="50"/>
        <cfvo type="max"/>
        <color rgb="FFF8696B"/>
        <color rgb="FFFFEB84"/>
        <color rgb="FF63BE7B"/>
      </colorScale>
    </cfRule>
  </conditionalFormatting>
  <conditionalFormatting sqref="G50:G54">
    <cfRule type="colorScale" priority="71">
      <colorScale>
        <cfvo type="min"/>
        <cfvo type="percentile" val="50"/>
        <cfvo type="max"/>
        <color rgb="FFF8696B"/>
        <color rgb="FFFFEB84"/>
        <color rgb="FF63BE7B"/>
      </colorScale>
    </cfRule>
  </conditionalFormatting>
  <conditionalFormatting sqref="G56:G60">
    <cfRule type="colorScale" priority="70">
      <colorScale>
        <cfvo type="min"/>
        <cfvo type="percentile" val="50"/>
        <cfvo type="max"/>
        <color rgb="FFF8696B"/>
        <color rgb="FFFFEB84"/>
        <color rgb="FF63BE7B"/>
      </colorScale>
    </cfRule>
  </conditionalFormatting>
  <conditionalFormatting sqref="T38">
    <cfRule type="colorScale" priority="59">
      <colorScale>
        <cfvo type="min"/>
        <cfvo type="percentile" val="50"/>
        <cfvo type="max"/>
        <color rgb="FFF8696B"/>
        <color rgb="FFFFEB84"/>
        <color rgb="FF63BE7B"/>
      </colorScale>
    </cfRule>
  </conditionalFormatting>
  <conditionalFormatting sqref="V38">
    <cfRule type="expression" dxfId="44" priority="54">
      <formula>U38=0</formula>
    </cfRule>
    <cfRule type="expression" dxfId="43" priority="55">
      <formula>AND(U38&gt;0,U38&lt;=0.25)</formula>
    </cfRule>
    <cfRule type="expression" dxfId="42" priority="56">
      <formula>AND(U38&gt;0.25,U38&lt;=0.5)</formula>
    </cfRule>
    <cfRule type="expression" dxfId="41" priority="57">
      <formula>AND(U38&gt;0.5,U38&lt;=0.75)</formula>
    </cfRule>
    <cfRule type="expression" dxfId="40" priority="58">
      <formula>AND(U38&gt;0.75,U38&lt;=1)</formula>
    </cfRule>
  </conditionalFormatting>
  <conditionalFormatting sqref="V39:V42">
    <cfRule type="expression" dxfId="39" priority="49">
      <formula>U39=0</formula>
    </cfRule>
    <cfRule type="expression" dxfId="38" priority="50">
      <formula>AND(U39&gt;0,U39&lt;=0.25)</formula>
    </cfRule>
    <cfRule type="expression" dxfId="37" priority="51">
      <formula>AND(U39&gt;0.25,U39&lt;=0.5)</formula>
    </cfRule>
    <cfRule type="expression" dxfId="36" priority="52">
      <formula>AND(U39&gt;0.5,U39&lt;=0.75)</formula>
    </cfRule>
    <cfRule type="expression" dxfId="35" priority="53">
      <formula>AND(U39&gt;0.75,U39&lt;=1)</formula>
    </cfRule>
  </conditionalFormatting>
  <conditionalFormatting sqref="V44:V48">
    <cfRule type="expression" dxfId="34" priority="44">
      <formula>U44=0</formula>
    </cfRule>
    <cfRule type="expression" dxfId="33" priority="45">
      <formula>AND(U44&gt;0,U44&lt;=0.25)</formula>
    </cfRule>
    <cfRule type="expression" dxfId="32" priority="46">
      <formula>AND(U44&gt;0.25,U44&lt;=0.5)</formula>
    </cfRule>
    <cfRule type="expression" dxfId="31" priority="47">
      <formula>AND(U44&gt;0.5,U44&lt;=0.75)</formula>
    </cfRule>
    <cfRule type="expression" dxfId="30" priority="48">
      <formula>AND(U44&gt;0.75,U44&lt;=1)</formula>
    </cfRule>
  </conditionalFormatting>
  <conditionalFormatting sqref="V50:V54">
    <cfRule type="expression" dxfId="29" priority="39">
      <formula>U50=0</formula>
    </cfRule>
    <cfRule type="expression" dxfId="28" priority="40">
      <formula>AND(U50&gt;0,U50&lt;=0.25)</formula>
    </cfRule>
    <cfRule type="expression" dxfId="27" priority="41">
      <formula>AND(U50&gt;0.25,U50&lt;=0.5)</formula>
    </cfRule>
    <cfRule type="expression" dxfId="26" priority="42">
      <formula>AND(U50&gt;0.5,U50&lt;=0.75)</formula>
    </cfRule>
    <cfRule type="expression" dxfId="25" priority="43">
      <formula>AND(U50&gt;0.75,U50&lt;=1)</formula>
    </cfRule>
  </conditionalFormatting>
  <conditionalFormatting sqref="X37">
    <cfRule type="expression" dxfId="24" priority="14">
      <formula>W37=0</formula>
    </cfRule>
    <cfRule type="expression" dxfId="23" priority="15">
      <formula>AND(W37&gt;0,W37&lt;=0.25)</formula>
    </cfRule>
    <cfRule type="expression" dxfId="22" priority="16">
      <formula>AND(W37&gt;0.25,W37&lt;=0.5)</formula>
    </cfRule>
    <cfRule type="expression" dxfId="21" priority="17">
      <formula>AND(W37&gt;0.5,W37&lt;=0.75)</formula>
    </cfRule>
    <cfRule type="expression" dxfId="20" priority="18">
      <formula>AND(W37&gt;0.75,W37&lt;=1)</formula>
    </cfRule>
  </conditionalFormatting>
  <conditionalFormatting sqref="V56:V60">
    <cfRule type="expression" dxfId="19" priority="34">
      <formula>U56=0</formula>
    </cfRule>
    <cfRule type="expression" dxfId="18" priority="35">
      <formula>AND(U56&gt;0,U56&lt;=0.25)</formula>
    </cfRule>
    <cfRule type="expression" dxfId="17" priority="36">
      <formula>AND(U56&gt;0.25,U56&lt;=0.5)</formula>
    </cfRule>
    <cfRule type="expression" dxfId="16" priority="37">
      <formula>AND(U56&gt;0.5,U56&lt;=0.75)</formula>
    </cfRule>
    <cfRule type="expression" dxfId="15" priority="38">
      <formula>AND(U56&gt;0.75,U56&lt;=1)</formula>
    </cfRule>
  </conditionalFormatting>
  <conditionalFormatting sqref="X43">
    <cfRule type="expression" dxfId="14" priority="29">
      <formula>W43=0</formula>
    </cfRule>
    <cfRule type="expression" dxfId="13" priority="30">
      <formula>AND(W43&gt;0,W43&lt;=0.25)</formula>
    </cfRule>
    <cfRule type="expression" dxfId="12" priority="31">
      <formula>AND(W43&gt;0.25,W43&lt;=0.5)</formula>
    </cfRule>
    <cfRule type="expression" dxfId="11" priority="32">
      <formula>AND(W43&gt;0.5,W43&lt;=0.75)</formula>
    </cfRule>
    <cfRule type="expression" dxfId="10" priority="33">
      <formula>AND(W43&gt;0.75,W43&lt;=1)</formula>
    </cfRule>
  </conditionalFormatting>
  <conditionalFormatting sqref="X49">
    <cfRule type="expression" dxfId="9" priority="24">
      <formula>W49=0</formula>
    </cfRule>
    <cfRule type="expression" dxfId="8" priority="25">
      <formula>AND(W49&gt;0,W49&lt;=0.25)</formula>
    </cfRule>
    <cfRule type="expression" dxfId="7" priority="26">
      <formula>AND(W49&gt;0.25,W49&lt;=0.5)</formula>
    </cfRule>
    <cfRule type="expression" dxfId="6" priority="27">
      <formula>AND(W49&gt;0.5,W49&lt;=0.75)</formula>
    </cfRule>
    <cfRule type="expression" dxfId="5" priority="28">
      <formula>AND(W49&gt;0.75,W49&lt;=1)</formula>
    </cfRule>
  </conditionalFormatting>
  <conditionalFormatting sqref="X55">
    <cfRule type="expression" dxfId="4" priority="19">
      <formula>W55=0</formula>
    </cfRule>
    <cfRule type="expression" dxfId="3" priority="20">
      <formula>AND(W55&gt;0,W55&lt;=0.25)</formula>
    </cfRule>
    <cfRule type="expression" dxfId="2" priority="21">
      <formula>AND(W55&gt;0.25,W55&lt;=0.5)</formula>
    </cfRule>
    <cfRule type="expression" dxfId="1" priority="22">
      <formula>AND(W55&gt;0.5,W55&lt;=0.75)</formula>
    </cfRule>
    <cfRule type="expression" dxfId="0" priority="23">
      <formula>AND(W55&gt;0.75,W55&lt;=1)</formula>
    </cfRule>
  </conditionalFormatting>
  <conditionalFormatting sqref="T39:T42">
    <cfRule type="colorScale" priority="9">
      <colorScale>
        <cfvo type="min"/>
        <cfvo type="percentile" val="50"/>
        <cfvo type="max"/>
        <color rgb="FFF8696B"/>
        <color rgb="FFFFEB84"/>
        <color rgb="FF63BE7B"/>
      </colorScale>
    </cfRule>
  </conditionalFormatting>
  <conditionalFormatting sqref="T44:T48">
    <cfRule type="colorScale" priority="8">
      <colorScale>
        <cfvo type="min"/>
        <cfvo type="percentile" val="50"/>
        <cfvo type="max"/>
        <color rgb="FFF8696B"/>
        <color rgb="FFFFEB84"/>
        <color rgb="FF63BE7B"/>
      </colorScale>
    </cfRule>
  </conditionalFormatting>
  <conditionalFormatting sqref="T50:T54">
    <cfRule type="colorScale" priority="7">
      <colorScale>
        <cfvo type="min"/>
        <cfvo type="percentile" val="50"/>
        <cfvo type="max"/>
        <color rgb="FFF8696B"/>
        <color rgb="FFFFEB84"/>
        <color rgb="FF63BE7B"/>
      </colorScale>
    </cfRule>
  </conditionalFormatting>
  <conditionalFormatting sqref="T56:T60">
    <cfRule type="colorScale" priority="6">
      <colorScale>
        <cfvo type="min"/>
        <cfvo type="percentile" val="50"/>
        <cfvo type="max"/>
        <color rgb="FFF8696B"/>
        <color rgb="FFFFEB84"/>
        <color rgb="FF63BE7B"/>
      </colorScale>
    </cfRule>
  </conditionalFormatting>
  <pageMargins left="0.7" right="0.7" top="0.75" bottom="0.75" header="0.3" footer="0.3"/>
  <pageSetup paperSize="8" scale="56" orientation="landscape"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2893E-32CE-B64D-9EFF-E9477427338B}">
  <dimension ref="A1"/>
  <sheetViews>
    <sheetView workbookViewId="0"/>
  </sheetViews>
  <sheetFormatPr baseColWidth="10" defaultRowHeight="16" x14ac:dyDescent="0.2"/>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BB515-468D-8B4C-90AF-C19822442770}">
  <dimension ref="A1:L135"/>
  <sheetViews>
    <sheetView topLeftCell="A106" zoomScale="59" zoomScaleNormal="59" workbookViewId="0">
      <selection activeCell="M144" sqref="M144"/>
    </sheetView>
  </sheetViews>
  <sheetFormatPr baseColWidth="10" defaultRowHeight="19" customHeight="1" x14ac:dyDescent="0.2"/>
  <cols>
    <col min="1" max="1" width="2.33203125" style="97" bestFit="1" customWidth="1"/>
    <col min="2" max="2" width="10.83203125" style="97"/>
    <col min="3" max="3" width="4" style="97" bestFit="1" customWidth="1"/>
    <col min="4" max="4" width="13.5" style="97" customWidth="1"/>
    <col min="5" max="5" width="6.1640625" style="97" bestFit="1" customWidth="1"/>
    <col min="6" max="6" width="39.83203125" style="97" bestFit="1" customWidth="1"/>
    <col min="7" max="7" width="44.33203125" style="97" customWidth="1"/>
    <col min="8" max="12" width="15.83203125" style="116" customWidth="1"/>
    <col min="13" max="16384" width="10.83203125" style="97"/>
  </cols>
  <sheetData>
    <row r="1" spans="1:12" s="124" customFormat="1" ht="19" customHeight="1" x14ac:dyDescent="0.2">
      <c r="A1" s="203" t="s">
        <v>0</v>
      </c>
      <c r="B1" s="204"/>
      <c r="C1" s="207" t="s">
        <v>1</v>
      </c>
      <c r="D1" s="204"/>
      <c r="E1" s="207" t="s">
        <v>2</v>
      </c>
      <c r="F1" s="204"/>
      <c r="G1" s="201" t="s">
        <v>304</v>
      </c>
      <c r="H1" s="130" t="s">
        <v>294</v>
      </c>
      <c r="I1" s="130" t="s">
        <v>295</v>
      </c>
      <c r="J1" s="130" t="s">
        <v>296</v>
      </c>
      <c r="K1" s="130" t="s">
        <v>297</v>
      </c>
      <c r="L1" s="131" t="s">
        <v>298</v>
      </c>
    </row>
    <row r="2" spans="1:12" s="124" customFormat="1" ht="113" thickBot="1" x14ac:dyDescent="0.25">
      <c r="A2" s="205"/>
      <c r="B2" s="206"/>
      <c r="C2" s="202"/>
      <c r="D2" s="206"/>
      <c r="E2" s="202"/>
      <c r="F2" s="206"/>
      <c r="G2" s="202"/>
      <c r="H2" s="158" t="s">
        <v>301</v>
      </c>
      <c r="I2" s="158" t="s">
        <v>299</v>
      </c>
      <c r="J2" s="158" t="s">
        <v>302</v>
      </c>
      <c r="K2" s="158" t="s">
        <v>303</v>
      </c>
      <c r="L2" s="159" t="s">
        <v>300</v>
      </c>
    </row>
    <row r="3" spans="1:12" ht="18" thickBot="1" x14ac:dyDescent="0.25">
      <c r="A3" s="98">
        <v>1</v>
      </c>
      <c r="B3" s="99" t="s">
        <v>3</v>
      </c>
      <c r="C3" s="89"/>
      <c r="D3" s="89"/>
      <c r="E3" s="89"/>
      <c r="F3" s="89"/>
      <c r="G3" s="129"/>
      <c r="H3" s="168"/>
      <c r="I3" s="168"/>
      <c r="J3" s="168"/>
      <c r="K3" s="168"/>
      <c r="L3" s="169"/>
    </row>
    <row r="4" spans="1:12" ht="19" customHeight="1" thickBot="1" x14ac:dyDescent="0.25">
      <c r="A4" s="100"/>
      <c r="B4" s="101"/>
      <c r="C4" s="102" t="s">
        <v>8</v>
      </c>
      <c r="D4" s="92" t="s">
        <v>4</v>
      </c>
      <c r="E4" s="117"/>
      <c r="F4" s="117"/>
      <c r="G4" s="117"/>
      <c r="H4" s="147"/>
      <c r="I4" s="147"/>
      <c r="J4" s="147"/>
      <c r="K4" s="147"/>
      <c r="L4" s="148"/>
    </row>
    <row r="5" spans="1:12" ht="19" customHeight="1" x14ac:dyDescent="0.2">
      <c r="A5" s="100"/>
      <c r="B5" s="101"/>
      <c r="C5" s="103"/>
      <c r="D5" s="104"/>
      <c r="E5" s="105" t="s">
        <v>12</v>
      </c>
      <c r="F5" s="105" t="s">
        <v>283</v>
      </c>
      <c r="G5" s="127" t="s">
        <v>305</v>
      </c>
      <c r="H5" s="109"/>
      <c r="I5" s="109"/>
      <c r="J5" s="109"/>
      <c r="K5" s="109"/>
      <c r="L5" s="132"/>
    </row>
    <row r="6" spans="1:12" ht="19" customHeight="1" x14ac:dyDescent="0.2">
      <c r="A6" s="100"/>
      <c r="B6" s="101"/>
      <c r="C6" s="103"/>
      <c r="D6" s="104"/>
      <c r="E6" s="105" t="s">
        <v>13</v>
      </c>
      <c r="F6" s="105" t="s">
        <v>281</v>
      </c>
      <c r="G6" s="127" t="s">
        <v>306</v>
      </c>
      <c r="H6" s="109"/>
      <c r="I6" s="109"/>
      <c r="J6" s="109"/>
      <c r="K6" s="109"/>
      <c r="L6" s="132"/>
    </row>
    <row r="7" spans="1:12" ht="19" customHeight="1" x14ac:dyDescent="0.2">
      <c r="A7" s="100"/>
      <c r="B7" s="101"/>
      <c r="C7" s="103"/>
      <c r="D7" s="104"/>
      <c r="E7" s="105" t="s">
        <v>14</v>
      </c>
      <c r="F7" s="105" t="s">
        <v>282</v>
      </c>
      <c r="G7" s="127" t="s">
        <v>307</v>
      </c>
      <c r="H7" s="109"/>
      <c r="I7" s="109"/>
      <c r="J7" s="109"/>
      <c r="K7" s="109"/>
      <c r="L7" s="132"/>
    </row>
    <row r="8" spans="1:12" ht="19" customHeight="1" x14ac:dyDescent="0.2">
      <c r="A8" s="100"/>
      <c r="B8" s="101"/>
      <c r="C8" s="103"/>
      <c r="D8" s="104"/>
      <c r="E8" s="105" t="s">
        <v>15</v>
      </c>
      <c r="F8" s="105" t="s">
        <v>186</v>
      </c>
      <c r="G8" s="127" t="s">
        <v>308</v>
      </c>
      <c r="H8" s="109"/>
      <c r="I8" s="109"/>
      <c r="J8" s="109"/>
      <c r="K8" s="109"/>
      <c r="L8" s="132"/>
    </row>
    <row r="9" spans="1:12" ht="19" customHeight="1" thickBot="1" x14ac:dyDescent="0.25">
      <c r="A9" s="100"/>
      <c r="B9" s="101"/>
      <c r="C9" s="106"/>
      <c r="D9" s="107"/>
      <c r="E9" s="108" t="s">
        <v>16</v>
      </c>
      <c r="F9" s="108" t="s">
        <v>187</v>
      </c>
      <c r="G9" s="139" t="s">
        <v>309</v>
      </c>
      <c r="H9" s="110"/>
      <c r="I9" s="110"/>
      <c r="J9" s="110"/>
      <c r="K9" s="110"/>
      <c r="L9" s="134"/>
    </row>
    <row r="10" spans="1:12" ht="19" customHeight="1" thickBot="1" x14ac:dyDescent="0.25">
      <c r="A10" s="100"/>
      <c r="B10" s="101"/>
      <c r="C10" s="140" t="s">
        <v>9</v>
      </c>
      <c r="D10" s="122" t="s">
        <v>5</v>
      </c>
      <c r="E10" s="121"/>
      <c r="F10" s="121"/>
      <c r="G10" s="133"/>
      <c r="H10" s="149"/>
      <c r="I10" s="149"/>
      <c r="J10" s="149"/>
      <c r="K10" s="149"/>
      <c r="L10" s="150"/>
    </row>
    <row r="11" spans="1:12" ht="19" customHeight="1" x14ac:dyDescent="0.2">
      <c r="A11" s="100"/>
      <c r="B11" s="101"/>
      <c r="C11" s="142"/>
      <c r="D11" s="143"/>
      <c r="E11" s="119" t="s">
        <v>17</v>
      </c>
      <c r="F11" s="144" t="s">
        <v>193</v>
      </c>
      <c r="G11" s="145" t="s">
        <v>310</v>
      </c>
      <c r="H11" s="137"/>
      <c r="I11" s="137"/>
      <c r="J11" s="137"/>
      <c r="K11" s="137"/>
      <c r="L11" s="138"/>
    </row>
    <row r="12" spans="1:12" ht="19" customHeight="1" x14ac:dyDescent="0.2">
      <c r="A12" s="100"/>
      <c r="B12" s="101"/>
      <c r="C12" s="103"/>
      <c r="D12" s="104"/>
      <c r="E12" s="105" t="s">
        <v>18</v>
      </c>
      <c r="F12" s="105" t="s">
        <v>188</v>
      </c>
      <c r="G12" s="127" t="s">
        <v>189</v>
      </c>
      <c r="H12" s="109"/>
      <c r="I12" s="109"/>
      <c r="J12" s="109"/>
      <c r="K12" s="109"/>
      <c r="L12" s="132"/>
    </row>
    <row r="13" spans="1:12" ht="19" customHeight="1" x14ac:dyDescent="0.2">
      <c r="A13" s="100"/>
      <c r="B13" s="101"/>
      <c r="C13" s="103"/>
      <c r="D13" s="104"/>
      <c r="E13" s="105" t="s">
        <v>19</v>
      </c>
      <c r="F13" s="105" t="s">
        <v>190</v>
      </c>
      <c r="G13" s="127" t="s">
        <v>194</v>
      </c>
      <c r="H13" s="109"/>
      <c r="I13" s="109"/>
      <c r="J13" s="109"/>
      <c r="K13" s="109"/>
      <c r="L13" s="132"/>
    </row>
    <row r="14" spans="1:12" ht="19" customHeight="1" x14ac:dyDescent="0.2">
      <c r="A14" s="100"/>
      <c r="B14" s="101"/>
      <c r="C14" s="103"/>
      <c r="D14" s="104"/>
      <c r="E14" s="105" t="s">
        <v>20</v>
      </c>
      <c r="F14" s="105" t="s">
        <v>191</v>
      </c>
      <c r="G14" s="127" t="s">
        <v>194</v>
      </c>
      <c r="H14" s="109"/>
      <c r="I14" s="109"/>
      <c r="J14" s="109"/>
      <c r="K14" s="109"/>
      <c r="L14" s="132"/>
    </row>
    <row r="15" spans="1:12" ht="19" customHeight="1" thickBot="1" x14ac:dyDescent="0.25">
      <c r="A15" s="100"/>
      <c r="B15" s="101"/>
      <c r="C15" s="106"/>
      <c r="D15" s="107"/>
      <c r="E15" s="108" t="s">
        <v>21</v>
      </c>
      <c r="F15" s="108" t="s">
        <v>192</v>
      </c>
      <c r="G15" s="139" t="s">
        <v>194</v>
      </c>
      <c r="H15" s="110"/>
      <c r="I15" s="110"/>
      <c r="J15" s="110"/>
      <c r="K15" s="110"/>
      <c r="L15" s="134"/>
    </row>
    <row r="16" spans="1:12" ht="19" customHeight="1" thickBot="1" x14ac:dyDescent="0.25">
      <c r="A16" s="100"/>
      <c r="B16" s="101"/>
      <c r="C16" s="140" t="s">
        <v>10</v>
      </c>
      <c r="D16" s="122" t="s">
        <v>6</v>
      </c>
      <c r="E16" s="122"/>
      <c r="F16" s="122"/>
      <c r="G16" s="133"/>
      <c r="H16" s="149"/>
      <c r="I16" s="149"/>
      <c r="J16" s="149"/>
      <c r="K16" s="149"/>
      <c r="L16" s="150"/>
    </row>
    <row r="17" spans="1:12" ht="19" customHeight="1" x14ac:dyDescent="0.2">
      <c r="A17" s="100"/>
      <c r="B17" s="101"/>
      <c r="C17" s="142"/>
      <c r="D17" s="143"/>
      <c r="E17" s="137" t="s">
        <v>22</v>
      </c>
      <c r="F17" s="137" t="s">
        <v>196</v>
      </c>
      <c r="G17" s="146" t="s">
        <v>200</v>
      </c>
      <c r="H17" s="137"/>
      <c r="I17" s="137"/>
      <c r="J17" s="137"/>
      <c r="K17" s="137"/>
      <c r="L17" s="138"/>
    </row>
    <row r="18" spans="1:12" ht="19" customHeight="1" x14ac:dyDescent="0.2">
      <c r="A18" s="100"/>
      <c r="B18" s="101"/>
      <c r="C18" s="103"/>
      <c r="D18" s="104"/>
      <c r="E18" s="109" t="s">
        <v>23</v>
      </c>
      <c r="F18" s="109" t="s">
        <v>195</v>
      </c>
      <c r="G18" s="127" t="s">
        <v>200</v>
      </c>
      <c r="H18" s="109"/>
      <c r="I18" s="109"/>
      <c r="J18" s="109"/>
      <c r="K18" s="109"/>
      <c r="L18" s="132"/>
    </row>
    <row r="19" spans="1:12" ht="19" customHeight="1" x14ac:dyDescent="0.2">
      <c r="A19" s="100"/>
      <c r="B19" s="101"/>
      <c r="C19" s="103"/>
      <c r="D19" s="104"/>
      <c r="E19" s="109" t="s">
        <v>24</v>
      </c>
      <c r="F19" s="109" t="s">
        <v>197</v>
      </c>
      <c r="G19" s="127" t="s">
        <v>200</v>
      </c>
      <c r="H19" s="109"/>
      <c r="I19" s="109"/>
      <c r="J19" s="109"/>
      <c r="K19" s="109"/>
      <c r="L19" s="132"/>
    </row>
    <row r="20" spans="1:12" ht="19" customHeight="1" x14ac:dyDescent="0.2">
      <c r="A20" s="100"/>
      <c r="B20" s="101"/>
      <c r="C20" s="103"/>
      <c r="D20" s="104"/>
      <c r="E20" s="109" t="s">
        <v>25</v>
      </c>
      <c r="F20" s="109" t="s">
        <v>198</v>
      </c>
      <c r="G20" s="127" t="s">
        <v>200</v>
      </c>
      <c r="H20" s="109"/>
      <c r="I20" s="109"/>
      <c r="J20" s="109"/>
      <c r="K20" s="109"/>
      <c r="L20" s="132"/>
    </row>
    <row r="21" spans="1:12" ht="19" customHeight="1" thickBot="1" x14ac:dyDescent="0.25">
      <c r="A21" s="100"/>
      <c r="B21" s="101"/>
      <c r="C21" s="106"/>
      <c r="D21" s="107"/>
      <c r="E21" s="110" t="s">
        <v>26</v>
      </c>
      <c r="F21" s="110" t="s">
        <v>199</v>
      </c>
      <c r="G21" s="139" t="s">
        <v>200</v>
      </c>
      <c r="H21" s="110"/>
      <c r="I21" s="110"/>
      <c r="J21" s="110"/>
      <c r="K21" s="110"/>
      <c r="L21" s="134"/>
    </row>
    <row r="22" spans="1:12" ht="19" customHeight="1" thickBot="1" x14ac:dyDescent="0.25">
      <c r="A22" s="100"/>
      <c r="B22" s="101"/>
      <c r="C22" s="140" t="s">
        <v>11</v>
      </c>
      <c r="D22" s="122" t="s">
        <v>7</v>
      </c>
      <c r="E22" s="121"/>
      <c r="F22" s="121"/>
      <c r="G22" s="133"/>
      <c r="H22" s="149"/>
      <c r="I22" s="149"/>
      <c r="J22" s="149"/>
      <c r="K22" s="149"/>
      <c r="L22" s="150"/>
    </row>
    <row r="23" spans="1:12" ht="19" customHeight="1" x14ac:dyDescent="0.2">
      <c r="A23" s="100"/>
      <c r="B23" s="101"/>
      <c r="C23" s="142"/>
      <c r="D23" s="143"/>
      <c r="E23" s="119" t="s">
        <v>27</v>
      </c>
      <c r="F23" s="119" t="s">
        <v>202</v>
      </c>
      <c r="G23" s="146" t="s">
        <v>201</v>
      </c>
      <c r="H23" s="137"/>
      <c r="I23" s="137"/>
      <c r="J23" s="137"/>
      <c r="K23" s="137"/>
      <c r="L23" s="138"/>
    </row>
    <row r="24" spans="1:12" ht="19" customHeight="1" x14ac:dyDescent="0.2">
      <c r="A24" s="100"/>
      <c r="B24" s="101"/>
      <c r="C24" s="103"/>
      <c r="D24" s="104"/>
      <c r="E24" s="105" t="s">
        <v>28</v>
      </c>
      <c r="F24" s="105" t="s">
        <v>284</v>
      </c>
      <c r="G24" s="127" t="s">
        <v>311</v>
      </c>
      <c r="H24" s="109"/>
      <c r="I24" s="109"/>
      <c r="J24" s="109"/>
      <c r="K24" s="109"/>
      <c r="L24" s="132"/>
    </row>
    <row r="25" spans="1:12" ht="19" customHeight="1" x14ac:dyDescent="0.2">
      <c r="A25" s="100"/>
      <c r="B25" s="101"/>
      <c r="C25" s="103"/>
      <c r="D25" s="104"/>
      <c r="E25" s="105" t="s">
        <v>29</v>
      </c>
      <c r="F25" s="105" t="s">
        <v>204</v>
      </c>
      <c r="G25" s="127" t="s">
        <v>312</v>
      </c>
      <c r="H25" s="109"/>
      <c r="I25" s="109"/>
      <c r="J25" s="109"/>
      <c r="K25" s="109"/>
      <c r="L25" s="132"/>
    </row>
    <row r="26" spans="1:12" ht="19" customHeight="1" x14ac:dyDescent="0.2">
      <c r="A26" s="100"/>
      <c r="B26" s="101"/>
      <c r="C26" s="103"/>
      <c r="D26" s="104"/>
      <c r="E26" s="105" t="s">
        <v>30</v>
      </c>
      <c r="F26" s="105" t="s">
        <v>205</v>
      </c>
      <c r="G26" s="127" t="s">
        <v>313</v>
      </c>
      <c r="H26" s="109"/>
      <c r="I26" s="109"/>
      <c r="J26" s="109"/>
      <c r="K26" s="109"/>
      <c r="L26" s="132"/>
    </row>
    <row r="27" spans="1:12" ht="19" customHeight="1" thickBot="1" x14ac:dyDescent="0.25">
      <c r="A27" s="111"/>
      <c r="B27" s="112"/>
      <c r="C27" s="106"/>
      <c r="D27" s="107"/>
      <c r="E27" s="108" t="s">
        <v>31</v>
      </c>
      <c r="F27" s="108" t="s">
        <v>203</v>
      </c>
      <c r="G27" s="139" t="s">
        <v>314</v>
      </c>
      <c r="H27" s="110"/>
      <c r="I27" s="110"/>
      <c r="J27" s="110"/>
      <c r="K27" s="110"/>
      <c r="L27" s="134"/>
    </row>
    <row r="28" spans="1:12" s="124" customFormat="1" ht="19" customHeight="1" x14ac:dyDescent="0.2">
      <c r="A28" s="203" t="s">
        <v>0</v>
      </c>
      <c r="B28" s="204"/>
      <c r="C28" s="207" t="s">
        <v>1</v>
      </c>
      <c r="D28" s="204"/>
      <c r="E28" s="207" t="s">
        <v>2</v>
      </c>
      <c r="F28" s="204"/>
      <c r="G28" s="201" t="s">
        <v>304</v>
      </c>
      <c r="H28" s="130" t="s">
        <v>294</v>
      </c>
      <c r="I28" s="130" t="s">
        <v>295</v>
      </c>
      <c r="J28" s="130" t="s">
        <v>296</v>
      </c>
      <c r="K28" s="130" t="s">
        <v>297</v>
      </c>
      <c r="L28" s="131" t="s">
        <v>298</v>
      </c>
    </row>
    <row r="29" spans="1:12" s="124" customFormat="1" ht="113" thickBot="1" x14ac:dyDescent="0.25">
      <c r="A29" s="208"/>
      <c r="B29" s="209"/>
      <c r="C29" s="210"/>
      <c r="D29" s="209"/>
      <c r="E29" s="210"/>
      <c r="F29" s="209"/>
      <c r="G29" s="210"/>
      <c r="H29" s="160" t="s">
        <v>301</v>
      </c>
      <c r="I29" s="160" t="s">
        <v>299</v>
      </c>
      <c r="J29" s="160" t="s">
        <v>302</v>
      </c>
      <c r="K29" s="160" t="s">
        <v>303</v>
      </c>
      <c r="L29" s="161" t="s">
        <v>300</v>
      </c>
    </row>
    <row r="30" spans="1:12" ht="19" customHeight="1" thickBot="1" x14ac:dyDescent="0.25">
      <c r="A30" s="113">
        <v>2</v>
      </c>
      <c r="B30" s="166" t="s">
        <v>43</v>
      </c>
      <c r="C30" s="167"/>
      <c r="D30" s="167"/>
      <c r="E30" s="167"/>
      <c r="F30" s="167"/>
      <c r="G30" s="170"/>
      <c r="H30" s="171"/>
      <c r="I30" s="171"/>
      <c r="J30" s="171"/>
      <c r="K30" s="171"/>
      <c r="L30" s="172"/>
    </row>
    <row r="31" spans="1:12" ht="19" customHeight="1" thickBot="1" x14ac:dyDescent="0.25">
      <c r="A31" s="100"/>
      <c r="B31" s="101"/>
      <c r="C31" s="135" t="s">
        <v>59</v>
      </c>
      <c r="D31" s="118" t="s">
        <v>86</v>
      </c>
      <c r="E31" s="120"/>
      <c r="F31" s="120"/>
      <c r="G31" s="123"/>
      <c r="H31" s="162"/>
      <c r="I31" s="162"/>
      <c r="J31" s="162"/>
      <c r="K31" s="162"/>
      <c r="L31" s="163"/>
    </row>
    <row r="32" spans="1:12" ht="19" customHeight="1" x14ac:dyDescent="0.2">
      <c r="A32" s="100"/>
      <c r="B32" s="101"/>
      <c r="C32" s="103"/>
      <c r="D32" s="104"/>
      <c r="E32" s="91" t="s">
        <v>66</v>
      </c>
      <c r="F32" s="91" t="s">
        <v>278</v>
      </c>
      <c r="G32" s="127" t="s">
        <v>315</v>
      </c>
      <c r="H32" s="109"/>
      <c r="I32" s="109"/>
      <c r="J32" s="109"/>
      <c r="K32" s="109"/>
      <c r="L32" s="132"/>
    </row>
    <row r="33" spans="1:12" ht="19" customHeight="1" x14ac:dyDescent="0.2">
      <c r="A33" s="100"/>
      <c r="B33" s="101"/>
      <c r="C33" s="103"/>
      <c r="D33" s="104"/>
      <c r="E33" s="91" t="s">
        <v>67</v>
      </c>
      <c r="F33" s="91" t="s">
        <v>206</v>
      </c>
      <c r="G33" s="128" t="s">
        <v>316</v>
      </c>
      <c r="H33" s="109"/>
      <c r="I33" s="109"/>
      <c r="J33" s="109"/>
      <c r="K33" s="109"/>
      <c r="L33" s="132"/>
    </row>
    <row r="34" spans="1:12" ht="19" customHeight="1" x14ac:dyDescent="0.2">
      <c r="A34" s="100"/>
      <c r="B34" s="101"/>
      <c r="C34" s="103"/>
      <c r="D34" s="104"/>
      <c r="E34" s="91" t="s">
        <v>68</v>
      </c>
      <c r="F34" s="91" t="s">
        <v>207</v>
      </c>
      <c r="G34" s="127" t="s">
        <v>317</v>
      </c>
      <c r="H34" s="109"/>
      <c r="I34" s="109"/>
      <c r="J34" s="109"/>
      <c r="K34" s="109"/>
      <c r="L34" s="132"/>
    </row>
    <row r="35" spans="1:12" ht="19" customHeight="1" x14ac:dyDescent="0.2">
      <c r="A35" s="100"/>
      <c r="B35" s="101"/>
      <c r="C35" s="103"/>
      <c r="D35" s="104"/>
      <c r="E35" s="91" t="s">
        <v>69</v>
      </c>
      <c r="F35" s="91" t="s">
        <v>208</v>
      </c>
      <c r="G35" s="127" t="s">
        <v>318</v>
      </c>
      <c r="H35" s="109"/>
      <c r="I35" s="109"/>
      <c r="J35" s="109"/>
      <c r="K35" s="109"/>
      <c r="L35" s="132"/>
    </row>
    <row r="36" spans="1:12" ht="19" customHeight="1" thickBot="1" x14ac:dyDescent="0.25">
      <c r="A36" s="100"/>
      <c r="B36" s="101"/>
      <c r="C36" s="103"/>
      <c r="D36" s="104"/>
      <c r="E36" s="126" t="s">
        <v>70</v>
      </c>
      <c r="F36" s="126" t="s">
        <v>209</v>
      </c>
      <c r="G36" s="155" t="s">
        <v>319</v>
      </c>
      <c r="H36" s="156"/>
      <c r="I36" s="156"/>
      <c r="J36" s="156"/>
      <c r="K36" s="156"/>
      <c r="L36" s="157"/>
    </row>
    <row r="37" spans="1:12" ht="19" customHeight="1" thickBot="1" x14ac:dyDescent="0.25">
      <c r="A37" s="100"/>
      <c r="B37" s="101"/>
      <c r="C37" s="102" t="s">
        <v>60</v>
      </c>
      <c r="D37" s="92" t="s">
        <v>87</v>
      </c>
      <c r="E37" s="90"/>
      <c r="F37" s="90"/>
      <c r="G37" s="152"/>
      <c r="H37" s="153"/>
      <c r="I37" s="153"/>
      <c r="J37" s="153"/>
      <c r="K37" s="153"/>
      <c r="L37" s="154"/>
    </row>
    <row r="38" spans="1:12" ht="19" customHeight="1" x14ac:dyDescent="0.2">
      <c r="A38" s="100"/>
      <c r="B38" s="101"/>
      <c r="C38" s="103"/>
      <c r="D38" s="104"/>
      <c r="E38" s="91" t="s">
        <v>71</v>
      </c>
      <c r="F38" s="91" t="s">
        <v>210</v>
      </c>
      <c r="G38" s="151" t="s">
        <v>320</v>
      </c>
      <c r="H38" s="93"/>
      <c r="I38" s="93"/>
      <c r="J38" s="93"/>
      <c r="K38" s="93"/>
      <c r="L38" s="136"/>
    </row>
    <row r="39" spans="1:12" ht="19" customHeight="1" x14ac:dyDescent="0.2">
      <c r="A39" s="100"/>
      <c r="B39" s="101"/>
      <c r="C39" s="103"/>
      <c r="D39" s="104"/>
      <c r="E39" s="91" t="s">
        <v>72</v>
      </c>
      <c r="F39" s="91" t="s">
        <v>211</v>
      </c>
      <c r="G39" s="127" t="s">
        <v>321</v>
      </c>
      <c r="H39" s="109"/>
      <c r="I39" s="109"/>
      <c r="J39" s="109"/>
      <c r="K39" s="109"/>
      <c r="L39" s="132"/>
    </row>
    <row r="40" spans="1:12" ht="19" customHeight="1" x14ac:dyDescent="0.2">
      <c r="A40" s="100"/>
      <c r="B40" s="101"/>
      <c r="C40" s="103"/>
      <c r="D40" s="104"/>
      <c r="E40" s="91" t="s">
        <v>73</v>
      </c>
      <c r="F40" s="91" t="s">
        <v>214</v>
      </c>
      <c r="G40" s="127" t="s">
        <v>322</v>
      </c>
      <c r="H40" s="109"/>
      <c r="I40" s="109"/>
      <c r="J40" s="109"/>
      <c r="K40" s="109"/>
      <c r="L40" s="132"/>
    </row>
    <row r="41" spans="1:12" ht="19" customHeight="1" x14ac:dyDescent="0.2">
      <c r="A41" s="100"/>
      <c r="B41" s="101"/>
      <c r="C41" s="103"/>
      <c r="D41" s="104"/>
      <c r="E41" s="91" t="s">
        <v>74</v>
      </c>
      <c r="F41" s="91" t="s">
        <v>215</v>
      </c>
      <c r="G41" s="127" t="s">
        <v>323</v>
      </c>
      <c r="H41" s="109"/>
      <c r="I41" s="109"/>
      <c r="J41" s="109"/>
      <c r="K41" s="109"/>
      <c r="L41" s="132"/>
    </row>
    <row r="42" spans="1:12" ht="19" customHeight="1" thickBot="1" x14ac:dyDescent="0.25">
      <c r="A42" s="100"/>
      <c r="B42" s="101"/>
      <c r="C42" s="103"/>
      <c r="D42" s="104"/>
      <c r="E42" s="126" t="s">
        <v>75</v>
      </c>
      <c r="F42" s="126" t="s">
        <v>213</v>
      </c>
      <c r="G42" s="155" t="s">
        <v>324</v>
      </c>
      <c r="H42" s="156"/>
      <c r="I42" s="156"/>
      <c r="J42" s="156"/>
      <c r="K42" s="156"/>
      <c r="L42" s="157"/>
    </row>
    <row r="43" spans="1:12" ht="19" customHeight="1" thickBot="1" x14ac:dyDescent="0.25">
      <c r="A43" s="100"/>
      <c r="B43" s="101"/>
      <c r="C43" s="102" t="s">
        <v>61</v>
      </c>
      <c r="D43" s="92" t="s">
        <v>88</v>
      </c>
      <c r="E43" s="92"/>
      <c r="F43" s="92"/>
      <c r="G43" s="152"/>
      <c r="H43" s="153"/>
      <c r="I43" s="153"/>
      <c r="J43" s="153"/>
      <c r="K43" s="153"/>
      <c r="L43" s="154"/>
    </row>
    <row r="44" spans="1:12" ht="19" customHeight="1" x14ac:dyDescent="0.2">
      <c r="A44" s="100"/>
      <c r="B44" s="101"/>
      <c r="C44" s="103"/>
      <c r="D44" s="104"/>
      <c r="E44" s="93" t="s">
        <v>76</v>
      </c>
      <c r="F44" s="93" t="s">
        <v>216</v>
      </c>
      <c r="G44" s="151" t="s">
        <v>325</v>
      </c>
      <c r="H44" s="93"/>
      <c r="I44" s="93"/>
      <c r="J44" s="93"/>
      <c r="K44" s="93"/>
      <c r="L44" s="136"/>
    </row>
    <row r="45" spans="1:12" ht="19" customHeight="1" x14ac:dyDescent="0.2">
      <c r="A45" s="100"/>
      <c r="B45" s="101"/>
      <c r="C45" s="103"/>
      <c r="D45" s="104"/>
      <c r="E45" s="109" t="s">
        <v>77</v>
      </c>
      <c r="F45" s="109" t="s">
        <v>217</v>
      </c>
      <c r="G45" s="127" t="s">
        <v>326</v>
      </c>
      <c r="H45" s="109"/>
      <c r="I45" s="109"/>
      <c r="J45" s="109"/>
      <c r="K45" s="109"/>
      <c r="L45" s="132"/>
    </row>
    <row r="46" spans="1:12" ht="19" customHeight="1" x14ac:dyDescent="0.2">
      <c r="A46" s="100"/>
      <c r="B46" s="101"/>
      <c r="C46" s="103"/>
      <c r="D46" s="104"/>
      <c r="E46" s="109" t="s">
        <v>78</v>
      </c>
      <c r="F46" s="105" t="s">
        <v>219</v>
      </c>
      <c r="G46" s="127" t="s">
        <v>327</v>
      </c>
      <c r="H46" s="109"/>
      <c r="I46" s="109"/>
      <c r="J46" s="109"/>
      <c r="K46" s="109"/>
      <c r="L46" s="132"/>
    </row>
    <row r="47" spans="1:12" ht="19" customHeight="1" x14ac:dyDescent="0.2">
      <c r="A47" s="100"/>
      <c r="B47" s="101"/>
      <c r="C47" s="103"/>
      <c r="D47" s="104"/>
      <c r="E47" s="109" t="s">
        <v>79</v>
      </c>
      <c r="F47" s="109" t="s">
        <v>218</v>
      </c>
      <c r="G47" s="127"/>
      <c r="H47" s="109"/>
      <c r="I47" s="109"/>
      <c r="J47" s="109"/>
      <c r="K47" s="109"/>
      <c r="L47" s="132"/>
    </row>
    <row r="48" spans="1:12" ht="19" customHeight="1" thickBot="1" x14ac:dyDescent="0.25">
      <c r="A48" s="100"/>
      <c r="B48" s="101"/>
      <c r="C48" s="103"/>
      <c r="D48" s="104"/>
      <c r="E48" s="156" t="s">
        <v>80</v>
      </c>
      <c r="F48" s="156" t="s">
        <v>279</v>
      </c>
      <c r="G48" s="155"/>
      <c r="H48" s="156"/>
      <c r="I48" s="156"/>
      <c r="J48" s="156"/>
      <c r="K48" s="156"/>
      <c r="L48" s="157"/>
    </row>
    <row r="49" spans="1:12" ht="19" customHeight="1" thickBot="1" x14ac:dyDescent="0.25">
      <c r="A49" s="100"/>
      <c r="B49" s="101"/>
      <c r="C49" s="102" t="s">
        <v>62</v>
      </c>
      <c r="D49" s="92" t="s">
        <v>89</v>
      </c>
      <c r="E49" s="90"/>
      <c r="F49" s="90"/>
      <c r="G49" s="152"/>
      <c r="H49" s="153"/>
      <c r="I49" s="153"/>
      <c r="J49" s="153"/>
      <c r="K49" s="153"/>
      <c r="L49" s="154"/>
    </row>
    <row r="50" spans="1:12" ht="19" customHeight="1" x14ac:dyDescent="0.2">
      <c r="A50" s="100"/>
      <c r="B50" s="101"/>
      <c r="C50" s="103"/>
      <c r="D50" s="104"/>
      <c r="E50" s="91" t="s">
        <v>81</v>
      </c>
      <c r="F50" s="91" t="s">
        <v>223</v>
      </c>
      <c r="G50" s="151" t="s">
        <v>328</v>
      </c>
      <c r="H50" s="93"/>
      <c r="I50" s="93"/>
      <c r="J50" s="93"/>
      <c r="K50" s="93"/>
      <c r="L50" s="136"/>
    </row>
    <row r="51" spans="1:12" ht="19" customHeight="1" x14ac:dyDescent="0.2">
      <c r="A51" s="100"/>
      <c r="B51" s="101"/>
      <c r="C51" s="103"/>
      <c r="D51" s="104"/>
      <c r="E51" s="105" t="s">
        <v>82</v>
      </c>
      <c r="F51" s="105" t="s">
        <v>222</v>
      </c>
      <c r="G51" s="127" t="s">
        <v>329</v>
      </c>
      <c r="H51" s="109"/>
      <c r="I51" s="109"/>
      <c r="J51" s="109"/>
      <c r="K51" s="109"/>
      <c r="L51" s="132"/>
    </row>
    <row r="52" spans="1:12" ht="19" customHeight="1" x14ac:dyDescent="0.2">
      <c r="A52" s="100"/>
      <c r="B52" s="101"/>
      <c r="C52" s="103"/>
      <c r="D52" s="104"/>
      <c r="E52" s="105" t="s">
        <v>83</v>
      </c>
      <c r="F52" s="105" t="s">
        <v>220</v>
      </c>
      <c r="G52" s="127" t="s">
        <v>330</v>
      </c>
      <c r="H52" s="109"/>
      <c r="I52" s="109"/>
      <c r="J52" s="109"/>
      <c r="K52" s="109"/>
      <c r="L52" s="132"/>
    </row>
    <row r="53" spans="1:12" ht="19" customHeight="1" x14ac:dyDescent="0.2">
      <c r="A53" s="100"/>
      <c r="B53" s="101"/>
      <c r="C53" s="103"/>
      <c r="D53" s="104"/>
      <c r="E53" s="105" t="s">
        <v>84</v>
      </c>
      <c r="F53" s="105" t="s">
        <v>221</v>
      </c>
      <c r="G53" s="127"/>
      <c r="H53" s="109"/>
      <c r="I53" s="109"/>
      <c r="J53" s="109"/>
      <c r="K53" s="109"/>
      <c r="L53" s="132"/>
    </row>
    <row r="54" spans="1:12" ht="19" customHeight="1" thickBot="1" x14ac:dyDescent="0.25">
      <c r="A54" s="100"/>
      <c r="B54" s="101"/>
      <c r="C54" s="103"/>
      <c r="D54" s="104"/>
      <c r="E54" s="125" t="s">
        <v>85</v>
      </c>
      <c r="F54" s="125" t="s">
        <v>224</v>
      </c>
      <c r="G54" s="155" t="s">
        <v>331</v>
      </c>
      <c r="H54" s="156"/>
      <c r="I54" s="156"/>
      <c r="J54" s="156"/>
      <c r="K54" s="156"/>
      <c r="L54" s="157"/>
    </row>
    <row r="55" spans="1:12" s="124" customFormat="1" ht="19" customHeight="1" x14ac:dyDescent="0.2">
      <c r="A55" s="203" t="s">
        <v>0</v>
      </c>
      <c r="B55" s="204"/>
      <c r="C55" s="207" t="s">
        <v>1</v>
      </c>
      <c r="D55" s="204"/>
      <c r="E55" s="207" t="s">
        <v>2</v>
      </c>
      <c r="F55" s="204"/>
      <c r="G55" s="201" t="s">
        <v>304</v>
      </c>
      <c r="H55" s="130" t="s">
        <v>294</v>
      </c>
      <c r="I55" s="130" t="s">
        <v>295</v>
      </c>
      <c r="J55" s="130" t="s">
        <v>296</v>
      </c>
      <c r="K55" s="130" t="s">
        <v>297</v>
      </c>
      <c r="L55" s="131" t="s">
        <v>298</v>
      </c>
    </row>
    <row r="56" spans="1:12" s="124" customFormat="1" ht="113" thickBot="1" x14ac:dyDescent="0.25">
      <c r="A56" s="205"/>
      <c r="B56" s="206"/>
      <c r="C56" s="202"/>
      <c r="D56" s="206"/>
      <c r="E56" s="202"/>
      <c r="F56" s="206"/>
      <c r="G56" s="202"/>
      <c r="H56" s="158" t="s">
        <v>301</v>
      </c>
      <c r="I56" s="158" t="s">
        <v>299</v>
      </c>
      <c r="J56" s="158" t="s">
        <v>302</v>
      </c>
      <c r="K56" s="158" t="s">
        <v>303</v>
      </c>
      <c r="L56" s="159" t="s">
        <v>300</v>
      </c>
    </row>
    <row r="57" spans="1:12" ht="19" customHeight="1" thickBot="1" x14ac:dyDescent="0.25">
      <c r="A57" s="164">
        <v>3</v>
      </c>
      <c r="B57" s="211" t="s">
        <v>44</v>
      </c>
      <c r="C57" s="211"/>
      <c r="D57" s="211"/>
      <c r="E57" s="165"/>
      <c r="F57" s="165"/>
      <c r="G57" s="173"/>
      <c r="H57" s="174"/>
      <c r="I57" s="174"/>
      <c r="J57" s="174"/>
      <c r="K57" s="174"/>
      <c r="L57" s="175"/>
    </row>
    <row r="58" spans="1:12" ht="19" customHeight="1" thickBot="1" x14ac:dyDescent="0.25">
      <c r="A58" s="100"/>
      <c r="B58" s="101"/>
      <c r="C58" s="135" t="s">
        <v>91</v>
      </c>
      <c r="D58" s="118" t="s">
        <v>115</v>
      </c>
      <c r="E58" s="121"/>
      <c r="F58" s="121"/>
      <c r="G58" s="123"/>
      <c r="H58" s="162"/>
      <c r="I58" s="162"/>
      <c r="J58" s="162"/>
      <c r="K58" s="162"/>
      <c r="L58" s="163"/>
    </row>
    <row r="59" spans="1:12" ht="19" customHeight="1" x14ac:dyDescent="0.2">
      <c r="A59" s="100"/>
      <c r="B59" s="101"/>
      <c r="C59" s="103"/>
      <c r="D59" s="104"/>
      <c r="E59" s="105" t="s">
        <v>95</v>
      </c>
      <c r="F59" s="105" t="s">
        <v>229</v>
      </c>
      <c r="G59" s="127" t="s">
        <v>230</v>
      </c>
      <c r="H59" s="109"/>
      <c r="I59" s="109"/>
      <c r="J59" s="109"/>
      <c r="K59" s="109"/>
      <c r="L59" s="132"/>
    </row>
    <row r="60" spans="1:12" ht="19" customHeight="1" x14ac:dyDescent="0.2">
      <c r="A60" s="100"/>
      <c r="B60" s="101"/>
      <c r="C60" s="103"/>
      <c r="D60" s="104"/>
      <c r="E60" s="105" t="s">
        <v>99</v>
      </c>
      <c r="F60" s="105" t="s">
        <v>225</v>
      </c>
      <c r="G60" s="127" t="s">
        <v>231</v>
      </c>
      <c r="H60" s="109"/>
      <c r="I60" s="109"/>
      <c r="J60" s="109"/>
      <c r="K60" s="109"/>
      <c r="L60" s="132"/>
    </row>
    <row r="61" spans="1:12" ht="19" customHeight="1" x14ac:dyDescent="0.2">
      <c r="A61" s="100"/>
      <c r="B61" s="101"/>
      <c r="C61" s="103"/>
      <c r="D61" s="104"/>
      <c r="E61" s="105" t="s">
        <v>100</v>
      </c>
      <c r="F61" s="105" t="s">
        <v>226</v>
      </c>
      <c r="G61" s="127" t="s">
        <v>232</v>
      </c>
      <c r="H61" s="109"/>
      <c r="I61" s="109"/>
      <c r="J61" s="109"/>
      <c r="K61" s="109"/>
      <c r="L61" s="132"/>
    </row>
    <row r="62" spans="1:12" ht="19" customHeight="1" x14ac:dyDescent="0.2">
      <c r="A62" s="100"/>
      <c r="B62" s="101"/>
      <c r="C62" s="103"/>
      <c r="D62" s="104"/>
      <c r="E62" s="105" t="s">
        <v>101</v>
      </c>
      <c r="F62" s="105" t="s">
        <v>233</v>
      </c>
      <c r="G62" s="127" t="s">
        <v>332</v>
      </c>
      <c r="H62" s="109"/>
      <c r="I62" s="109"/>
      <c r="J62" s="109"/>
      <c r="K62" s="109"/>
      <c r="L62" s="132"/>
    </row>
    <row r="63" spans="1:12" ht="19" customHeight="1" thickBot="1" x14ac:dyDescent="0.25">
      <c r="A63" s="100"/>
      <c r="B63" s="101"/>
      <c r="C63" s="103"/>
      <c r="D63" s="104"/>
      <c r="E63" s="125" t="s">
        <v>102</v>
      </c>
      <c r="F63" s="125" t="s">
        <v>234</v>
      </c>
      <c r="G63" s="155" t="s">
        <v>333</v>
      </c>
      <c r="H63" s="156"/>
      <c r="I63" s="156"/>
      <c r="J63" s="156"/>
      <c r="K63" s="156"/>
      <c r="L63" s="157"/>
    </row>
    <row r="64" spans="1:12" ht="19" customHeight="1" thickBot="1" x14ac:dyDescent="0.25">
      <c r="A64" s="100"/>
      <c r="B64" s="101"/>
      <c r="C64" s="102" t="s">
        <v>92</v>
      </c>
      <c r="D64" s="92" t="s">
        <v>116</v>
      </c>
      <c r="E64" s="90"/>
      <c r="F64" s="90"/>
      <c r="G64" s="152"/>
      <c r="H64" s="153"/>
      <c r="I64" s="153"/>
      <c r="J64" s="153"/>
      <c r="K64" s="153"/>
      <c r="L64" s="154"/>
    </row>
    <row r="65" spans="1:12" ht="19" customHeight="1" x14ac:dyDescent="0.2">
      <c r="A65" s="100"/>
      <c r="B65" s="101"/>
      <c r="C65" s="103"/>
      <c r="D65" s="104"/>
      <c r="E65" s="91" t="s">
        <v>96</v>
      </c>
      <c r="F65" s="91" t="s">
        <v>235</v>
      </c>
      <c r="G65" s="151" t="s">
        <v>334</v>
      </c>
      <c r="H65" s="93"/>
      <c r="I65" s="93"/>
      <c r="J65" s="93"/>
      <c r="K65" s="93"/>
      <c r="L65" s="136"/>
    </row>
    <row r="66" spans="1:12" ht="19" customHeight="1" x14ac:dyDescent="0.2">
      <c r="A66" s="100"/>
      <c r="B66" s="101"/>
      <c r="C66" s="103"/>
      <c r="D66" s="104"/>
      <c r="E66" s="105" t="s">
        <v>103</v>
      </c>
      <c r="F66" s="105" t="s">
        <v>236</v>
      </c>
      <c r="G66" s="127" t="s">
        <v>241</v>
      </c>
      <c r="H66" s="109"/>
      <c r="I66" s="109"/>
      <c r="J66" s="109"/>
      <c r="K66" s="109"/>
      <c r="L66" s="132"/>
    </row>
    <row r="67" spans="1:12" ht="19" customHeight="1" x14ac:dyDescent="0.2">
      <c r="A67" s="100"/>
      <c r="B67" s="101"/>
      <c r="C67" s="103"/>
      <c r="D67" s="104"/>
      <c r="E67" s="105" t="s">
        <v>104</v>
      </c>
      <c r="F67" s="105" t="s">
        <v>237</v>
      </c>
      <c r="G67" s="127" t="s">
        <v>238</v>
      </c>
      <c r="H67" s="109"/>
      <c r="I67" s="109"/>
      <c r="J67" s="109"/>
      <c r="K67" s="109"/>
      <c r="L67" s="132"/>
    </row>
    <row r="68" spans="1:12" ht="19" customHeight="1" x14ac:dyDescent="0.2">
      <c r="A68" s="100"/>
      <c r="B68" s="101"/>
      <c r="C68" s="103"/>
      <c r="D68" s="104"/>
      <c r="E68" s="105" t="s">
        <v>105</v>
      </c>
      <c r="F68" s="105" t="s">
        <v>227</v>
      </c>
      <c r="G68" s="127"/>
      <c r="H68" s="109"/>
      <c r="I68" s="109"/>
      <c r="J68" s="109"/>
      <c r="K68" s="109"/>
      <c r="L68" s="132"/>
    </row>
    <row r="69" spans="1:12" ht="19" customHeight="1" thickBot="1" x14ac:dyDescent="0.25">
      <c r="A69" s="100"/>
      <c r="B69" s="101"/>
      <c r="C69" s="103"/>
      <c r="D69" s="104"/>
      <c r="E69" s="125" t="s">
        <v>106</v>
      </c>
      <c r="F69" s="125" t="s">
        <v>239</v>
      </c>
      <c r="G69" s="155" t="s">
        <v>240</v>
      </c>
      <c r="H69" s="156"/>
      <c r="I69" s="156"/>
      <c r="J69" s="156"/>
      <c r="K69" s="156"/>
      <c r="L69" s="157"/>
    </row>
    <row r="70" spans="1:12" ht="19" customHeight="1" thickBot="1" x14ac:dyDescent="0.25">
      <c r="A70" s="100"/>
      <c r="B70" s="101"/>
      <c r="C70" s="102" t="s">
        <v>93</v>
      </c>
      <c r="D70" s="92" t="s">
        <v>117</v>
      </c>
      <c r="E70" s="92"/>
      <c r="F70" s="92"/>
      <c r="G70" s="152"/>
      <c r="H70" s="153"/>
      <c r="I70" s="153"/>
      <c r="J70" s="153"/>
      <c r="K70" s="153"/>
      <c r="L70" s="154"/>
    </row>
    <row r="71" spans="1:12" ht="19" customHeight="1" x14ac:dyDescent="0.2">
      <c r="A71" s="100"/>
      <c r="B71" s="101"/>
      <c r="C71" s="103"/>
      <c r="D71" s="104"/>
      <c r="E71" s="93" t="s">
        <v>97</v>
      </c>
      <c r="F71" s="93" t="s">
        <v>287</v>
      </c>
      <c r="G71" s="151" t="s">
        <v>335</v>
      </c>
      <c r="H71" s="93"/>
      <c r="I71" s="93"/>
      <c r="J71" s="93"/>
      <c r="K71" s="93"/>
      <c r="L71" s="136"/>
    </row>
    <row r="72" spans="1:12" ht="19" customHeight="1" x14ac:dyDescent="0.2">
      <c r="A72" s="100"/>
      <c r="B72" s="101"/>
      <c r="C72" s="103"/>
      <c r="D72" s="104"/>
      <c r="E72" s="109" t="s">
        <v>107</v>
      </c>
      <c r="F72" s="109" t="s">
        <v>288</v>
      </c>
      <c r="G72" s="127" t="s">
        <v>335</v>
      </c>
      <c r="H72" s="109"/>
      <c r="I72" s="109"/>
      <c r="J72" s="109"/>
      <c r="K72" s="109"/>
      <c r="L72" s="132"/>
    </row>
    <row r="73" spans="1:12" ht="19" customHeight="1" x14ac:dyDescent="0.2">
      <c r="A73" s="100"/>
      <c r="B73" s="101"/>
      <c r="C73" s="103"/>
      <c r="D73" s="104"/>
      <c r="E73" s="109" t="s">
        <v>108</v>
      </c>
      <c r="F73" s="109" t="s">
        <v>289</v>
      </c>
      <c r="G73" s="127" t="s">
        <v>335</v>
      </c>
      <c r="H73" s="109"/>
      <c r="I73" s="109"/>
      <c r="J73" s="109"/>
      <c r="K73" s="109"/>
      <c r="L73" s="132"/>
    </row>
    <row r="74" spans="1:12" ht="19" customHeight="1" x14ac:dyDescent="0.2">
      <c r="A74" s="100"/>
      <c r="B74" s="101"/>
      <c r="C74" s="103"/>
      <c r="D74" s="104"/>
      <c r="E74" s="109" t="s">
        <v>109</v>
      </c>
      <c r="F74" s="109" t="s">
        <v>212</v>
      </c>
      <c r="G74" s="127" t="s">
        <v>335</v>
      </c>
      <c r="H74" s="109"/>
      <c r="I74" s="109"/>
      <c r="J74" s="109"/>
      <c r="K74" s="109"/>
      <c r="L74" s="132"/>
    </row>
    <row r="75" spans="1:12" ht="19" customHeight="1" thickBot="1" x14ac:dyDescent="0.25">
      <c r="A75" s="100"/>
      <c r="B75" s="101"/>
      <c r="C75" s="103"/>
      <c r="D75" s="104"/>
      <c r="E75" s="156" t="s">
        <v>110</v>
      </c>
      <c r="F75" s="156" t="s">
        <v>146</v>
      </c>
      <c r="G75" s="155" t="s">
        <v>335</v>
      </c>
      <c r="H75" s="156"/>
      <c r="I75" s="156"/>
      <c r="J75" s="156"/>
      <c r="K75" s="156"/>
      <c r="L75" s="157"/>
    </row>
    <row r="76" spans="1:12" ht="19" customHeight="1" thickBot="1" x14ac:dyDescent="0.25">
      <c r="A76" s="100"/>
      <c r="B76" s="101"/>
      <c r="C76" s="102" t="s">
        <v>94</v>
      </c>
      <c r="D76" s="92" t="s">
        <v>118</v>
      </c>
      <c r="E76" s="90"/>
      <c r="F76" s="90"/>
      <c r="G76" s="152"/>
      <c r="H76" s="153"/>
      <c r="I76" s="153"/>
      <c r="J76" s="153"/>
      <c r="K76" s="153"/>
      <c r="L76" s="154"/>
    </row>
    <row r="77" spans="1:12" ht="19" customHeight="1" x14ac:dyDescent="0.2">
      <c r="A77" s="100"/>
      <c r="B77" s="101"/>
      <c r="C77" s="103"/>
      <c r="D77" s="104"/>
      <c r="E77" s="91" t="s">
        <v>98</v>
      </c>
      <c r="F77" s="91" t="s">
        <v>285</v>
      </c>
      <c r="G77" s="151" t="s">
        <v>336</v>
      </c>
      <c r="H77" s="93"/>
      <c r="I77" s="93"/>
      <c r="J77" s="93"/>
      <c r="K77" s="93"/>
      <c r="L77" s="136"/>
    </row>
    <row r="78" spans="1:12" ht="19" customHeight="1" x14ac:dyDescent="0.2">
      <c r="A78" s="100"/>
      <c r="B78" s="101"/>
      <c r="C78" s="103"/>
      <c r="D78" s="104"/>
      <c r="E78" s="105" t="s">
        <v>111</v>
      </c>
      <c r="F78" s="105" t="s">
        <v>286</v>
      </c>
      <c r="G78" s="127" t="s">
        <v>243</v>
      </c>
      <c r="H78" s="109"/>
      <c r="I78" s="109"/>
      <c r="J78" s="109"/>
      <c r="K78" s="109"/>
      <c r="L78" s="132"/>
    </row>
    <row r="79" spans="1:12" ht="19" customHeight="1" x14ac:dyDescent="0.2">
      <c r="A79" s="100"/>
      <c r="B79" s="101"/>
      <c r="C79" s="103"/>
      <c r="D79" s="104"/>
      <c r="E79" s="105" t="s">
        <v>112</v>
      </c>
      <c r="F79" s="105" t="s">
        <v>244</v>
      </c>
      <c r="G79" s="127" t="s">
        <v>337</v>
      </c>
      <c r="H79" s="109"/>
      <c r="I79" s="109"/>
      <c r="J79" s="109"/>
      <c r="K79" s="109"/>
      <c r="L79" s="132"/>
    </row>
    <row r="80" spans="1:12" ht="19" customHeight="1" x14ac:dyDescent="0.2">
      <c r="A80" s="100"/>
      <c r="B80" s="101"/>
      <c r="C80" s="103"/>
      <c r="D80" s="104"/>
      <c r="E80" s="105" t="s">
        <v>113</v>
      </c>
      <c r="F80" s="105" t="s">
        <v>228</v>
      </c>
      <c r="G80" s="127" t="s">
        <v>338</v>
      </c>
      <c r="H80" s="109"/>
      <c r="I80" s="109"/>
      <c r="J80" s="109"/>
      <c r="K80" s="109"/>
      <c r="L80" s="132"/>
    </row>
    <row r="81" spans="1:12" ht="19" customHeight="1" thickBot="1" x14ac:dyDescent="0.25">
      <c r="A81" s="100"/>
      <c r="B81" s="101"/>
      <c r="C81" s="103"/>
      <c r="D81" s="104"/>
      <c r="E81" s="125" t="s">
        <v>114</v>
      </c>
      <c r="F81" s="125" t="s">
        <v>242</v>
      </c>
      <c r="G81" s="155" t="s">
        <v>339</v>
      </c>
      <c r="H81" s="156"/>
      <c r="I81" s="156"/>
      <c r="J81" s="156"/>
      <c r="K81" s="156"/>
      <c r="L81" s="157"/>
    </row>
    <row r="82" spans="1:12" s="124" customFormat="1" ht="19" customHeight="1" x14ac:dyDescent="0.2">
      <c r="A82" s="203" t="s">
        <v>0</v>
      </c>
      <c r="B82" s="204"/>
      <c r="C82" s="207" t="s">
        <v>1</v>
      </c>
      <c r="D82" s="204"/>
      <c r="E82" s="207" t="s">
        <v>2</v>
      </c>
      <c r="F82" s="204"/>
      <c r="G82" s="201" t="s">
        <v>304</v>
      </c>
      <c r="H82" s="130" t="s">
        <v>294</v>
      </c>
      <c r="I82" s="130" t="s">
        <v>295</v>
      </c>
      <c r="J82" s="130" t="s">
        <v>296</v>
      </c>
      <c r="K82" s="130" t="s">
        <v>297</v>
      </c>
      <c r="L82" s="131" t="s">
        <v>298</v>
      </c>
    </row>
    <row r="83" spans="1:12" s="124" customFormat="1" ht="113" thickBot="1" x14ac:dyDescent="0.25">
      <c r="A83" s="205"/>
      <c r="B83" s="206"/>
      <c r="C83" s="202"/>
      <c r="D83" s="206"/>
      <c r="E83" s="202"/>
      <c r="F83" s="206"/>
      <c r="G83" s="202"/>
      <c r="H83" s="158" t="s">
        <v>301</v>
      </c>
      <c r="I83" s="158" t="s">
        <v>299</v>
      </c>
      <c r="J83" s="158" t="s">
        <v>302</v>
      </c>
      <c r="K83" s="158" t="s">
        <v>303</v>
      </c>
      <c r="L83" s="159" t="s">
        <v>300</v>
      </c>
    </row>
    <row r="84" spans="1:12" ht="19" customHeight="1" thickBot="1" x14ac:dyDescent="0.25">
      <c r="A84" s="114">
        <v>4</v>
      </c>
      <c r="B84" s="199" t="s">
        <v>45</v>
      </c>
      <c r="C84" s="199"/>
      <c r="D84" s="199"/>
      <c r="E84" s="95"/>
      <c r="F84" s="95"/>
      <c r="G84" s="176"/>
      <c r="H84" s="177"/>
      <c r="I84" s="177"/>
      <c r="J84" s="177"/>
      <c r="K84" s="177"/>
      <c r="L84" s="178"/>
    </row>
    <row r="85" spans="1:12" ht="19" customHeight="1" thickBot="1" x14ac:dyDescent="0.25">
      <c r="A85" s="100"/>
      <c r="B85" s="101"/>
      <c r="C85" s="102" t="s">
        <v>120</v>
      </c>
      <c r="D85" s="92" t="s">
        <v>144</v>
      </c>
      <c r="E85" s="90"/>
      <c r="F85" s="90"/>
      <c r="G85" s="152"/>
      <c r="H85" s="153"/>
      <c r="I85" s="153"/>
      <c r="J85" s="153"/>
      <c r="K85" s="153"/>
      <c r="L85" s="154"/>
    </row>
    <row r="86" spans="1:12" ht="19" customHeight="1" x14ac:dyDescent="0.2">
      <c r="A86" s="100"/>
      <c r="B86" s="101"/>
      <c r="C86" s="103"/>
      <c r="D86" s="104"/>
      <c r="E86" s="91" t="s">
        <v>124</v>
      </c>
      <c r="F86" s="91" t="s">
        <v>245</v>
      </c>
      <c r="G86" s="151" t="s">
        <v>340</v>
      </c>
      <c r="H86" s="93"/>
      <c r="I86" s="93"/>
      <c r="J86" s="93"/>
      <c r="K86" s="93"/>
      <c r="L86" s="136"/>
    </row>
    <row r="87" spans="1:12" ht="19" customHeight="1" x14ac:dyDescent="0.2">
      <c r="A87" s="100"/>
      <c r="B87" s="101"/>
      <c r="C87" s="103"/>
      <c r="D87" s="104"/>
      <c r="E87" s="91" t="s">
        <v>125</v>
      </c>
      <c r="F87" s="91" t="s">
        <v>246</v>
      </c>
      <c r="G87" s="127" t="s">
        <v>341</v>
      </c>
      <c r="H87" s="109"/>
      <c r="I87" s="109"/>
      <c r="J87" s="109"/>
      <c r="K87" s="109"/>
      <c r="L87" s="132"/>
    </row>
    <row r="88" spans="1:12" ht="19" customHeight="1" x14ac:dyDescent="0.2">
      <c r="A88" s="100"/>
      <c r="B88" s="101"/>
      <c r="C88" s="103"/>
      <c r="D88" s="104"/>
      <c r="E88" s="91" t="s">
        <v>126</v>
      </c>
      <c r="F88" s="91" t="s">
        <v>247</v>
      </c>
      <c r="G88" s="127" t="s">
        <v>342</v>
      </c>
      <c r="H88" s="109"/>
      <c r="I88" s="109"/>
      <c r="J88" s="109"/>
      <c r="K88" s="109"/>
      <c r="L88" s="132"/>
    </row>
    <row r="89" spans="1:12" ht="19" customHeight="1" x14ac:dyDescent="0.2">
      <c r="A89" s="100"/>
      <c r="B89" s="101"/>
      <c r="C89" s="103"/>
      <c r="D89" s="104"/>
      <c r="E89" s="91" t="s">
        <v>127</v>
      </c>
      <c r="F89" s="91" t="s">
        <v>248</v>
      </c>
      <c r="G89" s="127" t="s">
        <v>343</v>
      </c>
      <c r="H89" s="109"/>
      <c r="I89" s="109"/>
      <c r="J89" s="109"/>
      <c r="K89" s="109"/>
      <c r="L89" s="132"/>
    </row>
    <row r="90" spans="1:12" ht="19" customHeight="1" thickBot="1" x14ac:dyDescent="0.25">
      <c r="A90" s="100"/>
      <c r="B90" s="101"/>
      <c r="C90" s="103"/>
      <c r="D90" s="104"/>
      <c r="E90" s="126" t="s">
        <v>128</v>
      </c>
      <c r="F90" s="126" t="s">
        <v>254</v>
      </c>
      <c r="G90" s="155"/>
      <c r="H90" s="156"/>
      <c r="I90" s="156"/>
      <c r="J90" s="156"/>
      <c r="K90" s="156"/>
      <c r="L90" s="157"/>
    </row>
    <row r="91" spans="1:12" ht="19" customHeight="1" thickBot="1" x14ac:dyDescent="0.25">
      <c r="A91" s="100"/>
      <c r="B91" s="101"/>
      <c r="C91" s="102" t="s">
        <v>121</v>
      </c>
      <c r="D91" s="92" t="s">
        <v>145</v>
      </c>
      <c r="E91" s="90"/>
      <c r="F91" s="90"/>
      <c r="G91" s="152"/>
      <c r="H91" s="153"/>
      <c r="I91" s="153"/>
      <c r="J91" s="153"/>
      <c r="K91" s="153"/>
      <c r="L91" s="154"/>
    </row>
    <row r="92" spans="1:12" ht="19" customHeight="1" x14ac:dyDescent="0.2">
      <c r="A92" s="100"/>
      <c r="B92" s="101"/>
      <c r="C92" s="103"/>
      <c r="D92" s="104"/>
      <c r="E92" s="91" t="s">
        <v>129</v>
      </c>
      <c r="F92" s="91" t="s">
        <v>293</v>
      </c>
      <c r="G92" s="151" t="s">
        <v>344</v>
      </c>
      <c r="H92" s="93"/>
      <c r="I92" s="93"/>
      <c r="J92" s="93"/>
      <c r="K92" s="93"/>
      <c r="L92" s="136"/>
    </row>
    <row r="93" spans="1:12" ht="19" customHeight="1" x14ac:dyDescent="0.2">
      <c r="A93" s="100"/>
      <c r="B93" s="101"/>
      <c r="C93" s="103"/>
      <c r="D93" s="104"/>
      <c r="E93" s="91" t="s">
        <v>130</v>
      </c>
      <c r="F93" s="91" t="s">
        <v>292</v>
      </c>
      <c r="G93" s="127"/>
      <c r="H93" s="109"/>
      <c r="I93" s="109"/>
      <c r="J93" s="109"/>
      <c r="K93" s="109"/>
      <c r="L93" s="132"/>
    </row>
    <row r="94" spans="1:12" ht="19" customHeight="1" x14ac:dyDescent="0.2">
      <c r="A94" s="100"/>
      <c r="B94" s="101"/>
      <c r="C94" s="103"/>
      <c r="D94" s="104"/>
      <c r="E94" s="91" t="s">
        <v>131</v>
      </c>
      <c r="F94" s="91" t="s">
        <v>249</v>
      </c>
      <c r="G94" s="127" t="s">
        <v>345</v>
      </c>
      <c r="H94" s="109"/>
      <c r="I94" s="109"/>
      <c r="J94" s="109"/>
      <c r="K94" s="109"/>
      <c r="L94" s="132"/>
    </row>
    <row r="95" spans="1:12" ht="19" customHeight="1" x14ac:dyDescent="0.2">
      <c r="A95" s="100"/>
      <c r="B95" s="101"/>
      <c r="C95" s="103"/>
      <c r="D95" s="104"/>
      <c r="E95" s="91" t="s">
        <v>132</v>
      </c>
      <c r="F95" s="91" t="s">
        <v>250</v>
      </c>
      <c r="G95" s="127" t="s">
        <v>346</v>
      </c>
      <c r="H95" s="109"/>
      <c r="I95" s="109"/>
      <c r="J95" s="109"/>
      <c r="K95" s="109"/>
      <c r="L95" s="132"/>
    </row>
    <row r="96" spans="1:12" ht="19" customHeight="1" thickBot="1" x14ac:dyDescent="0.25">
      <c r="A96" s="100"/>
      <c r="B96" s="101"/>
      <c r="C96" s="103"/>
      <c r="D96" s="104"/>
      <c r="E96" s="126" t="s">
        <v>133</v>
      </c>
      <c r="F96" s="126" t="s">
        <v>254</v>
      </c>
      <c r="G96" s="155" t="s">
        <v>257</v>
      </c>
      <c r="H96" s="156"/>
      <c r="I96" s="156"/>
      <c r="J96" s="156"/>
      <c r="K96" s="156"/>
      <c r="L96" s="157"/>
    </row>
    <row r="97" spans="1:12" ht="19" customHeight="1" thickBot="1" x14ac:dyDescent="0.25">
      <c r="A97" s="100"/>
      <c r="B97" s="101"/>
      <c r="C97" s="102" t="s">
        <v>122</v>
      </c>
      <c r="D97" s="92" t="s">
        <v>146</v>
      </c>
      <c r="E97" s="92"/>
      <c r="F97" s="92"/>
      <c r="G97" s="152"/>
      <c r="H97" s="153"/>
      <c r="I97" s="153"/>
      <c r="J97" s="153"/>
      <c r="K97" s="153"/>
      <c r="L97" s="154"/>
    </row>
    <row r="98" spans="1:12" ht="19" customHeight="1" x14ac:dyDescent="0.2">
      <c r="A98" s="100"/>
      <c r="B98" s="101"/>
      <c r="C98" s="103"/>
      <c r="D98" s="104"/>
      <c r="E98" s="93" t="s">
        <v>134</v>
      </c>
      <c r="F98" s="93" t="s">
        <v>251</v>
      </c>
      <c r="G98" s="151" t="s">
        <v>347</v>
      </c>
      <c r="H98" s="93"/>
      <c r="I98" s="93"/>
      <c r="J98" s="93"/>
      <c r="K98" s="93"/>
      <c r="L98" s="136"/>
    </row>
    <row r="99" spans="1:12" ht="19" customHeight="1" x14ac:dyDescent="0.2">
      <c r="A99" s="100"/>
      <c r="B99" s="101"/>
      <c r="C99" s="103"/>
      <c r="D99" s="104"/>
      <c r="E99" s="93" t="s">
        <v>135</v>
      </c>
      <c r="F99" s="93" t="s">
        <v>252</v>
      </c>
      <c r="G99" s="127" t="s">
        <v>348</v>
      </c>
      <c r="H99" s="109"/>
      <c r="I99" s="109"/>
      <c r="J99" s="109"/>
      <c r="K99" s="109"/>
      <c r="L99" s="132"/>
    </row>
    <row r="100" spans="1:12" ht="19" customHeight="1" x14ac:dyDescent="0.2">
      <c r="A100" s="100"/>
      <c r="B100" s="101"/>
      <c r="C100" s="103"/>
      <c r="D100" s="104"/>
      <c r="E100" s="93" t="s">
        <v>136</v>
      </c>
      <c r="F100" s="93" t="s">
        <v>253</v>
      </c>
      <c r="G100" s="127" t="s">
        <v>349</v>
      </c>
      <c r="H100" s="109"/>
      <c r="I100" s="109"/>
      <c r="J100" s="109"/>
      <c r="K100" s="109"/>
      <c r="L100" s="132"/>
    </row>
    <row r="101" spans="1:12" ht="19" customHeight="1" x14ac:dyDescent="0.2">
      <c r="A101" s="100"/>
      <c r="B101" s="101"/>
      <c r="C101" s="103"/>
      <c r="D101" s="104"/>
      <c r="E101" s="93" t="s">
        <v>137</v>
      </c>
      <c r="F101" s="93" t="s">
        <v>255</v>
      </c>
      <c r="G101" s="127" t="s">
        <v>256</v>
      </c>
      <c r="H101" s="109"/>
      <c r="I101" s="109"/>
      <c r="J101" s="109"/>
      <c r="K101" s="109"/>
      <c r="L101" s="132"/>
    </row>
    <row r="102" spans="1:12" ht="19" customHeight="1" thickBot="1" x14ac:dyDescent="0.25">
      <c r="A102" s="100"/>
      <c r="B102" s="101"/>
      <c r="C102" s="103"/>
      <c r="D102" s="104"/>
      <c r="E102" s="141" t="s">
        <v>138</v>
      </c>
      <c r="F102" s="126" t="s">
        <v>254</v>
      </c>
      <c r="G102" s="155"/>
      <c r="H102" s="156"/>
      <c r="I102" s="156"/>
      <c r="J102" s="156"/>
      <c r="K102" s="156"/>
      <c r="L102" s="157"/>
    </row>
    <row r="103" spans="1:12" ht="19" customHeight="1" thickBot="1" x14ac:dyDescent="0.25">
      <c r="A103" s="100"/>
      <c r="B103" s="101"/>
      <c r="C103" s="102" t="s">
        <v>123</v>
      </c>
      <c r="D103" s="92" t="s">
        <v>147</v>
      </c>
      <c r="E103" s="90"/>
      <c r="F103" s="90"/>
      <c r="G103" s="152"/>
      <c r="H103" s="153"/>
      <c r="I103" s="153"/>
      <c r="J103" s="153"/>
      <c r="K103" s="153"/>
      <c r="L103" s="154"/>
    </row>
    <row r="104" spans="1:12" ht="19" customHeight="1" x14ac:dyDescent="0.2">
      <c r="A104" s="100"/>
      <c r="B104" s="101"/>
      <c r="C104" s="103"/>
      <c r="D104" s="104"/>
      <c r="E104" s="91" t="s">
        <v>139</v>
      </c>
      <c r="F104" s="91" t="s">
        <v>258</v>
      </c>
      <c r="G104" s="151" t="s">
        <v>350</v>
      </c>
      <c r="H104" s="93"/>
      <c r="I104" s="93"/>
      <c r="J104" s="93"/>
      <c r="K104" s="93"/>
      <c r="L104" s="136"/>
    </row>
    <row r="105" spans="1:12" ht="19" customHeight="1" x14ac:dyDescent="0.2">
      <c r="A105" s="100"/>
      <c r="B105" s="101"/>
      <c r="C105" s="103"/>
      <c r="D105" s="104"/>
      <c r="E105" s="91" t="s">
        <v>140</v>
      </c>
      <c r="F105" s="91" t="s">
        <v>259</v>
      </c>
      <c r="G105" s="127" t="s">
        <v>351</v>
      </c>
      <c r="H105" s="109"/>
      <c r="I105" s="109"/>
      <c r="J105" s="109"/>
      <c r="K105" s="109"/>
      <c r="L105" s="132"/>
    </row>
    <row r="106" spans="1:12" ht="19" customHeight="1" x14ac:dyDescent="0.2">
      <c r="A106" s="100"/>
      <c r="B106" s="101"/>
      <c r="C106" s="103"/>
      <c r="D106" s="104"/>
      <c r="E106" s="91" t="s">
        <v>141</v>
      </c>
      <c r="F106" s="91" t="s">
        <v>260</v>
      </c>
      <c r="G106" s="127" t="s">
        <v>352</v>
      </c>
      <c r="H106" s="109"/>
      <c r="I106" s="109"/>
      <c r="J106" s="109"/>
      <c r="K106" s="109"/>
      <c r="L106" s="132"/>
    </row>
    <row r="107" spans="1:12" ht="19" customHeight="1" x14ac:dyDescent="0.2">
      <c r="A107" s="100"/>
      <c r="B107" s="101"/>
      <c r="C107" s="103"/>
      <c r="D107" s="104"/>
      <c r="E107" s="91" t="s">
        <v>142</v>
      </c>
      <c r="F107" s="91" t="s">
        <v>261</v>
      </c>
      <c r="G107" s="127" t="s">
        <v>353</v>
      </c>
      <c r="H107" s="109"/>
      <c r="I107" s="109"/>
      <c r="J107" s="109"/>
      <c r="K107" s="109"/>
      <c r="L107" s="132"/>
    </row>
    <row r="108" spans="1:12" ht="19" customHeight="1" thickBot="1" x14ac:dyDescent="0.25">
      <c r="A108" s="100"/>
      <c r="B108" s="101"/>
      <c r="C108" s="103"/>
      <c r="D108" s="104"/>
      <c r="E108" s="126" t="s">
        <v>143</v>
      </c>
      <c r="F108" s="126" t="s">
        <v>254</v>
      </c>
      <c r="G108" s="155"/>
      <c r="H108" s="156"/>
      <c r="I108" s="156"/>
      <c r="J108" s="156"/>
      <c r="K108" s="156"/>
      <c r="L108" s="157"/>
    </row>
    <row r="109" spans="1:12" s="124" customFormat="1" ht="19" customHeight="1" x14ac:dyDescent="0.2">
      <c r="A109" s="203" t="s">
        <v>0</v>
      </c>
      <c r="B109" s="204"/>
      <c r="C109" s="207" t="s">
        <v>1</v>
      </c>
      <c r="D109" s="204"/>
      <c r="E109" s="207" t="s">
        <v>2</v>
      </c>
      <c r="F109" s="204"/>
      <c r="G109" s="201" t="s">
        <v>304</v>
      </c>
      <c r="H109" s="130" t="s">
        <v>294</v>
      </c>
      <c r="I109" s="130" t="s">
        <v>295</v>
      </c>
      <c r="J109" s="130" t="s">
        <v>296</v>
      </c>
      <c r="K109" s="130" t="s">
        <v>297</v>
      </c>
      <c r="L109" s="131" t="s">
        <v>298</v>
      </c>
    </row>
    <row r="110" spans="1:12" s="124" customFormat="1" ht="113" thickBot="1" x14ac:dyDescent="0.25">
      <c r="A110" s="205"/>
      <c r="B110" s="206"/>
      <c r="C110" s="202"/>
      <c r="D110" s="206"/>
      <c r="E110" s="202"/>
      <c r="F110" s="206"/>
      <c r="G110" s="202"/>
      <c r="H110" s="158" t="s">
        <v>301</v>
      </c>
      <c r="I110" s="158" t="s">
        <v>299</v>
      </c>
      <c r="J110" s="158" t="s">
        <v>302</v>
      </c>
      <c r="K110" s="158" t="s">
        <v>303</v>
      </c>
      <c r="L110" s="159" t="s">
        <v>300</v>
      </c>
    </row>
    <row r="111" spans="1:12" ht="19" customHeight="1" thickBot="1" x14ac:dyDescent="0.25">
      <c r="A111" s="115">
        <v>5</v>
      </c>
      <c r="B111" s="200" t="s">
        <v>149</v>
      </c>
      <c r="C111" s="200"/>
      <c r="D111" s="200"/>
      <c r="E111" s="96"/>
      <c r="F111" s="96"/>
      <c r="G111" s="179"/>
      <c r="H111" s="180"/>
      <c r="I111" s="180"/>
      <c r="J111" s="180"/>
      <c r="K111" s="180"/>
      <c r="L111" s="181"/>
    </row>
    <row r="112" spans="1:12" ht="19" customHeight="1" thickBot="1" x14ac:dyDescent="0.25">
      <c r="A112" s="100"/>
      <c r="B112" s="101"/>
      <c r="C112" s="102" t="s">
        <v>150</v>
      </c>
      <c r="D112" s="92" t="s">
        <v>154</v>
      </c>
      <c r="E112" s="90"/>
      <c r="F112" s="90"/>
      <c r="G112" s="152"/>
      <c r="H112" s="153"/>
      <c r="I112" s="153"/>
      <c r="J112" s="153"/>
      <c r="K112" s="153"/>
      <c r="L112" s="154"/>
    </row>
    <row r="113" spans="1:12" ht="19" customHeight="1" x14ac:dyDescent="0.2">
      <c r="A113" s="100"/>
      <c r="B113" s="101"/>
      <c r="C113" s="103"/>
      <c r="D113" s="104"/>
      <c r="E113" s="91" t="s">
        <v>158</v>
      </c>
      <c r="F113" s="91" t="s">
        <v>262</v>
      </c>
      <c r="G113" s="151" t="s">
        <v>354</v>
      </c>
      <c r="H113" s="93"/>
      <c r="I113" s="93"/>
      <c r="J113" s="93"/>
      <c r="K113" s="93"/>
      <c r="L113" s="136"/>
    </row>
    <row r="114" spans="1:12" ht="19" customHeight="1" x14ac:dyDescent="0.2">
      <c r="A114" s="100"/>
      <c r="B114" s="101"/>
      <c r="C114" s="103"/>
      <c r="D114" s="104"/>
      <c r="E114" s="91" t="s">
        <v>159</v>
      </c>
      <c r="F114" s="91" t="s">
        <v>263</v>
      </c>
      <c r="G114" s="127" t="s">
        <v>355</v>
      </c>
      <c r="H114" s="109"/>
      <c r="I114" s="109"/>
      <c r="J114" s="109"/>
      <c r="K114" s="109"/>
      <c r="L114" s="132"/>
    </row>
    <row r="115" spans="1:12" ht="19" customHeight="1" x14ac:dyDescent="0.2">
      <c r="A115" s="100"/>
      <c r="B115" s="101"/>
      <c r="C115" s="103"/>
      <c r="D115" s="104"/>
      <c r="E115" s="91" t="s">
        <v>160</v>
      </c>
      <c r="F115" s="91" t="s">
        <v>267</v>
      </c>
      <c r="G115" s="127" t="s">
        <v>356</v>
      </c>
      <c r="H115" s="109"/>
      <c r="I115" s="109"/>
      <c r="J115" s="109"/>
      <c r="K115" s="109"/>
      <c r="L115" s="132"/>
    </row>
    <row r="116" spans="1:12" ht="19" customHeight="1" x14ac:dyDescent="0.2">
      <c r="A116" s="100"/>
      <c r="B116" s="101"/>
      <c r="C116" s="103"/>
      <c r="D116" s="104"/>
      <c r="E116" s="91" t="s">
        <v>161</v>
      </c>
      <c r="F116" s="91" t="s">
        <v>264</v>
      </c>
      <c r="G116" s="127" t="s">
        <v>356</v>
      </c>
      <c r="H116" s="109"/>
      <c r="I116" s="109"/>
      <c r="J116" s="109"/>
      <c r="K116" s="109"/>
      <c r="L116" s="132"/>
    </row>
    <row r="117" spans="1:12" ht="19" customHeight="1" thickBot="1" x14ac:dyDescent="0.25">
      <c r="A117" s="100"/>
      <c r="B117" s="101"/>
      <c r="C117" s="103"/>
      <c r="D117" s="104"/>
      <c r="E117" s="126" t="s">
        <v>162</v>
      </c>
      <c r="F117" s="126" t="s">
        <v>254</v>
      </c>
      <c r="G117" s="155" t="s">
        <v>357</v>
      </c>
      <c r="H117" s="156"/>
      <c r="I117" s="156"/>
      <c r="J117" s="156"/>
      <c r="K117" s="156"/>
      <c r="L117" s="157"/>
    </row>
    <row r="118" spans="1:12" ht="19" customHeight="1" thickBot="1" x14ac:dyDescent="0.25">
      <c r="A118" s="100"/>
      <c r="B118" s="101"/>
      <c r="C118" s="102" t="s">
        <v>151</v>
      </c>
      <c r="D118" s="92" t="s">
        <v>155</v>
      </c>
      <c r="E118" s="90"/>
      <c r="F118" s="90"/>
      <c r="G118" s="152"/>
      <c r="H118" s="153"/>
      <c r="I118" s="153"/>
      <c r="J118" s="153"/>
      <c r="K118" s="153"/>
      <c r="L118" s="154"/>
    </row>
    <row r="119" spans="1:12" ht="19" customHeight="1" x14ac:dyDescent="0.2">
      <c r="A119" s="100"/>
      <c r="B119" s="101"/>
      <c r="C119" s="103"/>
      <c r="D119" s="104"/>
      <c r="E119" s="91" t="s">
        <v>163</v>
      </c>
      <c r="F119" s="91" t="s">
        <v>268</v>
      </c>
      <c r="G119" s="151" t="s">
        <v>358</v>
      </c>
      <c r="H119" s="93"/>
      <c r="I119" s="93"/>
      <c r="J119" s="93"/>
      <c r="K119" s="93"/>
      <c r="L119" s="136"/>
    </row>
    <row r="120" spans="1:12" ht="19" customHeight="1" x14ac:dyDescent="0.2">
      <c r="A120" s="100"/>
      <c r="B120" s="101"/>
      <c r="C120" s="103"/>
      <c r="D120" s="104"/>
      <c r="E120" s="91" t="s">
        <v>164</v>
      </c>
      <c r="F120" s="105" t="s">
        <v>269</v>
      </c>
      <c r="G120" s="127" t="s">
        <v>359</v>
      </c>
      <c r="H120" s="109"/>
      <c r="I120" s="109"/>
      <c r="J120" s="109"/>
      <c r="K120" s="109"/>
      <c r="L120" s="132"/>
    </row>
    <row r="121" spans="1:12" ht="19" customHeight="1" x14ac:dyDescent="0.2">
      <c r="A121" s="100"/>
      <c r="B121" s="101"/>
      <c r="C121" s="103"/>
      <c r="D121" s="104"/>
      <c r="E121" s="91" t="s">
        <v>165</v>
      </c>
      <c r="F121" s="105" t="s">
        <v>270</v>
      </c>
      <c r="G121" s="127" t="s">
        <v>360</v>
      </c>
      <c r="H121" s="109"/>
      <c r="I121" s="109"/>
      <c r="J121" s="109"/>
      <c r="K121" s="109"/>
      <c r="L121" s="132"/>
    </row>
    <row r="122" spans="1:12" ht="19" customHeight="1" x14ac:dyDescent="0.2">
      <c r="A122" s="100"/>
      <c r="B122" s="101"/>
      <c r="C122" s="103"/>
      <c r="D122" s="104"/>
      <c r="E122" s="91" t="s">
        <v>166</v>
      </c>
      <c r="F122" s="93" t="s">
        <v>265</v>
      </c>
      <c r="G122" s="127" t="s">
        <v>361</v>
      </c>
      <c r="H122" s="109"/>
      <c r="I122" s="109"/>
      <c r="J122" s="109"/>
      <c r="K122" s="109"/>
      <c r="L122" s="132"/>
    </row>
    <row r="123" spans="1:12" ht="19" customHeight="1" thickBot="1" x14ac:dyDescent="0.25">
      <c r="A123" s="100"/>
      <c r="B123" s="101"/>
      <c r="C123" s="103"/>
      <c r="D123" s="104"/>
      <c r="E123" s="126" t="s">
        <v>167</v>
      </c>
      <c r="F123" s="125" t="s">
        <v>254</v>
      </c>
      <c r="G123" s="155" t="s">
        <v>362</v>
      </c>
      <c r="H123" s="156"/>
      <c r="I123" s="156"/>
      <c r="J123" s="156"/>
      <c r="K123" s="156"/>
      <c r="L123" s="157"/>
    </row>
    <row r="124" spans="1:12" ht="19" customHeight="1" thickBot="1" x14ac:dyDescent="0.25">
      <c r="A124" s="100"/>
      <c r="B124" s="101"/>
      <c r="C124" s="102" t="s">
        <v>152</v>
      </c>
      <c r="D124" s="92" t="s">
        <v>156</v>
      </c>
      <c r="E124" s="92"/>
      <c r="F124" s="92"/>
      <c r="G124" s="152"/>
      <c r="H124" s="153"/>
      <c r="I124" s="153"/>
      <c r="J124" s="153"/>
      <c r="K124" s="153"/>
      <c r="L124" s="154"/>
    </row>
    <row r="125" spans="1:12" ht="19" customHeight="1" x14ac:dyDescent="0.2">
      <c r="A125" s="100"/>
      <c r="B125" s="101"/>
      <c r="C125" s="103"/>
      <c r="D125" s="104"/>
      <c r="E125" s="93" t="s">
        <v>168</v>
      </c>
      <c r="F125" s="93" t="s">
        <v>272</v>
      </c>
      <c r="G125" s="151" t="s">
        <v>363</v>
      </c>
      <c r="H125" s="93"/>
      <c r="I125" s="93"/>
      <c r="J125" s="93"/>
      <c r="K125" s="93"/>
      <c r="L125" s="136"/>
    </row>
    <row r="126" spans="1:12" ht="19" customHeight="1" x14ac:dyDescent="0.2">
      <c r="A126" s="100"/>
      <c r="B126" s="101"/>
      <c r="C126" s="103"/>
      <c r="D126" s="104"/>
      <c r="E126" s="93" t="s">
        <v>169</v>
      </c>
      <c r="F126" s="93" t="s">
        <v>274</v>
      </c>
      <c r="G126" s="127" t="s">
        <v>364</v>
      </c>
      <c r="H126" s="109"/>
      <c r="I126" s="109"/>
      <c r="J126" s="109"/>
      <c r="K126" s="109"/>
      <c r="L126" s="132"/>
    </row>
    <row r="127" spans="1:12" ht="19" customHeight="1" x14ac:dyDescent="0.2">
      <c r="A127" s="100"/>
      <c r="B127" s="101"/>
      <c r="C127" s="103"/>
      <c r="D127" s="104"/>
      <c r="E127" s="93" t="s">
        <v>170</v>
      </c>
      <c r="F127" s="93" t="s">
        <v>275</v>
      </c>
      <c r="G127" s="127" t="s">
        <v>365</v>
      </c>
      <c r="H127" s="109"/>
      <c r="I127" s="109"/>
      <c r="J127" s="109"/>
      <c r="K127" s="109"/>
      <c r="L127" s="132"/>
    </row>
    <row r="128" spans="1:12" ht="19" customHeight="1" x14ac:dyDescent="0.2">
      <c r="A128" s="100"/>
      <c r="B128" s="101"/>
      <c r="C128" s="103"/>
      <c r="D128" s="104"/>
      <c r="E128" s="93" t="s">
        <v>171</v>
      </c>
      <c r="F128" s="93" t="s">
        <v>266</v>
      </c>
      <c r="G128" s="127" t="s">
        <v>366</v>
      </c>
      <c r="H128" s="109"/>
      <c r="I128" s="109"/>
      <c r="J128" s="109"/>
      <c r="K128" s="109"/>
      <c r="L128" s="132"/>
    </row>
    <row r="129" spans="1:12" ht="19" customHeight="1" thickBot="1" x14ac:dyDescent="0.25">
      <c r="A129" s="100"/>
      <c r="B129" s="101"/>
      <c r="C129" s="103"/>
      <c r="D129" s="104"/>
      <c r="E129" s="141" t="s">
        <v>172</v>
      </c>
      <c r="F129" s="126" t="s">
        <v>254</v>
      </c>
      <c r="G129" s="155"/>
      <c r="H129" s="156"/>
      <c r="I129" s="156"/>
      <c r="J129" s="156"/>
      <c r="K129" s="156"/>
      <c r="L129" s="157"/>
    </row>
    <row r="130" spans="1:12" ht="19" customHeight="1" thickBot="1" x14ac:dyDescent="0.25">
      <c r="A130" s="100"/>
      <c r="B130" s="101"/>
      <c r="C130" s="102" t="s">
        <v>153</v>
      </c>
      <c r="D130" s="92" t="s">
        <v>157</v>
      </c>
      <c r="E130" s="90"/>
      <c r="F130" s="90"/>
      <c r="G130" s="152"/>
      <c r="H130" s="153"/>
      <c r="I130" s="153"/>
      <c r="J130" s="153"/>
      <c r="K130" s="153"/>
      <c r="L130" s="154"/>
    </row>
    <row r="131" spans="1:12" ht="19" customHeight="1" x14ac:dyDescent="0.2">
      <c r="A131" s="100"/>
      <c r="B131" s="101"/>
      <c r="C131" s="142"/>
      <c r="D131" s="143"/>
      <c r="E131" s="119" t="s">
        <v>173</v>
      </c>
      <c r="F131" s="119" t="s">
        <v>271</v>
      </c>
      <c r="G131" s="146" t="s">
        <v>367</v>
      </c>
      <c r="H131" s="137"/>
      <c r="I131" s="137"/>
      <c r="J131" s="137"/>
      <c r="K131" s="137"/>
      <c r="L131" s="138"/>
    </row>
    <row r="132" spans="1:12" ht="19" customHeight="1" x14ac:dyDescent="0.2">
      <c r="A132" s="100"/>
      <c r="B132" s="101"/>
      <c r="C132" s="103"/>
      <c r="D132" s="104"/>
      <c r="E132" s="91" t="s">
        <v>174</v>
      </c>
      <c r="F132" s="91" t="s">
        <v>273</v>
      </c>
      <c r="G132" s="127" t="s">
        <v>368</v>
      </c>
      <c r="H132" s="109"/>
      <c r="I132" s="109"/>
      <c r="J132" s="109"/>
      <c r="K132" s="109"/>
      <c r="L132" s="132"/>
    </row>
    <row r="133" spans="1:12" ht="19" customHeight="1" x14ac:dyDescent="0.2">
      <c r="A133" s="100"/>
      <c r="B133" s="101"/>
      <c r="C133" s="103"/>
      <c r="D133" s="104"/>
      <c r="E133" s="91" t="s">
        <v>175</v>
      </c>
      <c r="F133" s="91" t="s">
        <v>276</v>
      </c>
      <c r="G133" s="127" t="s">
        <v>369</v>
      </c>
      <c r="H133" s="109"/>
      <c r="I133" s="109"/>
      <c r="J133" s="109"/>
      <c r="K133" s="109"/>
      <c r="L133" s="132"/>
    </row>
    <row r="134" spans="1:12" ht="19" customHeight="1" x14ac:dyDescent="0.2">
      <c r="A134" s="100"/>
      <c r="B134" s="101"/>
      <c r="C134" s="103"/>
      <c r="D134" s="104"/>
      <c r="E134" s="91" t="s">
        <v>176</v>
      </c>
      <c r="F134" s="91" t="s">
        <v>277</v>
      </c>
      <c r="G134" s="127" t="s">
        <v>370</v>
      </c>
      <c r="H134" s="109"/>
      <c r="I134" s="109"/>
      <c r="J134" s="109"/>
      <c r="K134" s="109"/>
      <c r="L134" s="132"/>
    </row>
    <row r="135" spans="1:12" ht="19" customHeight="1" thickBot="1" x14ac:dyDescent="0.25">
      <c r="A135" s="111"/>
      <c r="B135" s="112"/>
      <c r="C135" s="106"/>
      <c r="D135" s="107"/>
      <c r="E135" s="94" t="s">
        <v>177</v>
      </c>
      <c r="F135" s="94" t="s">
        <v>254</v>
      </c>
      <c r="G135" s="108"/>
      <c r="H135" s="110"/>
      <c r="I135" s="110"/>
      <c r="J135" s="110"/>
      <c r="K135" s="110"/>
      <c r="L135" s="134"/>
    </row>
  </sheetData>
  <mergeCells count="23">
    <mergeCell ref="B111:D111"/>
    <mergeCell ref="A55:B56"/>
    <mergeCell ref="C55:D56"/>
    <mergeCell ref="E55:F56"/>
    <mergeCell ref="G55:G56"/>
    <mergeCell ref="A82:B83"/>
    <mergeCell ref="C82:D83"/>
    <mergeCell ref="E82:F83"/>
    <mergeCell ref="B57:D57"/>
    <mergeCell ref="G1:G2"/>
    <mergeCell ref="C1:D2"/>
    <mergeCell ref="E1:F2"/>
    <mergeCell ref="A1:B2"/>
    <mergeCell ref="A28:B29"/>
    <mergeCell ref="C28:D29"/>
    <mergeCell ref="E28:F29"/>
    <mergeCell ref="G28:G29"/>
    <mergeCell ref="G82:G83"/>
    <mergeCell ref="A109:B110"/>
    <mergeCell ref="C109:D110"/>
    <mergeCell ref="E109:F110"/>
    <mergeCell ref="G109:G110"/>
    <mergeCell ref="B84:D84"/>
  </mergeCells>
  <conditionalFormatting sqref="F32">
    <cfRule type="colorScale" priority="33">
      <colorScale>
        <cfvo type="min"/>
        <cfvo type="percentile" val="50"/>
        <cfvo type="max"/>
        <color rgb="FFF8696B"/>
        <color rgb="FFFFEB84"/>
        <color rgb="FF63BE7B"/>
      </colorScale>
    </cfRule>
  </conditionalFormatting>
  <conditionalFormatting sqref="F33:F36">
    <cfRule type="colorScale" priority="32">
      <colorScale>
        <cfvo type="min"/>
        <cfvo type="percentile" val="50"/>
        <cfvo type="max"/>
        <color rgb="FFF8696B"/>
        <color rgb="FFFFEB84"/>
        <color rgb="FF63BE7B"/>
      </colorScale>
    </cfRule>
  </conditionalFormatting>
  <conditionalFormatting sqref="F38:F42">
    <cfRule type="colorScale" priority="31">
      <colorScale>
        <cfvo type="min"/>
        <cfvo type="percentile" val="50"/>
        <cfvo type="max"/>
        <color rgb="FFF8696B"/>
        <color rgb="FFFFEB84"/>
        <color rgb="FF63BE7B"/>
      </colorScale>
    </cfRule>
  </conditionalFormatting>
  <conditionalFormatting sqref="F44:F45 F47:F48">
    <cfRule type="colorScale" priority="30">
      <colorScale>
        <cfvo type="min"/>
        <cfvo type="percentile" val="50"/>
        <cfvo type="max"/>
        <color rgb="FFF8696B"/>
        <color rgb="FFFFEB84"/>
        <color rgb="FF63BE7B"/>
      </colorScale>
    </cfRule>
  </conditionalFormatting>
  <conditionalFormatting sqref="F5">
    <cfRule type="colorScale" priority="28">
      <colorScale>
        <cfvo type="min"/>
        <cfvo type="percentile" val="50"/>
        <cfvo type="max"/>
        <color rgb="FFF8696B"/>
        <color rgb="FFFFEB84"/>
        <color rgb="FF63BE7B"/>
      </colorScale>
    </cfRule>
  </conditionalFormatting>
  <conditionalFormatting sqref="F6:F9">
    <cfRule type="colorScale" priority="27">
      <colorScale>
        <cfvo type="min"/>
        <cfvo type="percentile" val="50"/>
        <cfvo type="max"/>
        <color rgb="FFF8696B"/>
        <color rgb="FFFFEB84"/>
        <color rgb="FF63BE7B"/>
      </colorScale>
    </cfRule>
  </conditionalFormatting>
  <conditionalFormatting sqref="F11:F15">
    <cfRule type="colorScale" priority="26">
      <colorScale>
        <cfvo type="min"/>
        <cfvo type="percentile" val="50"/>
        <cfvo type="max"/>
        <color rgb="FFF8696B"/>
        <color rgb="FFFFEB84"/>
        <color rgb="FF63BE7B"/>
      </colorScale>
    </cfRule>
  </conditionalFormatting>
  <conditionalFormatting sqref="F17:F21">
    <cfRule type="colorScale" priority="25">
      <colorScale>
        <cfvo type="min"/>
        <cfvo type="percentile" val="50"/>
        <cfvo type="max"/>
        <color rgb="FFF8696B"/>
        <color rgb="FFFFEB84"/>
        <color rgb="FF63BE7B"/>
      </colorScale>
    </cfRule>
  </conditionalFormatting>
  <conditionalFormatting sqref="F23:F27">
    <cfRule type="colorScale" priority="24">
      <colorScale>
        <cfvo type="min"/>
        <cfvo type="percentile" val="50"/>
        <cfvo type="max"/>
        <color rgb="FFF8696B"/>
        <color rgb="FFFFEB84"/>
        <color rgb="FF63BE7B"/>
      </colorScale>
    </cfRule>
  </conditionalFormatting>
  <conditionalFormatting sqref="F59">
    <cfRule type="colorScale" priority="23">
      <colorScale>
        <cfvo type="min"/>
        <cfvo type="percentile" val="50"/>
        <cfvo type="max"/>
        <color rgb="FFF8696B"/>
        <color rgb="FFFFEB84"/>
        <color rgb="FF63BE7B"/>
      </colorScale>
    </cfRule>
  </conditionalFormatting>
  <conditionalFormatting sqref="F67:F69 F65">
    <cfRule type="colorScale" priority="21">
      <colorScale>
        <cfvo type="min"/>
        <cfvo type="percentile" val="50"/>
        <cfvo type="max"/>
        <color rgb="FFF8696B"/>
        <color rgb="FFFFEB84"/>
        <color rgb="FF63BE7B"/>
      </colorScale>
    </cfRule>
  </conditionalFormatting>
  <conditionalFormatting sqref="F71:F75">
    <cfRule type="colorScale" priority="20">
      <colorScale>
        <cfvo type="min"/>
        <cfvo type="percentile" val="50"/>
        <cfvo type="max"/>
        <color rgb="FFF8696B"/>
        <color rgb="FFFFEB84"/>
        <color rgb="FF63BE7B"/>
      </colorScale>
    </cfRule>
  </conditionalFormatting>
  <conditionalFormatting sqref="F86">
    <cfRule type="colorScale" priority="18">
      <colorScale>
        <cfvo type="min"/>
        <cfvo type="percentile" val="50"/>
        <cfvo type="max"/>
        <color rgb="FFF8696B"/>
        <color rgb="FFFFEB84"/>
        <color rgb="FF63BE7B"/>
      </colorScale>
    </cfRule>
  </conditionalFormatting>
  <conditionalFormatting sqref="F87:F90">
    <cfRule type="colorScale" priority="17">
      <colorScale>
        <cfvo type="min"/>
        <cfvo type="percentile" val="50"/>
        <cfvo type="max"/>
        <color rgb="FFF8696B"/>
        <color rgb="FFFFEB84"/>
        <color rgb="FF63BE7B"/>
      </colorScale>
    </cfRule>
  </conditionalFormatting>
  <conditionalFormatting sqref="F92:F95">
    <cfRule type="colorScale" priority="16">
      <colorScale>
        <cfvo type="min"/>
        <cfvo type="percentile" val="50"/>
        <cfvo type="max"/>
        <color rgb="FFF8696B"/>
        <color rgb="FFFFEB84"/>
        <color rgb="FF63BE7B"/>
      </colorScale>
    </cfRule>
  </conditionalFormatting>
  <conditionalFormatting sqref="F98:F101">
    <cfRule type="colorScale" priority="15">
      <colorScale>
        <cfvo type="min"/>
        <cfvo type="percentile" val="50"/>
        <cfvo type="max"/>
        <color rgb="FFF8696B"/>
        <color rgb="FFFFEB84"/>
        <color rgb="FF63BE7B"/>
      </colorScale>
    </cfRule>
  </conditionalFormatting>
  <conditionalFormatting sqref="F104:F107">
    <cfRule type="colorScale" priority="14">
      <colorScale>
        <cfvo type="min"/>
        <cfvo type="percentile" val="50"/>
        <cfvo type="max"/>
        <color rgb="FFF8696B"/>
        <color rgb="FFFFEB84"/>
        <color rgb="FF63BE7B"/>
      </colorScale>
    </cfRule>
  </conditionalFormatting>
  <conditionalFormatting sqref="F113">
    <cfRule type="colorScale" priority="13">
      <colorScale>
        <cfvo type="min"/>
        <cfvo type="percentile" val="50"/>
        <cfvo type="max"/>
        <color rgb="FFF8696B"/>
        <color rgb="FFFFEB84"/>
        <color rgb="FF63BE7B"/>
      </colorScale>
    </cfRule>
  </conditionalFormatting>
  <conditionalFormatting sqref="F114:F116">
    <cfRule type="colorScale" priority="12">
      <colorScale>
        <cfvo type="min"/>
        <cfvo type="percentile" val="50"/>
        <cfvo type="max"/>
        <color rgb="FFF8696B"/>
        <color rgb="FFFFEB84"/>
        <color rgb="FF63BE7B"/>
      </colorScale>
    </cfRule>
  </conditionalFormatting>
  <conditionalFormatting sqref="F119:F120">
    <cfRule type="colorScale" priority="11">
      <colorScale>
        <cfvo type="min"/>
        <cfvo type="percentile" val="50"/>
        <cfvo type="max"/>
        <color rgb="FFF8696B"/>
        <color rgb="FFFFEB84"/>
        <color rgb="FF63BE7B"/>
      </colorScale>
    </cfRule>
  </conditionalFormatting>
  <conditionalFormatting sqref="F125:F128">
    <cfRule type="colorScale" priority="10">
      <colorScale>
        <cfvo type="min"/>
        <cfvo type="percentile" val="50"/>
        <cfvo type="max"/>
        <color rgb="FFF8696B"/>
        <color rgb="FFFFEB84"/>
        <color rgb="FF63BE7B"/>
      </colorScale>
    </cfRule>
  </conditionalFormatting>
  <conditionalFormatting sqref="F131:F134">
    <cfRule type="colorScale" priority="9">
      <colorScale>
        <cfvo type="min"/>
        <cfvo type="percentile" val="50"/>
        <cfvo type="max"/>
        <color rgb="FFF8696B"/>
        <color rgb="FFFFEB84"/>
        <color rgb="FF63BE7B"/>
      </colorScale>
    </cfRule>
  </conditionalFormatting>
  <conditionalFormatting sqref="F52:F54">
    <cfRule type="colorScale" priority="326">
      <colorScale>
        <cfvo type="min"/>
        <cfvo type="percentile" val="50"/>
        <cfvo type="max"/>
        <color rgb="FFF8696B"/>
        <color rgb="FFFFEB84"/>
        <color rgb="FF63BE7B"/>
      </colorScale>
    </cfRule>
  </conditionalFormatting>
  <conditionalFormatting sqref="F60:F61 F63">
    <cfRule type="colorScale" priority="328">
      <colorScale>
        <cfvo type="min"/>
        <cfvo type="percentile" val="50"/>
        <cfvo type="max"/>
        <color rgb="FFF8696B"/>
        <color rgb="FFFFEB84"/>
        <color rgb="FF63BE7B"/>
      </colorScale>
    </cfRule>
  </conditionalFormatting>
  <conditionalFormatting sqref="F80:F81 F77">
    <cfRule type="colorScale" priority="329">
      <colorScale>
        <cfvo type="min"/>
        <cfvo type="percentile" val="50"/>
        <cfvo type="max"/>
        <color rgb="FFF8696B"/>
        <color rgb="FFFFEB84"/>
        <color rgb="FF63BE7B"/>
      </colorScale>
    </cfRule>
  </conditionalFormatting>
  <conditionalFormatting sqref="F102">
    <cfRule type="colorScale" priority="8">
      <colorScale>
        <cfvo type="min"/>
        <cfvo type="percentile" val="50"/>
        <cfvo type="max"/>
        <color rgb="FFF8696B"/>
        <color rgb="FFFFEB84"/>
        <color rgb="FF63BE7B"/>
      </colorScale>
    </cfRule>
  </conditionalFormatting>
  <conditionalFormatting sqref="F96">
    <cfRule type="colorScale" priority="7">
      <colorScale>
        <cfvo type="min"/>
        <cfvo type="percentile" val="50"/>
        <cfvo type="max"/>
        <color rgb="FFF8696B"/>
        <color rgb="FFFFEB84"/>
        <color rgb="FF63BE7B"/>
      </colorScale>
    </cfRule>
  </conditionalFormatting>
  <conditionalFormatting sqref="F108">
    <cfRule type="colorScale" priority="6">
      <colorScale>
        <cfvo type="min"/>
        <cfvo type="percentile" val="50"/>
        <cfvo type="max"/>
        <color rgb="FFF8696B"/>
        <color rgb="FFFFEB84"/>
        <color rgb="FF63BE7B"/>
      </colorScale>
    </cfRule>
  </conditionalFormatting>
  <conditionalFormatting sqref="F117">
    <cfRule type="colorScale" priority="5">
      <colorScale>
        <cfvo type="min"/>
        <cfvo type="percentile" val="50"/>
        <cfvo type="max"/>
        <color rgb="FFF8696B"/>
        <color rgb="FFFFEB84"/>
        <color rgb="FF63BE7B"/>
      </colorScale>
    </cfRule>
  </conditionalFormatting>
  <conditionalFormatting sqref="F123">
    <cfRule type="colorScale" priority="4">
      <colorScale>
        <cfvo type="min"/>
        <cfvo type="percentile" val="50"/>
        <cfvo type="max"/>
        <color rgb="FFF8696B"/>
        <color rgb="FFFFEB84"/>
        <color rgb="FF63BE7B"/>
      </colorScale>
    </cfRule>
  </conditionalFormatting>
  <conditionalFormatting sqref="F129">
    <cfRule type="colorScale" priority="3">
      <colorScale>
        <cfvo type="min"/>
        <cfvo type="percentile" val="50"/>
        <cfvo type="max"/>
        <color rgb="FFF8696B"/>
        <color rgb="FFFFEB84"/>
        <color rgb="FF63BE7B"/>
      </colorScale>
    </cfRule>
  </conditionalFormatting>
  <conditionalFormatting sqref="F135">
    <cfRule type="colorScale" priority="2">
      <colorScale>
        <cfvo type="min"/>
        <cfvo type="percentile" val="50"/>
        <cfvo type="max"/>
        <color rgb="FFF8696B"/>
        <color rgb="FFFFEB84"/>
        <color rgb="FF63BE7B"/>
      </colorScale>
    </cfRule>
  </conditionalFormatting>
  <conditionalFormatting sqref="F122">
    <cfRule type="colorScale" priority="1">
      <colorScale>
        <cfvo type="min"/>
        <cfvo type="percentile" val="50"/>
        <cfvo type="max"/>
        <color rgb="FFF8696B"/>
        <color rgb="FFFFEB84"/>
        <color rgb="FF63BE7B"/>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9</vt:i4>
      </vt:variant>
      <vt:variant>
        <vt:lpstr>Intervalli denominati</vt:lpstr>
      </vt:variant>
      <vt:variant>
        <vt:i4>5</vt:i4>
      </vt:variant>
    </vt:vector>
  </HeadingPairs>
  <TitlesOfParts>
    <vt:vector size="14" baseType="lpstr">
      <vt:lpstr>COVER</vt:lpstr>
      <vt:lpstr>1 - SOCIETY</vt:lpstr>
      <vt:lpstr>2 - ECONOMY</vt:lpstr>
      <vt:lpstr>3 - GOVERNANCE</vt:lpstr>
      <vt:lpstr>4 - INFRASTRUCTURE</vt:lpstr>
      <vt:lpstr>5 - ENVIRONMENT</vt:lpstr>
      <vt:lpstr>CHALLENGES RESOURCES</vt:lpstr>
      <vt:lpstr>Foglio1</vt:lpstr>
      <vt:lpstr>BENCHMARK</vt:lpstr>
      <vt:lpstr>'1 - SOCIETY'!Area_stampa</vt:lpstr>
      <vt:lpstr>'2 - ECONOMY'!Area_stampa</vt:lpstr>
      <vt:lpstr>'3 - GOVERNANCE'!Area_stampa</vt:lpstr>
      <vt:lpstr>'4 - INFRASTRUCTURE'!Area_stampa</vt:lpstr>
      <vt:lpstr>'5 - ENVIRONMENT'!Area_stampa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Daniele Del Bianco</dc:creator>
  <cp:lastModifiedBy>Daniele Del Bianco</cp:lastModifiedBy>
  <cp:lastPrinted>2020-11-06T12:44:32Z</cp:lastPrinted>
  <dcterms:created xsi:type="dcterms:W3CDTF">2020-11-03T09:56:34Z</dcterms:created>
  <dcterms:modified xsi:type="dcterms:W3CDTF">2021-01-27T13:49:31Z</dcterms:modified>
</cp:coreProperties>
</file>