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harts/chart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6.xml" ContentType="application/vnd.openxmlformats-officedocument.drawing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harts/chart1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7.xml" ContentType="application/vnd.openxmlformats-officedocument.drawing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charts/chart1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4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8.xml" ContentType="application/vnd.openxmlformats-officedocument.drawing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ctrlProps/ctrlProp557.xml" ContentType="application/vnd.ms-excel.controlproperties+xml"/>
  <Override PartName="/xl/ctrlProps/ctrlProp558.xml" ContentType="application/vnd.ms-excel.controlproperties+xml"/>
  <Override PartName="/xl/ctrlProps/ctrlProp559.xml" ContentType="application/vnd.ms-excel.controlproperties+xml"/>
  <Override PartName="/xl/ctrlProps/ctrlProp560.xml" ContentType="application/vnd.ms-excel.controlproperties+xml"/>
  <Override PartName="/xl/ctrlProps/ctrlProp561.xml" ContentType="application/vnd.ms-excel.controlproperties+xml"/>
  <Override PartName="/xl/ctrlProps/ctrlProp562.xml" ContentType="application/vnd.ms-excel.controlproperties+xml"/>
  <Override PartName="/xl/ctrlProps/ctrlProp563.xml" ContentType="application/vnd.ms-excel.controlproperties+xml"/>
  <Override PartName="/xl/ctrlProps/ctrlProp564.xml" ContentType="application/vnd.ms-excel.controlproperties+xml"/>
  <Override PartName="/xl/ctrlProps/ctrlProp565.xml" ContentType="application/vnd.ms-excel.controlproperties+xml"/>
  <Override PartName="/xl/ctrlProps/ctrlProp566.xml" ContentType="application/vnd.ms-excel.controlproperties+xml"/>
  <Override PartName="/xl/ctrlProps/ctrlProp567.xml" ContentType="application/vnd.ms-excel.controlproperties+xml"/>
  <Override PartName="/xl/ctrlProps/ctrlProp568.xml" ContentType="application/vnd.ms-excel.controlproperties+xml"/>
  <Override PartName="/xl/ctrlProps/ctrlProp569.xml" ContentType="application/vnd.ms-excel.controlproperties+xml"/>
  <Override PartName="/xl/ctrlProps/ctrlProp570.xml" ContentType="application/vnd.ms-excel.controlproperties+xml"/>
  <Override PartName="/xl/ctrlProps/ctrlProp571.xml" ContentType="application/vnd.ms-excel.controlproperties+xml"/>
  <Override PartName="/xl/ctrlProps/ctrlProp572.xml" ContentType="application/vnd.ms-excel.controlproperties+xml"/>
  <Override PartName="/xl/ctrlProps/ctrlProp573.xml" ContentType="application/vnd.ms-excel.controlproperties+xml"/>
  <Override PartName="/xl/ctrlProps/ctrlProp574.xml" ContentType="application/vnd.ms-excel.controlproperties+xml"/>
  <Override PartName="/xl/ctrlProps/ctrlProp575.xml" ContentType="application/vnd.ms-excel.controlproperties+xml"/>
  <Override PartName="/xl/ctrlProps/ctrlProp576.xml" ContentType="application/vnd.ms-excel.controlproperties+xml"/>
  <Override PartName="/xl/ctrlProps/ctrlProp577.xml" ContentType="application/vnd.ms-excel.controlproperties+xml"/>
  <Override PartName="/xl/ctrlProps/ctrlProp578.xml" ContentType="application/vnd.ms-excel.controlproperties+xml"/>
  <Override PartName="/xl/ctrlProps/ctrlProp579.xml" ContentType="application/vnd.ms-excel.controlproperties+xml"/>
  <Override PartName="/xl/ctrlProps/ctrlProp580.xml" ContentType="application/vnd.ms-excel.controlproperties+xml"/>
  <Override PartName="/xl/ctrlProps/ctrlProp581.xml" ContentType="application/vnd.ms-excel.controlproperties+xml"/>
  <Override PartName="/xl/ctrlProps/ctrlProp582.xml" ContentType="application/vnd.ms-excel.controlproperties+xml"/>
  <Override PartName="/xl/ctrlProps/ctrlProp583.xml" ContentType="application/vnd.ms-excel.controlproperties+xml"/>
  <Override PartName="/xl/ctrlProps/ctrlProp584.xml" ContentType="application/vnd.ms-excel.controlproperties+xml"/>
  <Override PartName="/xl/ctrlProps/ctrlProp585.xml" ContentType="application/vnd.ms-excel.controlproperties+xml"/>
  <Override PartName="/xl/ctrlProps/ctrlProp586.xml" ContentType="application/vnd.ms-excel.controlproperties+xml"/>
  <Override PartName="/xl/ctrlProps/ctrlProp587.xml" ContentType="application/vnd.ms-excel.controlproperties+xml"/>
  <Override PartName="/xl/ctrlProps/ctrlProp588.xml" ContentType="application/vnd.ms-excel.controlproperties+xml"/>
  <Override PartName="/xl/ctrlProps/ctrlProp589.xml" ContentType="application/vnd.ms-excel.controlproperties+xml"/>
  <Override PartName="/xl/ctrlProps/ctrlProp590.xml" ContentType="application/vnd.ms-excel.controlproperties+xml"/>
  <Override PartName="/xl/ctrlProps/ctrlProp591.xml" ContentType="application/vnd.ms-excel.controlproperties+xml"/>
  <Override PartName="/xl/ctrlProps/ctrlProp592.xml" ContentType="application/vnd.ms-excel.controlproperties+xml"/>
  <Override PartName="/xl/ctrlProps/ctrlProp593.xml" ContentType="application/vnd.ms-excel.controlproperties+xml"/>
  <Override PartName="/xl/ctrlProps/ctrlProp594.xml" ContentType="application/vnd.ms-excel.controlproperties+xml"/>
  <Override PartName="/xl/ctrlProps/ctrlProp595.xml" ContentType="application/vnd.ms-excel.controlproperties+xml"/>
  <Override PartName="/xl/ctrlProps/ctrlProp596.xml" ContentType="application/vnd.ms-excel.controlproperties+xml"/>
  <Override PartName="/xl/ctrlProps/ctrlProp597.xml" ContentType="application/vnd.ms-excel.controlproperties+xml"/>
  <Override PartName="/xl/ctrlProps/ctrlProp598.xml" ContentType="application/vnd.ms-excel.controlproperties+xml"/>
  <Override PartName="/xl/ctrlProps/ctrlProp599.xml" ContentType="application/vnd.ms-excel.controlproperties+xml"/>
  <Override PartName="/xl/ctrlProps/ctrlProp600.xml" ContentType="application/vnd.ms-excel.controlproperties+xml"/>
  <Override PartName="/xl/ctrlProps/ctrlProp601.xml" ContentType="application/vnd.ms-excel.controlproperties+xml"/>
  <Override PartName="/xl/ctrlProps/ctrlProp602.xml" ContentType="application/vnd.ms-excel.controlproperties+xml"/>
  <Override PartName="/xl/ctrlProps/ctrlProp603.xml" ContentType="application/vnd.ms-excel.controlproperties+xml"/>
  <Override PartName="/xl/ctrlProps/ctrlProp604.xml" ContentType="application/vnd.ms-excel.controlproperties+xml"/>
  <Override PartName="/xl/ctrlProps/ctrlProp605.xml" ContentType="application/vnd.ms-excel.controlproperties+xml"/>
  <Override PartName="/xl/ctrlProps/ctrlProp606.xml" ContentType="application/vnd.ms-excel.controlproperties+xml"/>
  <Override PartName="/xl/ctrlProps/ctrlProp607.xml" ContentType="application/vnd.ms-excel.controlproperties+xml"/>
  <Override PartName="/xl/ctrlProps/ctrlProp608.xml" ContentType="application/vnd.ms-excel.controlproperties+xml"/>
  <Override PartName="/xl/ctrlProps/ctrlProp609.xml" ContentType="application/vnd.ms-excel.controlproperties+xml"/>
  <Override PartName="/xl/ctrlProps/ctrlProp610.xml" ContentType="application/vnd.ms-excel.controlproperties+xml"/>
  <Override PartName="/xl/ctrlProps/ctrlProp611.xml" ContentType="application/vnd.ms-excel.controlproperties+xml"/>
  <Override PartName="/xl/ctrlProps/ctrlProp612.xml" ContentType="application/vnd.ms-excel.controlproperties+xml"/>
  <Override PartName="/xl/ctrlProps/ctrlProp613.xml" ContentType="application/vnd.ms-excel.controlproperties+xml"/>
  <Override PartName="/xl/ctrlProps/ctrlProp614.xml" ContentType="application/vnd.ms-excel.controlproperties+xml"/>
  <Override PartName="/xl/ctrlProps/ctrlProp615.xml" ContentType="application/vnd.ms-excel.controlproperties+xml"/>
  <Override PartName="/xl/ctrlProps/ctrlProp616.xml" ContentType="application/vnd.ms-excel.controlproperties+xml"/>
  <Override PartName="/xl/ctrlProps/ctrlProp617.xml" ContentType="application/vnd.ms-excel.controlproperties+xml"/>
  <Override PartName="/xl/ctrlProps/ctrlProp618.xml" ContentType="application/vnd.ms-excel.controlproperties+xml"/>
  <Override PartName="/xl/ctrlProps/ctrlProp619.xml" ContentType="application/vnd.ms-excel.controlproperties+xml"/>
  <Override PartName="/xl/ctrlProps/ctrlProp620.xml" ContentType="application/vnd.ms-excel.controlproperties+xml"/>
  <Override PartName="/xl/ctrlProps/ctrlProp621.xml" ContentType="application/vnd.ms-excel.controlproperties+xml"/>
  <Override PartName="/xl/ctrlProps/ctrlProp622.xml" ContentType="application/vnd.ms-excel.controlproperties+xml"/>
  <Override PartName="/xl/ctrlProps/ctrlProp623.xml" ContentType="application/vnd.ms-excel.controlproperties+xml"/>
  <Override PartName="/xl/ctrlProps/ctrlProp624.xml" ContentType="application/vnd.ms-excel.controlproperties+xml"/>
  <Override PartName="/xl/ctrlProps/ctrlProp625.xml" ContentType="application/vnd.ms-excel.controlproperties+xml"/>
  <Override PartName="/xl/ctrlProps/ctrlProp626.xml" ContentType="application/vnd.ms-excel.controlproperties+xml"/>
  <Override PartName="/xl/ctrlProps/ctrlProp627.xml" ContentType="application/vnd.ms-excel.controlproperties+xml"/>
  <Override PartName="/xl/ctrlProps/ctrlProp628.xml" ContentType="application/vnd.ms-excel.controlproperties+xml"/>
  <Override PartName="/xl/ctrlProps/ctrlProp629.xml" ContentType="application/vnd.ms-excel.controlproperties+xml"/>
  <Override PartName="/xl/ctrlProps/ctrlProp630.xml" ContentType="application/vnd.ms-excel.controlproperties+xml"/>
  <Override PartName="/xl/ctrlProps/ctrlProp631.xml" ContentType="application/vnd.ms-excel.controlproperties+xml"/>
  <Override PartName="/xl/ctrlProps/ctrlProp632.xml" ContentType="application/vnd.ms-excel.controlproperties+xml"/>
  <Override PartName="/xl/ctrlProps/ctrlProp633.xml" ContentType="application/vnd.ms-excel.controlproperties+xml"/>
  <Override PartName="/xl/ctrlProps/ctrlProp634.xml" ContentType="application/vnd.ms-excel.controlproperties+xml"/>
  <Override PartName="/xl/ctrlProps/ctrlProp635.xml" ContentType="application/vnd.ms-excel.controlproperties+xml"/>
  <Override PartName="/xl/ctrlProps/ctrlProp636.xml" ContentType="application/vnd.ms-excel.controlproperties+xml"/>
  <Override PartName="/xl/ctrlProps/ctrlProp637.xml" ContentType="application/vnd.ms-excel.controlproperties+xml"/>
  <Override PartName="/xl/ctrlProps/ctrlProp638.xml" ContentType="application/vnd.ms-excel.controlproperties+xml"/>
  <Override PartName="/xl/ctrlProps/ctrlProp639.xml" ContentType="application/vnd.ms-excel.controlproperties+xml"/>
  <Override PartName="/xl/ctrlProps/ctrlProp640.xml" ContentType="application/vnd.ms-excel.controlproperties+xml"/>
  <Override PartName="/xl/ctrlProps/ctrlProp641.xml" ContentType="application/vnd.ms-excel.controlproperties+xml"/>
  <Override PartName="/xl/ctrlProps/ctrlProp642.xml" ContentType="application/vnd.ms-excel.controlproperties+xml"/>
  <Override PartName="/xl/ctrlProps/ctrlProp643.xml" ContentType="application/vnd.ms-excel.controlproperties+xml"/>
  <Override PartName="/xl/ctrlProps/ctrlProp644.xml" ContentType="application/vnd.ms-excel.controlproperties+xml"/>
  <Override PartName="/xl/ctrlProps/ctrlProp645.xml" ContentType="application/vnd.ms-excel.controlproperties+xml"/>
  <Override PartName="/xl/ctrlProps/ctrlProp646.xml" ContentType="application/vnd.ms-excel.controlproperties+xml"/>
  <Override PartName="/xl/ctrlProps/ctrlProp647.xml" ContentType="application/vnd.ms-excel.controlproperties+xml"/>
  <Override PartName="/xl/ctrlProps/ctrlProp648.xml" ContentType="application/vnd.ms-excel.controlproperties+xml"/>
  <Override PartName="/xl/ctrlProps/ctrlProp649.xml" ContentType="application/vnd.ms-excel.controlproperties+xml"/>
  <Override PartName="/xl/ctrlProps/ctrlProp650.xml" ContentType="application/vnd.ms-excel.controlproperties+xml"/>
  <Override PartName="/xl/ctrlProps/ctrlProp651.xml" ContentType="application/vnd.ms-excel.controlproperties+xml"/>
  <Override PartName="/xl/ctrlProps/ctrlProp652.xml" ContentType="application/vnd.ms-excel.controlproperties+xml"/>
  <Override PartName="/xl/charts/chart1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6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9.xml" ContentType="application/vnd.openxmlformats-officedocument.drawing+xml"/>
  <Override PartName="/xl/ctrlProps/ctrlProp653.xml" ContentType="application/vnd.ms-excel.controlproperties+xml"/>
  <Override PartName="/xl/ctrlProps/ctrlProp654.xml" ContentType="application/vnd.ms-excel.controlproperties+xml"/>
  <Override PartName="/xl/ctrlProps/ctrlProp655.xml" ContentType="application/vnd.ms-excel.controlproperties+xml"/>
  <Override PartName="/xl/ctrlProps/ctrlProp656.xml" ContentType="application/vnd.ms-excel.controlproperties+xml"/>
  <Override PartName="/xl/ctrlProps/ctrlProp657.xml" ContentType="application/vnd.ms-excel.controlproperties+xml"/>
  <Override PartName="/xl/ctrlProps/ctrlProp658.xml" ContentType="application/vnd.ms-excel.controlproperties+xml"/>
  <Override PartName="/xl/ctrlProps/ctrlProp659.xml" ContentType="application/vnd.ms-excel.controlproperties+xml"/>
  <Override PartName="/xl/ctrlProps/ctrlProp660.xml" ContentType="application/vnd.ms-excel.controlproperties+xml"/>
  <Override PartName="/xl/ctrlProps/ctrlProp661.xml" ContentType="application/vnd.ms-excel.controlproperties+xml"/>
  <Override PartName="/xl/ctrlProps/ctrlProp662.xml" ContentType="application/vnd.ms-excel.controlproperties+xml"/>
  <Override PartName="/xl/ctrlProps/ctrlProp663.xml" ContentType="application/vnd.ms-excel.controlproperties+xml"/>
  <Override PartName="/xl/ctrlProps/ctrlProp664.xml" ContentType="application/vnd.ms-excel.controlproperties+xml"/>
  <Override PartName="/xl/ctrlProps/ctrlProp665.xml" ContentType="application/vnd.ms-excel.controlproperties+xml"/>
  <Override PartName="/xl/ctrlProps/ctrlProp666.xml" ContentType="application/vnd.ms-excel.controlproperties+xml"/>
  <Override PartName="/xl/ctrlProps/ctrlProp667.xml" ContentType="application/vnd.ms-excel.controlproperties+xml"/>
  <Override PartName="/xl/ctrlProps/ctrlProp668.xml" ContentType="application/vnd.ms-excel.controlproperties+xml"/>
  <Override PartName="/xl/ctrlProps/ctrlProp669.xml" ContentType="application/vnd.ms-excel.controlproperties+xml"/>
  <Override PartName="/xl/ctrlProps/ctrlProp670.xml" ContentType="application/vnd.ms-excel.controlproperties+xml"/>
  <Override PartName="/xl/ctrlProps/ctrlProp671.xml" ContentType="application/vnd.ms-excel.controlproperties+xml"/>
  <Override PartName="/xl/ctrlProps/ctrlProp672.xml" ContentType="application/vnd.ms-excel.controlproperties+xml"/>
  <Override PartName="/xl/ctrlProps/ctrlProp673.xml" ContentType="application/vnd.ms-excel.controlproperties+xml"/>
  <Override PartName="/xl/ctrlProps/ctrlProp674.xml" ContentType="application/vnd.ms-excel.controlproperties+xml"/>
  <Override PartName="/xl/ctrlProps/ctrlProp675.xml" ContentType="application/vnd.ms-excel.controlproperties+xml"/>
  <Override PartName="/xl/ctrlProps/ctrlProp676.xml" ContentType="application/vnd.ms-excel.controlproperties+xml"/>
  <Override PartName="/xl/ctrlProps/ctrlProp677.xml" ContentType="application/vnd.ms-excel.controlproperties+xml"/>
  <Override PartName="/xl/ctrlProps/ctrlProp678.xml" ContentType="application/vnd.ms-excel.controlproperties+xml"/>
  <Override PartName="/xl/ctrlProps/ctrlProp679.xml" ContentType="application/vnd.ms-excel.controlproperties+xml"/>
  <Override PartName="/xl/ctrlProps/ctrlProp680.xml" ContentType="application/vnd.ms-excel.controlproperties+xml"/>
  <Override PartName="/xl/ctrlProps/ctrlProp681.xml" ContentType="application/vnd.ms-excel.controlproperties+xml"/>
  <Override PartName="/xl/ctrlProps/ctrlProp682.xml" ContentType="application/vnd.ms-excel.controlproperties+xml"/>
  <Override PartName="/xl/ctrlProps/ctrlProp683.xml" ContentType="application/vnd.ms-excel.controlproperties+xml"/>
  <Override PartName="/xl/ctrlProps/ctrlProp684.xml" ContentType="application/vnd.ms-excel.controlproperties+xml"/>
  <Override PartName="/xl/ctrlProps/ctrlProp685.xml" ContentType="application/vnd.ms-excel.controlproperties+xml"/>
  <Override PartName="/xl/ctrlProps/ctrlProp686.xml" ContentType="application/vnd.ms-excel.controlproperties+xml"/>
  <Override PartName="/xl/ctrlProps/ctrlProp687.xml" ContentType="application/vnd.ms-excel.controlproperties+xml"/>
  <Override PartName="/xl/ctrlProps/ctrlProp688.xml" ContentType="application/vnd.ms-excel.controlproperties+xml"/>
  <Override PartName="/xl/ctrlProps/ctrlProp689.xml" ContentType="application/vnd.ms-excel.controlproperties+xml"/>
  <Override PartName="/xl/ctrlProps/ctrlProp690.xml" ContentType="application/vnd.ms-excel.controlproperties+xml"/>
  <Override PartName="/xl/ctrlProps/ctrlProp691.xml" ContentType="application/vnd.ms-excel.controlproperties+xml"/>
  <Override PartName="/xl/ctrlProps/ctrlProp692.xml" ContentType="application/vnd.ms-excel.controlproperties+xml"/>
  <Override PartName="/xl/ctrlProps/ctrlProp693.xml" ContentType="application/vnd.ms-excel.controlproperties+xml"/>
  <Override PartName="/xl/ctrlProps/ctrlProp694.xml" ContentType="application/vnd.ms-excel.controlproperties+xml"/>
  <Override PartName="/xl/ctrlProps/ctrlProp695.xml" ContentType="application/vnd.ms-excel.controlproperties+xml"/>
  <Override PartName="/xl/ctrlProps/ctrlProp696.xml" ContentType="application/vnd.ms-excel.controlproperties+xml"/>
  <Override PartName="/xl/ctrlProps/ctrlProp697.xml" ContentType="application/vnd.ms-excel.controlproperties+xml"/>
  <Override PartName="/xl/ctrlProps/ctrlProp698.xml" ContentType="application/vnd.ms-excel.controlproperties+xml"/>
  <Override PartName="/xl/ctrlProps/ctrlProp699.xml" ContentType="application/vnd.ms-excel.controlproperties+xml"/>
  <Override PartName="/xl/ctrlProps/ctrlProp700.xml" ContentType="application/vnd.ms-excel.controlproperties+xml"/>
  <Override PartName="/xl/ctrlProps/ctrlProp701.xml" ContentType="application/vnd.ms-excel.controlproperties+xml"/>
  <Override PartName="/xl/ctrlProps/ctrlProp702.xml" ContentType="application/vnd.ms-excel.controlproperties+xml"/>
  <Override PartName="/xl/ctrlProps/ctrlProp703.xml" ContentType="application/vnd.ms-excel.controlproperties+xml"/>
  <Override PartName="/xl/ctrlProps/ctrlProp704.xml" ContentType="application/vnd.ms-excel.controlproperties+xml"/>
  <Override PartName="/xl/ctrlProps/ctrlProp705.xml" ContentType="application/vnd.ms-excel.controlproperties+xml"/>
  <Override PartName="/xl/ctrlProps/ctrlProp706.xml" ContentType="application/vnd.ms-excel.controlproperties+xml"/>
  <Override PartName="/xl/ctrlProps/ctrlProp707.xml" ContentType="application/vnd.ms-excel.controlproperties+xml"/>
  <Override PartName="/xl/ctrlProps/ctrlProp708.xml" ContentType="application/vnd.ms-excel.controlproperties+xml"/>
  <Override PartName="/xl/ctrlProps/ctrlProp709.xml" ContentType="application/vnd.ms-excel.controlproperties+xml"/>
  <Override PartName="/xl/ctrlProps/ctrlProp710.xml" ContentType="application/vnd.ms-excel.controlproperties+xml"/>
  <Override PartName="/xl/ctrlProps/ctrlProp711.xml" ContentType="application/vnd.ms-excel.controlproperties+xml"/>
  <Override PartName="/xl/ctrlProps/ctrlProp712.xml" ContentType="application/vnd.ms-excel.controlproperties+xml"/>
  <Override PartName="/xl/ctrlProps/ctrlProp713.xml" ContentType="application/vnd.ms-excel.controlproperties+xml"/>
  <Override PartName="/xl/ctrlProps/ctrlProp714.xml" ContentType="application/vnd.ms-excel.controlproperties+xml"/>
  <Override PartName="/xl/ctrlProps/ctrlProp715.xml" ContentType="application/vnd.ms-excel.controlproperties+xml"/>
  <Override PartName="/xl/ctrlProps/ctrlProp716.xml" ContentType="application/vnd.ms-excel.controlproperties+xml"/>
  <Override PartName="/xl/ctrlProps/ctrlProp717.xml" ContentType="application/vnd.ms-excel.controlproperties+xml"/>
  <Override PartName="/xl/ctrlProps/ctrlProp718.xml" ContentType="application/vnd.ms-excel.controlproperties+xml"/>
  <Override PartName="/xl/ctrlProps/ctrlProp719.xml" ContentType="application/vnd.ms-excel.controlproperties+xml"/>
  <Override PartName="/xl/ctrlProps/ctrlProp720.xml" ContentType="application/vnd.ms-excel.controlproperties+xml"/>
  <Override PartName="/xl/ctrlProps/ctrlProp721.xml" ContentType="application/vnd.ms-excel.controlproperties+xml"/>
  <Override PartName="/xl/ctrlProps/ctrlProp722.xml" ContentType="application/vnd.ms-excel.controlproperties+xml"/>
  <Override PartName="/xl/ctrlProps/ctrlProp723.xml" ContentType="application/vnd.ms-excel.controlproperties+xml"/>
  <Override PartName="/xl/ctrlProps/ctrlProp724.xml" ContentType="application/vnd.ms-excel.controlproperties+xml"/>
  <Override PartName="/xl/ctrlProps/ctrlProp725.xml" ContentType="application/vnd.ms-excel.controlproperties+xml"/>
  <Override PartName="/xl/ctrlProps/ctrlProp726.xml" ContentType="application/vnd.ms-excel.controlproperties+xml"/>
  <Override PartName="/xl/ctrlProps/ctrlProp727.xml" ContentType="application/vnd.ms-excel.controlproperties+xml"/>
  <Override PartName="/xl/ctrlProps/ctrlProp728.xml" ContentType="application/vnd.ms-excel.controlproperties+xml"/>
  <Override PartName="/xl/ctrlProps/ctrlProp729.xml" ContentType="application/vnd.ms-excel.controlproperties+xml"/>
  <Override PartName="/xl/ctrlProps/ctrlProp730.xml" ContentType="application/vnd.ms-excel.controlproperties+xml"/>
  <Override PartName="/xl/charts/chart17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8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0.xml" ContentType="application/vnd.openxmlformats-officedocument.drawing+xml"/>
  <Override PartName="/xl/ctrlProps/ctrlProp731.xml" ContentType="application/vnd.ms-excel.controlproperties+xml"/>
  <Override PartName="/xl/ctrlProps/ctrlProp732.xml" ContentType="application/vnd.ms-excel.controlproperties+xml"/>
  <Override PartName="/xl/ctrlProps/ctrlProp733.xml" ContentType="application/vnd.ms-excel.controlproperties+xml"/>
  <Override PartName="/xl/ctrlProps/ctrlProp734.xml" ContentType="application/vnd.ms-excel.controlproperties+xml"/>
  <Override PartName="/xl/ctrlProps/ctrlProp735.xml" ContentType="application/vnd.ms-excel.controlproperties+xml"/>
  <Override PartName="/xl/ctrlProps/ctrlProp736.xml" ContentType="application/vnd.ms-excel.controlproperties+xml"/>
  <Override PartName="/xl/ctrlProps/ctrlProp737.xml" ContentType="application/vnd.ms-excel.controlproperties+xml"/>
  <Override PartName="/xl/ctrlProps/ctrlProp738.xml" ContentType="application/vnd.ms-excel.controlproperties+xml"/>
  <Override PartName="/xl/ctrlProps/ctrlProp739.xml" ContentType="application/vnd.ms-excel.controlproperties+xml"/>
  <Override PartName="/xl/ctrlProps/ctrlProp740.xml" ContentType="application/vnd.ms-excel.controlproperties+xml"/>
  <Override PartName="/xl/ctrlProps/ctrlProp741.xml" ContentType="application/vnd.ms-excel.controlproperties+xml"/>
  <Override PartName="/xl/ctrlProps/ctrlProp742.xml" ContentType="application/vnd.ms-excel.controlproperties+xml"/>
  <Override PartName="/xl/ctrlProps/ctrlProp743.xml" ContentType="application/vnd.ms-excel.controlproperties+xml"/>
  <Override PartName="/xl/ctrlProps/ctrlProp744.xml" ContentType="application/vnd.ms-excel.controlproperties+xml"/>
  <Override PartName="/xl/ctrlProps/ctrlProp745.xml" ContentType="application/vnd.ms-excel.controlproperties+xml"/>
  <Override PartName="/xl/ctrlProps/ctrlProp746.xml" ContentType="application/vnd.ms-excel.controlproperties+xml"/>
  <Override PartName="/xl/ctrlProps/ctrlProp747.xml" ContentType="application/vnd.ms-excel.controlproperties+xml"/>
  <Override PartName="/xl/ctrlProps/ctrlProp748.xml" ContentType="application/vnd.ms-excel.controlproperties+xml"/>
  <Override PartName="/xl/ctrlProps/ctrlProp749.xml" ContentType="application/vnd.ms-excel.controlproperties+xml"/>
  <Override PartName="/xl/ctrlProps/ctrlProp750.xml" ContentType="application/vnd.ms-excel.controlproperties+xml"/>
  <Override PartName="/xl/ctrlProps/ctrlProp751.xml" ContentType="application/vnd.ms-excel.controlproperties+xml"/>
  <Override PartName="/xl/ctrlProps/ctrlProp752.xml" ContentType="application/vnd.ms-excel.controlproperties+xml"/>
  <Override PartName="/xl/ctrlProps/ctrlProp753.xml" ContentType="application/vnd.ms-excel.controlproperties+xml"/>
  <Override PartName="/xl/ctrlProps/ctrlProp754.xml" ContentType="application/vnd.ms-excel.controlproperties+xml"/>
  <Override PartName="/xl/ctrlProps/ctrlProp755.xml" ContentType="application/vnd.ms-excel.controlproperties+xml"/>
  <Override PartName="/xl/ctrlProps/ctrlProp756.xml" ContentType="application/vnd.ms-excel.controlproperties+xml"/>
  <Override PartName="/xl/ctrlProps/ctrlProp757.xml" ContentType="application/vnd.ms-excel.controlproperties+xml"/>
  <Override PartName="/xl/ctrlProps/ctrlProp758.xml" ContentType="application/vnd.ms-excel.controlproperties+xml"/>
  <Override PartName="/xl/ctrlProps/ctrlProp759.xml" ContentType="application/vnd.ms-excel.controlproperties+xml"/>
  <Override PartName="/xl/ctrlProps/ctrlProp760.xml" ContentType="application/vnd.ms-excel.controlproperties+xml"/>
  <Override PartName="/xl/ctrlProps/ctrlProp761.xml" ContentType="application/vnd.ms-excel.controlproperties+xml"/>
  <Override PartName="/xl/ctrlProps/ctrlProp762.xml" ContentType="application/vnd.ms-excel.controlproperties+xml"/>
  <Override PartName="/xl/ctrlProps/ctrlProp763.xml" ContentType="application/vnd.ms-excel.controlproperties+xml"/>
  <Override PartName="/xl/ctrlProps/ctrlProp764.xml" ContentType="application/vnd.ms-excel.controlproperties+xml"/>
  <Override PartName="/xl/ctrlProps/ctrlProp765.xml" ContentType="application/vnd.ms-excel.controlproperties+xml"/>
  <Override PartName="/xl/ctrlProps/ctrlProp766.xml" ContentType="application/vnd.ms-excel.controlproperties+xml"/>
  <Override PartName="/xl/ctrlProps/ctrlProp767.xml" ContentType="application/vnd.ms-excel.controlproperties+xml"/>
  <Override PartName="/xl/ctrlProps/ctrlProp768.xml" ContentType="application/vnd.ms-excel.controlproperties+xml"/>
  <Override PartName="/xl/ctrlProps/ctrlProp769.xml" ContentType="application/vnd.ms-excel.controlproperties+xml"/>
  <Override PartName="/xl/ctrlProps/ctrlProp770.xml" ContentType="application/vnd.ms-excel.controlproperties+xml"/>
  <Override PartName="/xl/ctrlProps/ctrlProp771.xml" ContentType="application/vnd.ms-excel.controlproperties+xml"/>
  <Override PartName="/xl/ctrlProps/ctrlProp772.xml" ContentType="application/vnd.ms-excel.controlproperties+xml"/>
  <Override PartName="/xl/ctrlProps/ctrlProp773.xml" ContentType="application/vnd.ms-excel.controlproperties+xml"/>
  <Override PartName="/xl/ctrlProps/ctrlProp774.xml" ContentType="application/vnd.ms-excel.controlproperties+xml"/>
  <Override PartName="/xl/ctrlProps/ctrlProp775.xml" ContentType="application/vnd.ms-excel.controlproperties+xml"/>
  <Override PartName="/xl/ctrlProps/ctrlProp776.xml" ContentType="application/vnd.ms-excel.controlproperties+xml"/>
  <Override PartName="/xl/ctrlProps/ctrlProp777.xml" ContentType="application/vnd.ms-excel.controlproperties+xml"/>
  <Override PartName="/xl/ctrlProps/ctrlProp778.xml" ContentType="application/vnd.ms-excel.controlproperties+xml"/>
  <Override PartName="/xl/ctrlProps/ctrlProp779.xml" ContentType="application/vnd.ms-excel.controlproperties+xml"/>
  <Override PartName="/xl/ctrlProps/ctrlProp780.xml" ContentType="application/vnd.ms-excel.controlproperties+xml"/>
  <Override PartName="/xl/ctrlProps/ctrlProp781.xml" ContentType="application/vnd.ms-excel.controlproperties+xml"/>
  <Override PartName="/xl/ctrlProps/ctrlProp782.xml" ContentType="application/vnd.ms-excel.controlproperties+xml"/>
  <Override PartName="/xl/ctrlProps/ctrlProp783.xml" ContentType="application/vnd.ms-excel.controlproperties+xml"/>
  <Override PartName="/xl/ctrlProps/ctrlProp784.xml" ContentType="application/vnd.ms-excel.controlproperties+xml"/>
  <Override PartName="/xl/ctrlProps/ctrlProp785.xml" ContentType="application/vnd.ms-excel.controlproperties+xml"/>
  <Override PartName="/xl/ctrlProps/ctrlProp786.xml" ContentType="application/vnd.ms-excel.controlproperties+xml"/>
  <Override PartName="/xl/ctrlProps/ctrlProp787.xml" ContentType="application/vnd.ms-excel.controlproperties+xml"/>
  <Override PartName="/xl/ctrlProps/ctrlProp788.xml" ContentType="application/vnd.ms-excel.controlproperties+xml"/>
  <Override PartName="/xl/ctrlProps/ctrlProp789.xml" ContentType="application/vnd.ms-excel.controlproperties+xml"/>
  <Override PartName="/xl/ctrlProps/ctrlProp790.xml" ContentType="application/vnd.ms-excel.controlproperties+xml"/>
  <Override PartName="/xl/ctrlProps/ctrlProp791.xml" ContentType="application/vnd.ms-excel.controlproperties+xml"/>
  <Override PartName="/xl/ctrlProps/ctrlProp792.xml" ContentType="application/vnd.ms-excel.controlproperties+xml"/>
  <Override PartName="/xl/ctrlProps/ctrlProp793.xml" ContentType="application/vnd.ms-excel.controlproperties+xml"/>
  <Override PartName="/xl/ctrlProps/ctrlProp794.xml" ContentType="application/vnd.ms-excel.controlproperties+xml"/>
  <Override PartName="/xl/ctrlProps/ctrlProp795.xml" ContentType="application/vnd.ms-excel.controlproperties+xml"/>
  <Override PartName="/xl/ctrlProps/ctrlProp796.xml" ContentType="application/vnd.ms-excel.controlproperties+xml"/>
  <Override PartName="/xl/ctrlProps/ctrlProp797.xml" ContentType="application/vnd.ms-excel.controlproperties+xml"/>
  <Override PartName="/xl/ctrlProps/ctrlProp798.xml" ContentType="application/vnd.ms-excel.controlproperties+xml"/>
  <Override PartName="/xl/ctrlProps/ctrlProp799.xml" ContentType="application/vnd.ms-excel.controlproperties+xml"/>
  <Override PartName="/xl/ctrlProps/ctrlProp800.xml" ContentType="application/vnd.ms-excel.controlproperties+xml"/>
  <Override PartName="/xl/ctrlProps/ctrlProp801.xml" ContentType="application/vnd.ms-excel.controlproperties+xml"/>
  <Override PartName="/xl/ctrlProps/ctrlProp802.xml" ContentType="application/vnd.ms-excel.controlproperties+xml"/>
  <Override PartName="/xl/ctrlProps/ctrlProp803.xml" ContentType="application/vnd.ms-excel.controlproperties+xml"/>
  <Override PartName="/xl/ctrlProps/ctrlProp804.xml" ContentType="application/vnd.ms-excel.controlproperties+xml"/>
  <Override PartName="/xl/ctrlProps/ctrlProp805.xml" ContentType="application/vnd.ms-excel.controlproperties+xml"/>
  <Override PartName="/xl/ctrlProps/ctrlProp806.xml" ContentType="application/vnd.ms-excel.controlproperties+xml"/>
  <Override PartName="/xl/ctrlProps/ctrlProp807.xml" ContentType="application/vnd.ms-excel.controlproperties+xml"/>
  <Override PartName="/xl/ctrlProps/ctrlProp808.xml" ContentType="application/vnd.ms-excel.controlproperties+xml"/>
  <Override PartName="/xl/ctrlProps/ctrlProp809.xml" ContentType="application/vnd.ms-excel.controlproperties+xml"/>
  <Override PartName="/xl/ctrlProps/ctrlProp810.xml" ContentType="application/vnd.ms-excel.controlproperties+xml"/>
  <Override PartName="/xl/ctrlProps/ctrlProp811.xml" ContentType="application/vnd.ms-excel.controlproperties+xml"/>
  <Override PartName="/xl/charts/chart19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0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1.xml" ContentType="application/vnd.openxmlformats-officedocument.drawing+xml"/>
  <Override PartName="/xl/ctrlProps/ctrlProp812.xml" ContentType="application/vnd.ms-excel.controlproperties+xml"/>
  <Override PartName="/xl/ctrlProps/ctrlProp813.xml" ContentType="application/vnd.ms-excel.controlproperties+xml"/>
  <Override PartName="/xl/ctrlProps/ctrlProp814.xml" ContentType="application/vnd.ms-excel.controlproperties+xml"/>
  <Override PartName="/xl/ctrlProps/ctrlProp815.xml" ContentType="application/vnd.ms-excel.controlproperties+xml"/>
  <Override PartName="/xl/ctrlProps/ctrlProp816.xml" ContentType="application/vnd.ms-excel.controlproperties+xml"/>
  <Override PartName="/xl/ctrlProps/ctrlProp817.xml" ContentType="application/vnd.ms-excel.controlproperties+xml"/>
  <Override PartName="/xl/ctrlProps/ctrlProp818.xml" ContentType="application/vnd.ms-excel.controlproperties+xml"/>
  <Override PartName="/xl/ctrlProps/ctrlProp819.xml" ContentType="application/vnd.ms-excel.controlproperties+xml"/>
  <Override PartName="/xl/ctrlProps/ctrlProp820.xml" ContentType="application/vnd.ms-excel.controlproperties+xml"/>
  <Override PartName="/xl/ctrlProps/ctrlProp821.xml" ContentType="application/vnd.ms-excel.controlproperties+xml"/>
  <Override PartName="/xl/ctrlProps/ctrlProp822.xml" ContentType="application/vnd.ms-excel.controlproperties+xml"/>
  <Override PartName="/xl/ctrlProps/ctrlProp823.xml" ContentType="application/vnd.ms-excel.controlproperties+xml"/>
  <Override PartName="/xl/ctrlProps/ctrlProp824.xml" ContentType="application/vnd.ms-excel.controlproperties+xml"/>
  <Override PartName="/xl/ctrlProps/ctrlProp825.xml" ContentType="application/vnd.ms-excel.controlproperties+xml"/>
  <Override PartName="/xl/ctrlProps/ctrlProp826.xml" ContentType="application/vnd.ms-excel.controlproperties+xml"/>
  <Override PartName="/xl/ctrlProps/ctrlProp827.xml" ContentType="application/vnd.ms-excel.controlproperties+xml"/>
  <Override PartName="/xl/ctrlProps/ctrlProp828.xml" ContentType="application/vnd.ms-excel.controlproperties+xml"/>
  <Override PartName="/xl/ctrlProps/ctrlProp829.xml" ContentType="application/vnd.ms-excel.controlproperties+xml"/>
  <Override PartName="/xl/ctrlProps/ctrlProp830.xml" ContentType="application/vnd.ms-excel.controlproperties+xml"/>
  <Override PartName="/xl/ctrlProps/ctrlProp831.xml" ContentType="application/vnd.ms-excel.controlproperties+xml"/>
  <Override PartName="/xl/ctrlProps/ctrlProp832.xml" ContentType="application/vnd.ms-excel.controlproperties+xml"/>
  <Override PartName="/xl/ctrlProps/ctrlProp833.xml" ContentType="application/vnd.ms-excel.controlproperties+xml"/>
  <Override PartName="/xl/ctrlProps/ctrlProp834.xml" ContentType="application/vnd.ms-excel.controlproperties+xml"/>
  <Override PartName="/xl/ctrlProps/ctrlProp835.xml" ContentType="application/vnd.ms-excel.controlproperties+xml"/>
  <Override PartName="/xl/ctrlProps/ctrlProp836.xml" ContentType="application/vnd.ms-excel.controlproperties+xml"/>
  <Override PartName="/xl/ctrlProps/ctrlProp837.xml" ContentType="application/vnd.ms-excel.controlproperties+xml"/>
  <Override PartName="/xl/ctrlProps/ctrlProp838.xml" ContentType="application/vnd.ms-excel.controlproperties+xml"/>
  <Override PartName="/xl/ctrlProps/ctrlProp839.xml" ContentType="application/vnd.ms-excel.controlproperties+xml"/>
  <Override PartName="/xl/ctrlProps/ctrlProp840.xml" ContentType="application/vnd.ms-excel.controlproperties+xml"/>
  <Override PartName="/xl/ctrlProps/ctrlProp841.xml" ContentType="application/vnd.ms-excel.controlproperties+xml"/>
  <Override PartName="/xl/ctrlProps/ctrlProp842.xml" ContentType="application/vnd.ms-excel.controlproperties+xml"/>
  <Override PartName="/xl/ctrlProps/ctrlProp843.xml" ContentType="application/vnd.ms-excel.controlproperties+xml"/>
  <Override PartName="/xl/ctrlProps/ctrlProp844.xml" ContentType="application/vnd.ms-excel.controlproperties+xml"/>
  <Override PartName="/xl/ctrlProps/ctrlProp845.xml" ContentType="application/vnd.ms-excel.controlproperties+xml"/>
  <Override PartName="/xl/ctrlProps/ctrlProp846.xml" ContentType="application/vnd.ms-excel.controlproperties+xml"/>
  <Override PartName="/xl/ctrlProps/ctrlProp847.xml" ContentType="application/vnd.ms-excel.controlproperties+xml"/>
  <Override PartName="/xl/ctrlProps/ctrlProp848.xml" ContentType="application/vnd.ms-excel.controlproperties+xml"/>
  <Override PartName="/xl/ctrlProps/ctrlProp849.xml" ContentType="application/vnd.ms-excel.controlproperties+xml"/>
  <Override PartName="/xl/ctrlProps/ctrlProp850.xml" ContentType="application/vnd.ms-excel.controlproperties+xml"/>
  <Override PartName="/xl/ctrlProps/ctrlProp851.xml" ContentType="application/vnd.ms-excel.controlproperties+xml"/>
  <Override PartName="/xl/ctrlProps/ctrlProp852.xml" ContentType="application/vnd.ms-excel.controlproperties+xml"/>
  <Override PartName="/xl/ctrlProps/ctrlProp853.xml" ContentType="application/vnd.ms-excel.controlproperties+xml"/>
  <Override PartName="/xl/ctrlProps/ctrlProp854.xml" ContentType="application/vnd.ms-excel.controlproperties+xml"/>
  <Override PartName="/xl/ctrlProps/ctrlProp855.xml" ContentType="application/vnd.ms-excel.controlproperties+xml"/>
  <Override PartName="/xl/ctrlProps/ctrlProp856.xml" ContentType="application/vnd.ms-excel.controlproperties+xml"/>
  <Override PartName="/xl/ctrlProps/ctrlProp857.xml" ContentType="application/vnd.ms-excel.controlproperties+xml"/>
  <Override PartName="/xl/ctrlProps/ctrlProp858.xml" ContentType="application/vnd.ms-excel.controlproperties+xml"/>
  <Override PartName="/xl/ctrlProps/ctrlProp859.xml" ContentType="application/vnd.ms-excel.controlproperties+xml"/>
  <Override PartName="/xl/ctrlProps/ctrlProp860.xml" ContentType="application/vnd.ms-excel.controlproperties+xml"/>
  <Override PartName="/xl/ctrlProps/ctrlProp861.xml" ContentType="application/vnd.ms-excel.controlproperties+xml"/>
  <Override PartName="/xl/ctrlProps/ctrlProp862.xml" ContentType="application/vnd.ms-excel.controlproperties+xml"/>
  <Override PartName="/xl/ctrlProps/ctrlProp863.xml" ContentType="application/vnd.ms-excel.controlproperties+xml"/>
  <Override PartName="/xl/ctrlProps/ctrlProp864.xml" ContentType="application/vnd.ms-excel.controlproperties+xml"/>
  <Override PartName="/xl/ctrlProps/ctrlProp865.xml" ContentType="application/vnd.ms-excel.controlproperties+xml"/>
  <Override PartName="/xl/ctrlProps/ctrlProp866.xml" ContentType="application/vnd.ms-excel.controlproperties+xml"/>
  <Override PartName="/xl/ctrlProps/ctrlProp867.xml" ContentType="application/vnd.ms-excel.controlproperties+xml"/>
  <Override PartName="/xl/ctrlProps/ctrlProp868.xml" ContentType="application/vnd.ms-excel.controlproperties+xml"/>
  <Override PartName="/xl/ctrlProps/ctrlProp869.xml" ContentType="application/vnd.ms-excel.controlproperties+xml"/>
  <Override PartName="/xl/ctrlProps/ctrlProp870.xml" ContentType="application/vnd.ms-excel.controlproperties+xml"/>
  <Override PartName="/xl/ctrlProps/ctrlProp871.xml" ContentType="application/vnd.ms-excel.controlproperties+xml"/>
  <Override PartName="/xl/ctrlProps/ctrlProp872.xml" ContentType="application/vnd.ms-excel.controlproperties+xml"/>
  <Override PartName="/xl/ctrlProps/ctrlProp873.xml" ContentType="application/vnd.ms-excel.controlproperties+xml"/>
  <Override PartName="/xl/ctrlProps/ctrlProp874.xml" ContentType="application/vnd.ms-excel.controlproperties+xml"/>
  <Override PartName="/xl/ctrlProps/ctrlProp875.xml" ContentType="application/vnd.ms-excel.controlproperties+xml"/>
  <Override PartName="/xl/ctrlProps/ctrlProp876.xml" ContentType="application/vnd.ms-excel.controlproperties+xml"/>
  <Override PartName="/xl/ctrlProps/ctrlProp877.xml" ContentType="application/vnd.ms-excel.controlproperties+xml"/>
  <Override PartName="/xl/ctrlProps/ctrlProp878.xml" ContentType="application/vnd.ms-excel.controlproperties+xml"/>
  <Override PartName="/xl/ctrlProps/ctrlProp879.xml" ContentType="application/vnd.ms-excel.controlproperties+xml"/>
  <Override PartName="/xl/ctrlProps/ctrlProp880.xml" ContentType="application/vnd.ms-excel.controlproperties+xml"/>
  <Override PartName="/xl/ctrlProps/ctrlProp881.xml" ContentType="application/vnd.ms-excel.controlproperties+xml"/>
  <Override PartName="/xl/ctrlProps/ctrlProp882.xml" ContentType="application/vnd.ms-excel.controlproperties+xml"/>
  <Override PartName="/xl/ctrlProps/ctrlProp883.xml" ContentType="application/vnd.ms-excel.controlproperties+xml"/>
  <Override PartName="/xl/ctrlProps/ctrlProp884.xml" ContentType="application/vnd.ms-excel.controlproperties+xml"/>
  <Override PartName="/xl/ctrlProps/ctrlProp885.xml" ContentType="application/vnd.ms-excel.controlproperties+xml"/>
  <Override PartName="/xl/ctrlProps/ctrlProp886.xml" ContentType="application/vnd.ms-excel.controlproperties+xml"/>
  <Override PartName="/xl/ctrlProps/ctrlProp887.xml" ContentType="application/vnd.ms-excel.controlproperties+xml"/>
  <Override PartName="/xl/ctrlProps/ctrlProp888.xml" ContentType="application/vnd.ms-excel.controlproperties+xml"/>
  <Override PartName="/xl/ctrlProps/ctrlProp889.xml" ContentType="application/vnd.ms-excel.controlproperties+xml"/>
  <Override PartName="/xl/ctrlProps/ctrlProp890.xml" ContentType="application/vnd.ms-excel.controlproperties+xml"/>
  <Override PartName="/xl/ctrlProps/ctrlProp891.xml" ContentType="application/vnd.ms-excel.controlproperties+xml"/>
  <Override PartName="/xl/ctrlProps/ctrlProp892.xml" ContentType="application/vnd.ms-excel.controlproperties+xml"/>
  <Override PartName="/xl/ctrlProps/ctrlProp893.xml" ContentType="application/vnd.ms-excel.controlproperties+xml"/>
  <Override PartName="/xl/ctrlProps/ctrlProp894.xml" ContentType="application/vnd.ms-excel.controlproperties+xml"/>
  <Override PartName="/xl/ctrlProps/ctrlProp895.xml" ContentType="application/vnd.ms-excel.controlproperties+xml"/>
  <Override PartName="/xl/ctrlProps/ctrlProp896.xml" ContentType="application/vnd.ms-excel.controlproperties+xml"/>
  <Override PartName="/xl/ctrlProps/ctrlProp897.xml" ContentType="application/vnd.ms-excel.controlproperties+xml"/>
  <Override PartName="/xl/ctrlProps/ctrlProp898.xml" ContentType="application/vnd.ms-excel.controlproperties+xml"/>
  <Override PartName="/xl/ctrlProps/ctrlProp899.xml" ContentType="application/vnd.ms-excel.controlproperties+xml"/>
  <Override PartName="/xl/ctrlProps/ctrlProp900.xml" ContentType="application/vnd.ms-excel.controlproperties+xml"/>
  <Override PartName="/xl/ctrlProps/ctrlProp901.xml" ContentType="application/vnd.ms-excel.controlproperties+xml"/>
  <Override PartName="/xl/ctrlProps/ctrlProp902.xml" ContentType="application/vnd.ms-excel.controlproperties+xml"/>
  <Override PartName="/xl/ctrlProps/ctrlProp903.xml" ContentType="application/vnd.ms-excel.controlproperties+xml"/>
  <Override PartName="/xl/ctrlProps/ctrlProp904.xml" ContentType="application/vnd.ms-excel.controlproperties+xml"/>
  <Override PartName="/xl/ctrlProps/ctrlProp905.xml" ContentType="application/vnd.ms-excel.controlproperties+xml"/>
  <Override PartName="/xl/ctrlProps/ctrlProp906.xml" ContentType="application/vnd.ms-excel.controlproperties+xml"/>
  <Override PartName="/xl/ctrlProps/ctrlProp907.xml" ContentType="application/vnd.ms-excel.controlproperties+xml"/>
  <Override PartName="/xl/ctrlProps/ctrlProp908.xml" ContentType="application/vnd.ms-excel.controlproperties+xml"/>
  <Override PartName="/xl/ctrlProps/ctrlProp909.xml" ContentType="application/vnd.ms-excel.controlproperties+xml"/>
  <Override PartName="/xl/ctrlProps/ctrlProp910.xml" ContentType="application/vnd.ms-excel.controlproperties+xml"/>
  <Override PartName="/xl/ctrlProps/ctrlProp911.xml" ContentType="application/vnd.ms-excel.controlproperties+xml"/>
  <Override PartName="/xl/ctrlProps/ctrlProp912.xml" ContentType="application/vnd.ms-excel.controlproperties+xml"/>
  <Override PartName="/xl/ctrlProps/ctrlProp913.xml" ContentType="application/vnd.ms-excel.controlproperties+xml"/>
  <Override PartName="/xl/ctrlProps/ctrlProp914.xml" ContentType="application/vnd.ms-excel.controlproperties+xml"/>
  <Override PartName="/xl/ctrlProps/ctrlProp915.xml" ContentType="application/vnd.ms-excel.controlproperties+xml"/>
  <Override PartName="/xl/ctrlProps/ctrlProp916.xml" ContentType="application/vnd.ms-excel.controlproperties+xml"/>
  <Override PartName="/xl/ctrlProps/ctrlProp917.xml" ContentType="application/vnd.ms-excel.controlproperties+xml"/>
  <Override PartName="/xl/ctrlProps/ctrlProp918.xml" ContentType="application/vnd.ms-excel.controlproperties+xml"/>
  <Override PartName="/xl/ctrlProps/ctrlProp919.xml" ContentType="application/vnd.ms-excel.controlproperties+xml"/>
  <Override PartName="/xl/ctrlProps/ctrlProp920.xml" ContentType="application/vnd.ms-excel.controlproperties+xml"/>
  <Override PartName="/xl/ctrlProps/ctrlProp921.xml" ContentType="application/vnd.ms-excel.controlproperties+xml"/>
  <Override PartName="/xl/ctrlProps/ctrlProp922.xml" ContentType="application/vnd.ms-excel.controlproperties+xml"/>
  <Override PartName="/xl/ctrlProps/ctrlProp923.xml" ContentType="application/vnd.ms-excel.controlproperties+xml"/>
  <Override PartName="/xl/ctrlProps/ctrlProp924.xml" ContentType="application/vnd.ms-excel.controlproperties+xml"/>
  <Override PartName="/xl/ctrlProps/ctrlProp925.xml" ContentType="application/vnd.ms-excel.controlproperties+xml"/>
  <Override PartName="/xl/ctrlProps/ctrlProp926.xml" ContentType="application/vnd.ms-excel.controlproperties+xml"/>
  <Override PartName="/xl/ctrlProps/ctrlProp927.xml" ContentType="application/vnd.ms-excel.controlproperties+xml"/>
  <Override PartName="/xl/ctrlProps/ctrlProp928.xml" ContentType="application/vnd.ms-excel.controlproperties+xml"/>
  <Override PartName="/xl/ctrlProps/ctrlProp929.xml" ContentType="application/vnd.ms-excel.controlproperties+xml"/>
  <Override PartName="/xl/ctrlProps/ctrlProp930.xml" ContentType="application/vnd.ms-excel.controlproperties+xml"/>
  <Override PartName="/xl/ctrlProps/ctrlProp931.xml" ContentType="application/vnd.ms-excel.controlproperties+xml"/>
  <Override PartName="/xl/ctrlProps/ctrlProp932.xml" ContentType="application/vnd.ms-excel.controlproperties+xml"/>
  <Override PartName="/xl/ctrlProps/ctrlProp933.xml" ContentType="application/vnd.ms-excel.controlproperties+xml"/>
  <Override PartName="/xl/ctrlProps/ctrlProp934.xml" ContentType="application/vnd.ms-excel.controlproperties+xml"/>
  <Override PartName="/xl/ctrlProps/ctrlProp935.xml" ContentType="application/vnd.ms-excel.controlproperties+xml"/>
  <Override PartName="/xl/ctrlProps/ctrlProp936.xml" ContentType="application/vnd.ms-excel.controlproperties+xml"/>
  <Override PartName="/xl/ctrlProps/ctrlProp937.xml" ContentType="application/vnd.ms-excel.controlproperties+xml"/>
  <Override PartName="/xl/charts/chart21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12.xml" ContentType="application/vnd.openxmlformats-officedocument.drawing+xml"/>
  <Override PartName="/xl/ctrlProps/ctrlProp938.xml" ContentType="application/vnd.ms-excel.controlproperties+xml"/>
  <Override PartName="/xl/ctrlProps/ctrlProp939.xml" ContentType="application/vnd.ms-excel.controlproperties+xml"/>
  <Override PartName="/xl/ctrlProps/ctrlProp940.xml" ContentType="application/vnd.ms-excel.controlproperties+xml"/>
  <Override PartName="/xl/ctrlProps/ctrlProp941.xml" ContentType="application/vnd.ms-excel.controlproperties+xml"/>
  <Override PartName="/xl/ctrlProps/ctrlProp942.xml" ContentType="application/vnd.ms-excel.controlproperties+xml"/>
  <Override PartName="/xl/ctrlProps/ctrlProp943.xml" ContentType="application/vnd.ms-excel.controlproperties+xml"/>
  <Override PartName="/xl/ctrlProps/ctrlProp944.xml" ContentType="application/vnd.ms-excel.controlproperties+xml"/>
  <Override PartName="/xl/ctrlProps/ctrlProp945.xml" ContentType="application/vnd.ms-excel.controlproperties+xml"/>
  <Override PartName="/xl/ctrlProps/ctrlProp946.xml" ContentType="application/vnd.ms-excel.controlproperties+xml"/>
  <Override PartName="/xl/ctrlProps/ctrlProp947.xml" ContentType="application/vnd.ms-excel.controlproperties+xml"/>
  <Override PartName="/xl/ctrlProps/ctrlProp948.xml" ContentType="application/vnd.ms-excel.controlproperties+xml"/>
  <Override PartName="/xl/ctrlProps/ctrlProp949.xml" ContentType="application/vnd.ms-excel.controlproperties+xml"/>
  <Override PartName="/xl/ctrlProps/ctrlProp950.xml" ContentType="application/vnd.ms-excel.controlproperties+xml"/>
  <Override PartName="/xl/ctrlProps/ctrlProp951.xml" ContentType="application/vnd.ms-excel.controlproperties+xml"/>
  <Override PartName="/xl/ctrlProps/ctrlProp952.xml" ContentType="application/vnd.ms-excel.controlproperties+xml"/>
  <Override PartName="/xl/ctrlProps/ctrlProp953.xml" ContentType="application/vnd.ms-excel.controlproperties+xml"/>
  <Override PartName="/xl/ctrlProps/ctrlProp954.xml" ContentType="application/vnd.ms-excel.controlproperties+xml"/>
  <Override PartName="/xl/ctrlProps/ctrlProp955.xml" ContentType="application/vnd.ms-excel.controlproperties+xml"/>
  <Override PartName="/xl/ctrlProps/ctrlProp956.xml" ContentType="application/vnd.ms-excel.controlproperties+xml"/>
  <Override PartName="/xl/ctrlProps/ctrlProp957.xml" ContentType="application/vnd.ms-excel.controlproperties+xml"/>
  <Override PartName="/xl/ctrlProps/ctrlProp958.xml" ContentType="application/vnd.ms-excel.controlproperties+xml"/>
  <Override PartName="/xl/ctrlProps/ctrlProp959.xml" ContentType="application/vnd.ms-excel.controlproperties+xml"/>
  <Override PartName="/xl/ctrlProps/ctrlProp960.xml" ContentType="application/vnd.ms-excel.controlproperties+xml"/>
  <Override PartName="/xl/ctrlProps/ctrlProp961.xml" ContentType="application/vnd.ms-excel.controlproperties+xml"/>
  <Override PartName="/xl/ctrlProps/ctrlProp962.xml" ContentType="application/vnd.ms-excel.controlproperties+xml"/>
  <Override PartName="/xl/ctrlProps/ctrlProp963.xml" ContentType="application/vnd.ms-excel.controlproperties+xml"/>
  <Override PartName="/xl/ctrlProps/ctrlProp964.xml" ContentType="application/vnd.ms-excel.controlproperties+xml"/>
  <Override PartName="/xl/ctrlProps/ctrlProp965.xml" ContentType="application/vnd.ms-excel.controlproperties+xml"/>
  <Override PartName="/xl/ctrlProps/ctrlProp966.xml" ContentType="application/vnd.ms-excel.controlproperties+xml"/>
  <Override PartName="/xl/ctrlProps/ctrlProp967.xml" ContentType="application/vnd.ms-excel.controlproperties+xml"/>
  <Override PartName="/xl/ctrlProps/ctrlProp968.xml" ContentType="application/vnd.ms-excel.controlproperties+xml"/>
  <Override PartName="/xl/ctrlProps/ctrlProp969.xml" ContentType="application/vnd.ms-excel.controlproperties+xml"/>
  <Override PartName="/xl/ctrlProps/ctrlProp970.xml" ContentType="application/vnd.ms-excel.controlproperties+xml"/>
  <Override PartName="/xl/ctrlProps/ctrlProp971.xml" ContentType="application/vnd.ms-excel.controlproperties+xml"/>
  <Override PartName="/xl/ctrlProps/ctrlProp972.xml" ContentType="application/vnd.ms-excel.controlproperties+xml"/>
  <Override PartName="/xl/ctrlProps/ctrlProp973.xml" ContentType="application/vnd.ms-excel.controlproperties+xml"/>
  <Override PartName="/xl/ctrlProps/ctrlProp974.xml" ContentType="application/vnd.ms-excel.controlproperties+xml"/>
  <Override PartName="/xl/ctrlProps/ctrlProp975.xml" ContentType="application/vnd.ms-excel.controlproperties+xml"/>
  <Override PartName="/xl/ctrlProps/ctrlProp976.xml" ContentType="application/vnd.ms-excel.controlproperties+xml"/>
  <Override PartName="/xl/charts/chart22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13.xml" ContentType="application/vnd.openxmlformats-officedocument.drawing+xml"/>
  <Override PartName="/xl/ctrlProps/ctrlProp977.xml" ContentType="application/vnd.ms-excel.controlproperties+xml"/>
  <Override PartName="/xl/ctrlProps/ctrlProp978.xml" ContentType="application/vnd.ms-excel.controlproperties+xml"/>
  <Override PartName="/xl/ctrlProps/ctrlProp979.xml" ContentType="application/vnd.ms-excel.controlproperties+xml"/>
  <Override PartName="/xl/ctrlProps/ctrlProp980.xml" ContentType="application/vnd.ms-excel.controlproperties+xml"/>
  <Override PartName="/xl/ctrlProps/ctrlProp981.xml" ContentType="application/vnd.ms-excel.controlproperties+xml"/>
  <Override PartName="/xl/ctrlProps/ctrlProp982.xml" ContentType="application/vnd.ms-excel.controlproperties+xml"/>
  <Override PartName="/xl/ctrlProps/ctrlProp983.xml" ContentType="application/vnd.ms-excel.controlproperties+xml"/>
  <Override PartName="/xl/ctrlProps/ctrlProp984.xml" ContentType="application/vnd.ms-excel.controlproperties+xml"/>
  <Override PartName="/xl/ctrlProps/ctrlProp985.xml" ContentType="application/vnd.ms-excel.controlproperties+xml"/>
  <Override PartName="/xl/ctrlProps/ctrlProp986.xml" ContentType="application/vnd.ms-excel.controlproperties+xml"/>
  <Override PartName="/xl/ctrlProps/ctrlProp987.xml" ContentType="application/vnd.ms-excel.controlproperties+xml"/>
  <Override PartName="/xl/ctrlProps/ctrlProp988.xml" ContentType="application/vnd.ms-excel.controlproperties+xml"/>
  <Override PartName="/xl/ctrlProps/ctrlProp989.xml" ContentType="application/vnd.ms-excel.controlproperties+xml"/>
  <Override PartName="/xl/ctrlProps/ctrlProp990.xml" ContentType="application/vnd.ms-excel.controlproperties+xml"/>
  <Override PartName="/xl/ctrlProps/ctrlProp991.xml" ContentType="application/vnd.ms-excel.controlproperties+xml"/>
  <Override PartName="/xl/ctrlProps/ctrlProp992.xml" ContentType="application/vnd.ms-excel.controlproperties+xml"/>
  <Override PartName="/xl/ctrlProps/ctrlProp993.xml" ContentType="application/vnd.ms-excel.controlproperties+xml"/>
  <Override PartName="/xl/ctrlProps/ctrlProp994.xml" ContentType="application/vnd.ms-excel.controlproperties+xml"/>
  <Override PartName="/xl/ctrlProps/ctrlProp995.xml" ContentType="application/vnd.ms-excel.controlproperties+xml"/>
  <Override PartName="/xl/ctrlProps/ctrlProp996.xml" ContentType="application/vnd.ms-excel.controlproperties+xml"/>
  <Override PartName="/xl/ctrlProps/ctrlProp997.xml" ContentType="application/vnd.ms-excel.controlproperties+xml"/>
  <Override PartName="/xl/ctrlProps/ctrlProp998.xml" ContentType="application/vnd.ms-excel.controlproperties+xml"/>
  <Override PartName="/xl/ctrlProps/ctrlProp999.xml" ContentType="application/vnd.ms-excel.controlproperties+xml"/>
  <Override PartName="/xl/ctrlProps/ctrlProp1000.xml" ContentType="application/vnd.ms-excel.controlproperties+xml"/>
  <Override PartName="/xl/ctrlProps/ctrlProp1001.xml" ContentType="application/vnd.ms-excel.controlproperties+xml"/>
  <Override PartName="/xl/ctrlProps/ctrlProp1002.xml" ContentType="application/vnd.ms-excel.controlproperties+xml"/>
  <Override PartName="/xl/ctrlProps/ctrlProp1003.xml" ContentType="application/vnd.ms-excel.controlproperties+xml"/>
  <Override PartName="/xl/ctrlProps/ctrlProp1004.xml" ContentType="application/vnd.ms-excel.controlproperties+xml"/>
  <Override PartName="/xl/ctrlProps/ctrlProp1005.xml" ContentType="application/vnd.ms-excel.controlproperties+xml"/>
  <Override PartName="/xl/ctrlProps/ctrlProp1006.xml" ContentType="application/vnd.ms-excel.controlproperties+xml"/>
  <Override PartName="/xl/ctrlProps/ctrlProp1007.xml" ContentType="application/vnd.ms-excel.controlproperties+xml"/>
  <Override PartName="/xl/ctrlProps/ctrlProp1008.xml" ContentType="application/vnd.ms-excel.controlproperties+xml"/>
  <Override PartName="/xl/ctrlProps/ctrlProp1009.xml" ContentType="application/vnd.ms-excel.controlproperties+xml"/>
  <Override PartName="/xl/ctrlProps/ctrlProp1010.xml" ContentType="application/vnd.ms-excel.controlproperties+xml"/>
  <Override PartName="/xl/ctrlProps/ctrlProp1011.xml" ContentType="application/vnd.ms-excel.controlproperties+xml"/>
  <Override PartName="/xl/ctrlProps/ctrlProp1012.xml" ContentType="application/vnd.ms-excel.controlproperties+xml"/>
  <Override PartName="/xl/ctrlProps/ctrlProp1013.xml" ContentType="application/vnd.ms-excel.controlproperties+xml"/>
  <Override PartName="/xl/ctrlProps/ctrlProp1014.xml" ContentType="application/vnd.ms-excel.controlproperties+xml"/>
  <Override PartName="/xl/ctrlProps/ctrlProp1015.xml" ContentType="application/vnd.ms-excel.controlproperties+xml"/>
  <Override PartName="/xl/ctrlProps/ctrlProp1016.xml" ContentType="application/vnd.ms-excel.controlproperties+xml"/>
  <Override PartName="/xl/ctrlProps/ctrlProp1017.xml" ContentType="application/vnd.ms-excel.controlproperties+xml"/>
  <Override PartName="/xl/ctrlProps/ctrlProp1018.xml" ContentType="application/vnd.ms-excel.controlproperties+xml"/>
  <Override PartName="/xl/ctrlProps/ctrlProp1019.xml" ContentType="application/vnd.ms-excel.controlproperties+xml"/>
  <Override PartName="/xl/ctrlProps/ctrlProp1020.xml" ContentType="application/vnd.ms-excel.controlproperties+xml"/>
  <Override PartName="/xl/ctrlProps/ctrlProp1021.xml" ContentType="application/vnd.ms-excel.controlproperties+xml"/>
  <Override PartName="/xl/ctrlProps/ctrlProp1022.xml" ContentType="application/vnd.ms-excel.controlproperties+xml"/>
  <Override PartName="/xl/ctrlProps/ctrlProp1023.xml" ContentType="application/vnd.ms-excel.controlproperties+xml"/>
  <Override PartName="/xl/ctrlProps/ctrlProp1024.xml" ContentType="application/vnd.ms-excel.controlproperties+xml"/>
  <Override PartName="/xl/ctrlProps/ctrlProp1025.xml" ContentType="application/vnd.ms-excel.controlproperties+xml"/>
  <Override PartName="/xl/ctrlProps/ctrlProp1026.xml" ContentType="application/vnd.ms-excel.controlproperties+xml"/>
  <Override PartName="/xl/ctrlProps/ctrlProp1027.xml" ContentType="application/vnd.ms-excel.controlproperties+xml"/>
  <Override PartName="/xl/ctrlProps/ctrlProp1028.xml" ContentType="application/vnd.ms-excel.controlproperties+xml"/>
  <Override PartName="/xl/ctrlProps/ctrlProp1029.xml" ContentType="application/vnd.ms-excel.controlproperties+xml"/>
  <Override PartName="/xl/ctrlProps/ctrlProp1030.xml" ContentType="application/vnd.ms-excel.controlproperties+xml"/>
  <Override PartName="/xl/ctrlProps/ctrlProp1031.xml" ContentType="application/vnd.ms-excel.controlproperties+xml"/>
  <Override PartName="/xl/ctrlProps/ctrlProp1032.xml" ContentType="application/vnd.ms-excel.controlproperties+xml"/>
  <Override PartName="/xl/ctrlProps/ctrlProp1033.xml" ContentType="application/vnd.ms-excel.controlproperties+xml"/>
  <Override PartName="/xl/ctrlProps/ctrlProp1034.xml" ContentType="application/vnd.ms-excel.controlproperties+xml"/>
  <Override PartName="/xl/ctrlProps/ctrlProp1035.xml" ContentType="application/vnd.ms-excel.controlproperties+xml"/>
  <Override PartName="/xl/ctrlProps/ctrlProp1036.xml" ContentType="application/vnd.ms-excel.controlproperties+xml"/>
  <Override PartName="/xl/ctrlProps/ctrlProp1037.xml" ContentType="application/vnd.ms-excel.controlproperties+xml"/>
  <Override PartName="/xl/ctrlProps/ctrlProp1038.xml" ContentType="application/vnd.ms-excel.controlproperties+xml"/>
  <Override PartName="/xl/ctrlProps/ctrlProp1039.xml" ContentType="application/vnd.ms-excel.controlproperties+xml"/>
  <Override PartName="/xl/ctrlProps/ctrlProp1040.xml" ContentType="application/vnd.ms-excel.controlproperties+xml"/>
  <Override PartName="/xl/ctrlProps/ctrlProp1041.xml" ContentType="application/vnd.ms-excel.controlproperties+xml"/>
  <Override PartName="/xl/ctrlProps/ctrlProp1042.xml" ContentType="application/vnd.ms-excel.controlproperties+xml"/>
  <Override PartName="/xl/ctrlProps/ctrlProp1043.xml" ContentType="application/vnd.ms-excel.controlproperties+xml"/>
  <Override PartName="/xl/ctrlProps/ctrlProp1044.xml" ContentType="application/vnd.ms-excel.controlproperties+xml"/>
  <Override PartName="/xl/ctrlProps/ctrlProp1045.xml" ContentType="application/vnd.ms-excel.controlproperties+xml"/>
  <Override PartName="/xl/ctrlProps/ctrlProp1046.xml" ContentType="application/vnd.ms-excel.controlproperties+xml"/>
  <Override PartName="/xl/ctrlProps/ctrlProp1047.xml" ContentType="application/vnd.ms-excel.controlproperties+xml"/>
  <Override PartName="/xl/ctrlProps/ctrlProp1048.xml" ContentType="application/vnd.ms-excel.controlproperties+xml"/>
  <Override PartName="/xl/ctrlProps/ctrlProp1049.xml" ContentType="application/vnd.ms-excel.controlproperties+xml"/>
  <Override PartName="/xl/ctrlProps/ctrlProp1050.xml" ContentType="application/vnd.ms-excel.controlproperties+xml"/>
  <Override PartName="/xl/ctrlProps/ctrlProp1051.xml" ContentType="application/vnd.ms-excel.controlproperties+xml"/>
  <Override PartName="/xl/ctrlProps/ctrlProp1052.xml" ContentType="application/vnd.ms-excel.controlproperties+xml"/>
  <Override PartName="/xl/ctrlProps/ctrlProp1053.xml" ContentType="application/vnd.ms-excel.controlproperties+xml"/>
  <Override PartName="/xl/ctrlProps/ctrlProp1054.xml" ContentType="application/vnd.ms-excel.controlproperties+xml"/>
  <Override PartName="/xl/ctrlProps/ctrlProp1055.xml" ContentType="application/vnd.ms-excel.controlproperties+xml"/>
  <Override PartName="/xl/ctrlProps/ctrlProp1056.xml" ContentType="application/vnd.ms-excel.controlproperties+xml"/>
  <Override PartName="/xl/ctrlProps/ctrlProp1057.xml" ContentType="application/vnd.ms-excel.controlproperties+xml"/>
  <Override PartName="/xl/ctrlProps/ctrlProp1058.xml" ContentType="application/vnd.ms-excel.controlproperties+xml"/>
  <Override PartName="/xl/ctrlProps/ctrlProp1059.xml" ContentType="application/vnd.ms-excel.controlproperties+xml"/>
  <Override PartName="/xl/ctrlProps/ctrlProp1060.xml" ContentType="application/vnd.ms-excel.controlproperties+xml"/>
  <Override PartName="/xl/ctrlProps/ctrlProp1061.xml" ContentType="application/vnd.ms-excel.controlproperties+xml"/>
  <Override PartName="/xl/ctrlProps/ctrlProp1062.xml" ContentType="application/vnd.ms-excel.controlproperties+xml"/>
  <Override PartName="/xl/ctrlProps/ctrlProp1063.xml" ContentType="application/vnd.ms-excel.controlproperties+xml"/>
  <Override PartName="/xl/ctrlProps/ctrlProp1064.xml" ContentType="application/vnd.ms-excel.controlproperties+xml"/>
  <Override PartName="/xl/ctrlProps/ctrlProp1065.xml" ContentType="application/vnd.ms-excel.controlproperties+xml"/>
  <Override PartName="/xl/ctrlProps/ctrlProp1066.xml" ContentType="application/vnd.ms-excel.controlproperties+xml"/>
  <Override PartName="/xl/ctrlProps/ctrlProp1067.xml" ContentType="application/vnd.ms-excel.controlproperties+xml"/>
  <Override PartName="/xl/ctrlProps/ctrlProp1068.xml" ContentType="application/vnd.ms-excel.controlproperties+xml"/>
  <Override PartName="/xl/ctrlProps/ctrlProp1069.xml" ContentType="application/vnd.ms-excel.controlproperties+xml"/>
  <Override PartName="/xl/charts/chart23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ables/table3.xml" ContentType="application/vnd.openxmlformats-officedocument.spreadsheetml.table+xml"/>
  <Override PartName="/xl/queryTables/queryTable1.xml" ContentType="application/vnd.openxmlformats-officedocument.spreadsheetml.queryTable+xml"/>
  <Override PartName="/xl/tables/table4.xml" ContentType="application/vnd.openxmlformats-officedocument.spreadsheetml.table+xml"/>
  <Override PartName="/xl/drawings/drawing14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Report 2022 - 2024\10 - ICT index\Methodology of calculation\"/>
    </mc:Choice>
  </mc:AlternateContent>
  <xr:revisionPtr revIDLastSave="0" documentId="13_ncr:1_{85C4FF46-B45F-4E78-9767-E8E505BBADA2}" xr6:coauthVersionLast="47" xr6:coauthVersionMax="47" xr10:uidLastSave="{00000000-0000-0000-0000-000000000000}"/>
  <bookViews>
    <workbookView showSheetTabs="0" xWindow="-28920" yWindow="-120" windowWidth="29040" windowHeight="15840" tabRatio="721" xr2:uid="{79BE5872-FAC1-4D67-AE3F-FEA83E252DBD}"/>
  </bookViews>
  <sheets>
    <sheet name="Récapitulatif" sheetId="6" r:id="rId1"/>
    <sheet name="062-08" sheetId="7" r:id="rId2"/>
    <sheet name="062-10" sheetId="16" r:id="rId3"/>
    <sheet name="062-12" sheetId="17" r:id="rId4"/>
    <sheet name="062-14" sheetId="18" r:id="rId5"/>
    <sheet name="062-16" sheetId="22" r:id="rId6"/>
    <sheet name="062-18" sheetId="23" r:id="rId7"/>
    <sheet name="062-20" sheetId="28" r:id="rId8"/>
    <sheet name="062-23" sheetId="25" r:id="rId9"/>
    <sheet name="062-25" sheetId="26" r:id="rId10"/>
    <sheet name="062-27(a)" sheetId="29" r:id="rId11"/>
    <sheet name="062-27(b)" sheetId="31" r:id="rId12"/>
    <sheet name="062-30" sheetId="27" r:id="rId13"/>
    <sheet name="ICT questions 2022" sheetId="1" state="hidden" r:id="rId14"/>
    <sheet name="Index" sheetId="9" state="hidden" r:id="rId15"/>
    <sheet name="PointsPerQuestion" sheetId="32" state="hidden" r:id="rId16"/>
    <sheet name="RatesWeights" sheetId="8" state="hidden" r:id="rId17"/>
    <sheet name="Weights" sheetId="2" state="hidden" r:id="rId18"/>
  </sheets>
  <definedNames>
    <definedName name="_xlnm._FilterDatabase" localSheetId="13" hidden="1">'ICT questions 2022'!#REF!</definedName>
    <definedName name="_xlnm._FilterDatabase" localSheetId="17" hidden="1">Weights!#REF!</definedName>
    <definedName name="ExternalData_1" localSheetId="13" hidden="1">'ICT questions 2022'!$A$1:$H$941</definedName>
    <definedName name="ExternalData_2" localSheetId="17" hidden="1">Weights!$A$1:$Q$869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6" i="28" l="1"/>
  <c r="I36" i="26"/>
  <c r="I2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AM41" i="29" l="1"/>
  <c r="AM30" i="29"/>
  <c r="AM19" i="29"/>
  <c r="C5" i="9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" i="9"/>
  <c r="C4" i="9"/>
  <c r="C2" i="9"/>
  <c r="E5" i="9"/>
  <c r="E6" i="9"/>
  <c r="E7" i="9"/>
  <c r="E8" i="9"/>
  <c r="E9" i="9"/>
  <c r="E10" i="9"/>
  <c r="E11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35" i="9"/>
  <c r="E36" i="9"/>
  <c r="E37" i="9"/>
  <c r="E3" i="9"/>
  <c r="E4" i="9"/>
  <c r="E2" i="9"/>
  <c r="I2" i="9"/>
  <c r="I3" i="9"/>
  <c r="I4" i="9"/>
  <c r="I5" i="9"/>
  <c r="I6" i="9"/>
  <c r="I7" i="9"/>
  <c r="I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AU45" i="29" l="1"/>
  <c r="AU34" i="29"/>
  <c r="AU23" i="29"/>
  <c r="H99" i="27"/>
  <c r="Z50" i="27" s="1"/>
  <c r="AA50" i="27" s="1"/>
  <c r="M73" i="27"/>
  <c r="N73" i="27" s="1"/>
  <c r="AJ57" i="27"/>
  <c r="AG57" i="27"/>
  <c r="AD56" i="27"/>
  <c r="AC55" i="27"/>
  <c r="AA55" i="27"/>
  <c r="AC54" i="27"/>
  <c r="AA54" i="27"/>
  <c r="AC51" i="27"/>
  <c r="AA51" i="27"/>
  <c r="AC50" i="27"/>
  <c r="AE48" i="27"/>
  <c r="AE47" i="27"/>
  <c r="AE46" i="27"/>
  <c r="AC46" i="27"/>
  <c r="AA46" i="27"/>
  <c r="AE45" i="27"/>
  <c r="AA45" i="27"/>
  <c r="AJ42" i="27"/>
  <c r="AG42" i="27"/>
  <c r="AD41" i="27"/>
  <c r="AC40" i="27"/>
  <c r="AA40" i="27"/>
  <c r="AC39" i="27"/>
  <c r="AA39" i="27"/>
  <c r="AE36" i="27"/>
  <c r="AC36" i="27"/>
  <c r="AA36" i="27"/>
  <c r="AC35" i="27"/>
  <c r="AE32" i="27"/>
  <c r="AE31" i="27"/>
  <c r="AC31" i="27"/>
  <c r="AA31" i="27"/>
  <c r="AE30" i="27"/>
  <c r="AA30" i="27"/>
  <c r="AJ27" i="27"/>
  <c r="AG27" i="27"/>
  <c r="AD26" i="27"/>
  <c r="AC25" i="27"/>
  <c r="AA25" i="27"/>
  <c r="AC24" i="27"/>
  <c r="AA24" i="27"/>
  <c r="AE21" i="27"/>
  <c r="AC21" i="27"/>
  <c r="AA21" i="27"/>
  <c r="AC20" i="27"/>
  <c r="AE17" i="27"/>
  <c r="AB17" i="27"/>
  <c r="AC17" i="27" s="1"/>
  <c r="AE16" i="27"/>
  <c r="AC16" i="27"/>
  <c r="AA16" i="27"/>
  <c r="AE15" i="27"/>
  <c r="AA15" i="27"/>
  <c r="Y8" i="27"/>
  <c r="H86" i="27" s="1"/>
  <c r="Z33" i="27" s="1"/>
  <c r="AA33" i="27" s="1"/>
  <c r="Y7" i="27"/>
  <c r="B15" i="32" s="1"/>
  <c r="H15" i="32" s="1"/>
  <c r="AE63" i="31"/>
  <c r="Y62" i="31"/>
  <c r="W62" i="31"/>
  <c r="X61" i="31"/>
  <c r="V61" i="31"/>
  <c r="Z60" i="31"/>
  <c r="X60" i="31"/>
  <c r="V60" i="31"/>
  <c r="Z59" i="31"/>
  <c r="X59" i="31"/>
  <c r="V59" i="31"/>
  <c r="Z50" i="31"/>
  <c r="X50" i="31"/>
  <c r="Z49" i="31"/>
  <c r="Z62" i="31" s="1"/>
  <c r="X49" i="31"/>
  <c r="AE46" i="31"/>
  <c r="Y45" i="31"/>
  <c r="W45" i="31"/>
  <c r="V44" i="31"/>
  <c r="V43" i="31"/>
  <c r="X42" i="31"/>
  <c r="V42" i="31"/>
  <c r="Z41" i="31"/>
  <c r="X41" i="31"/>
  <c r="Z40" i="31"/>
  <c r="X40" i="31"/>
  <c r="Z33" i="31"/>
  <c r="X33" i="31"/>
  <c r="Z32" i="31"/>
  <c r="Z45" i="31" s="1"/>
  <c r="X32" i="31"/>
  <c r="AE29" i="31"/>
  <c r="Y28" i="31"/>
  <c r="W28" i="31"/>
  <c r="V27" i="31"/>
  <c r="X26" i="31"/>
  <c r="V26" i="31"/>
  <c r="Z25" i="31"/>
  <c r="X25" i="31"/>
  <c r="V25" i="31"/>
  <c r="Z24" i="31"/>
  <c r="X24" i="31"/>
  <c r="X28" i="31" s="1"/>
  <c r="Z16" i="31"/>
  <c r="X16" i="31"/>
  <c r="Z15" i="31"/>
  <c r="X15" i="31"/>
  <c r="T7" i="31"/>
  <c r="T6" i="31"/>
  <c r="L15" i="32" s="1"/>
  <c r="R15" i="32" s="1"/>
  <c r="AR45" i="29"/>
  <c r="AO45" i="29"/>
  <c r="AB63" i="31" s="1"/>
  <c r="AK41" i="29"/>
  <c r="AI41" i="29"/>
  <c r="AM40" i="29"/>
  <c r="AK40" i="29"/>
  <c r="AI40" i="29"/>
  <c r="AM39" i="29"/>
  <c r="AI39" i="29"/>
  <c r="AR34" i="29"/>
  <c r="AO34" i="29"/>
  <c r="AB46" i="31" s="1"/>
  <c r="AK30" i="29"/>
  <c r="AI30" i="29"/>
  <c r="AH30" i="29"/>
  <c r="AH41" i="29" s="1"/>
  <c r="AM29" i="29"/>
  <c r="AK29" i="29"/>
  <c r="AI29" i="29"/>
  <c r="AM28" i="29"/>
  <c r="AI28" i="29"/>
  <c r="AR23" i="29"/>
  <c r="AO23" i="29"/>
  <c r="AK19" i="29"/>
  <c r="AI19" i="29"/>
  <c r="AM18" i="29"/>
  <c r="AK18" i="29"/>
  <c r="AI18" i="29"/>
  <c r="AM17" i="29"/>
  <c r="AK17" i="29"/>
  <c r="AG8" i="29"/>
  <c r="AG7" i="29"/>
  <c r="AE51" i="26"/>
  <c r="AB51" i="26"/>
  <c r="Y50" i="26"/>
  <c r="W50" i="26"/>
  <c r="V49" i="26"/>
  <c r="U49" i="26"/>
  <c r="V48" i="26"/>
  <c r="V47" i="26"/>
  <c r="X45" i="26"/>
  <c r="V45" i="26"/>
  <c r="Z44" i="26"/>
  <c r="X44" i="26"/>
  <c r="Z43" i="26"/>
  <c r="X43" i="26"/>
  <c r="Z42" i="26"/>
  <c r="X42" i="26"/>
  <c r="Z41" i="26"/>
  <c r="Z50" i="26" s="1"/>
  <c r="X41" i="26"/>
  <c r="X50" i="26" s="1"/>
  <c r="AE38" i="26"/>
  <c r="AB38" i="26"/>
  <c r="Y37" i="26"/>
  <c r="W37" i="26"/>
  <c r="V36" i="26"/>
  <c r="U36" i="26"/>
  <c r="V35" i="26"/>
  <c r="V34" i="26"/>
  <c r="X32" i="26"/>
  <c r="V32" i="26"/>
  <c r="Z31" i="26"/>
  <c r="X31" i="26"/>
  <c r="Z30" i="26"/>
  <c r="X30" i="26"/>
  <c r="Z29" i="26"/>
  <c r="X29" i="26"/>
  <c r="Z28" i="26"/>
  <c r="X28" i="26"/>
  <c r="AE25" i="26"/>
  <c r="AB25" i="26"/>
  <c r="Y24" i="26"/>
  <c r="W24" i="26"/>
  <c r="V23" i="26"/>
  <c r="U23" i="26"/>
  <c r="V22" i="26"/>
  <c r="V21" i="26"/>
  <c r="X19" i="26"/>
  <c r="V19" i="26"/>
  <c r="Z18" i="26"/>
  <c r="X18" i="26"/>
  <c r="Z17" i="26"/>
  <c r="X17" i="26"/>
  <c r="Z16" i="26"/>
  <c r="X16" i="26"/>
  <c r="Z15" i="26"/>
  <c r="Z24" i="26" s="1"/>
  <c r="X15" i="26"/>
  <c r="X24" i="26" s="1"/>
  <c r="T8" i="26"/>
  <c r="T7" i="26"/>
  <c r="AE48" i="25"/>
  <c r="AB48" i="25"/>
  <c r="Y47" i="25"/>
  <c r="W47" i="25"/>
  <c r="V46" i="25"/>
  <c r="V45" i="25"/>
  <c r="V44" i="25"/>
  <c r="X43" i="25"/>
  <c r="Z42" i="25"/>
  <c r="X42" i="25"/>
  <c r="Z41" i="25"/>
  <c r="X41" i="25"/>
  <c r="V41" i="25"/>
  <c r="Z40" i="25"/>
  <c r="X40" i="25"/>
  <c r="V40" i="25"/>
  <c r="Z39" i="25"/>
  <c r="Z47" i="25" s="1"/>
  <c r="X39" i="25"/>
  <c r="X47" i="25" s="1"/>
  <c r="AE36" i="25"/>
  <c r="AB36" i="25"/>
  <c r="Y35" i="25"/>
  <c r="W35" i="25"/>
  <c r="V34" i="25"/>
  <c r="V33" i="25"/>
  <c r="V32" i="25"/>
  <c r="X31" i="25"/>
  <c r="Z30" i="25"/>
  <c r="X30" i="25"/>
  <c r="Z29" i="25"/>
  <c r="X29" i="25"/>
  <c r="V29" i="25"/>
  <c r="Z28" i="25"/>
  <c r="X28" i="25"/>
  <c r="V28" i="25"/>
  <c r="Z27" i="25"/>
  <c r="X27" i="25"/>
  <c r="AE24" i="25"/>
  <c r="AB24" i="25"/>
  <c r="Y23" i="25"/>
  <c r="W23" i="25"/>
  <c r="V22" i="25"/>
  <c r="V21" i="25"/>
  <c r="V20" i="25"/>
  <c r="X19" i="25"/>
  <c r="Z18" i="25"/>
  <c r="X18" i="25"/>
  <c r="Z17" i="25"/>
  <c r="X17" i="25"/>
  <c r="V17" i="25"/>
  <c r="Z16" i="25"/>
  <c r="X16" i="25"/>
  <c r="V16" i="25"/>
  <c r="Z15" i="25"/>
  <c r="X15" i="25"/>
  <c r="T8" i="25"/>
  <c r="H74" i="25" s="1"/>
  <c r="U30" i="25" s="1"/>
  <c r="V30" i="25" s="1"/>
  <c r="T7" i="25"/>
  <c r="B12" i="32" s="1"/>
  <c r="H12" i="32" s="1"/>
  <c r="H87" i="28"/>
  <c r="U18" i="28" s="1"/>
  <c r="AE70" i="28"/>
  <c r="AB70" i="28"/>
  <c r="Y69" i="28"/>
  <c r="W69" i="28"/>
  <c r="V68" i="28"/>
  <c r="V67" i="28"/>
  <c r="X65" i="28"/>
  <c r="Z64" i="28"/>
  <c r="X64" i="28"/>
  <c r="Z63" i="28"/>
  <c r="X63" i="28"/>
  <c r="V56" i="28"/>
  <c r="Z54" i="28"/>
  <c r="X54" i="28"/>
  <c r="Z53" i="28"/>
  <c r="X53" i="28"/>
  <c r="X69" i="28" s="1"/>
  <c r="AE50" i="28"/>
  <c r="AB50" i="28"/>
  <c r="Y49" i="28"/>
  <c r="W49" i="28"/>
  <c r="V48" i="28"/>
  <c r="V47" i="28"/>
  <c r="X44" i="28"/>
  <c r="Z43" i="28"/>
  <c r="X43" i="28"/>
  <c r="Z42" i="28"/>
  <c r="X42" i="28"/>
  <c r="V37" i="28"/>
  <c r="Z35" i="28"/>
  <c r="Z49" i="28" s="1"/>
  <c r="X35" i="28"/>
  <c r="Z34" i="28"/>
  <c r="X34" i="28"/>
  <c r="X49" i="28" s="1"/>
  <c r="AE31" i="28"/>
  <c r="AB31" i="28"/>
  <c r="Y30" i="28"/>
  <c r="W30" i="28"/>
  <c r="V29" i="28"/>
  <c r="V28" i="28"/>
  <c r="X26" i="28"/>
  <c r="Z25" i="28"/>
  <c r="X25" i="28"/>
  <c r="Z24" i="28"/>
  <c r="X24" i="28"/>
  <c r="V18" i="28"/>
  <c r="Z16" i="28"/>
  <c r="X16" i="28"/>
  <c r="Z15" i="28"/>
  <c r="X15" i="28"/>
  <c r="T8" i="28"/>
  <c r="H121" i="28" s="1"/>
  <c r="I121" i="28" s="1"/>
  <c r="I59" i="28" s="1"/>
  <c r="T7" i="28"/>
  <c r="H113" i="28" s="1"/>
  <c r="U47" i="28" s="1"/>
  <c r="T6" i="28"/>
  <c r="U6" i="28" s="1"/>
  <c r="AE45" i="23"/>
  <c r="AB45" i="23"/>
  <c r="Y44" i="23"/>
  <c r="W44" i="23"/>
  <c r="X41" i="23"/>
  <c r="V41" i="23"/>
  <c r="Z40" i="23"/>
  <c r="X40" i="23"/>
  <c r="V40" i="23"/>
  <c r="Z39" i="23"/>
  <c r="X39" i="23"/>
  <c r="V39" i="23"/>
  <c r="Z38" i="23"/>
  <c r="X38" i="23"/>
  <c r="Z37" i="23"/>
  <c r="X37" i="23"/>
  <c r="V37" i="23"/>
  <c r="AE34" i="23"/>
  <c r="AB34" i="23"/>
  <c r="Y33" i="23"/>
  <c r="W33" i="23"/>
  <c r="X30" i="23"/>
  <c r="V30" i="23"/>
  <c r="Z29" i="23"/>
  <c r="X29" i="23"/>
  <c r="V29" i="23"/>
  <c r="Z28" i="23"/>
  <c r="X28" i="23"/>
  <c r="V28" i="23"/>
  <c r="Z27" i="23"/>
  <c r="X27" i="23"/>
  <c r="Z26" i="23"/>
  <c r="X26" i="23"/>
  <c r="V26" i="23"/>
  <c r="AE23" i="23"/>
  <c r="AB23" i="23"/>
  <c r="Y22" i="23"/>
  <c r="W22" i="23"/>
  <c r="X19" i="23"/>
  <c r="V19" i="23"/>
  <c r="Z18" i="23"/>
  <c r="X18" i="23"/>
  <c r="V18" i="23"/>
  <c r="Z17" i="23"/>
  <c r="X17" i="23"/>
  <c r="V17" i="23"/>
  <c r="Z16" i="23"/>
  <c r="X16" i="23"/>
  <c r="Z15" i="23"/>
  <c r="X15" i="23"/>
  <c r="V15" i="23"/>
  <c r="T8" i="23"/>
  <c r="C10" i="32" s="1"/>
  <c r="T7" i="23"/>
  <c r="AJ48" i="22"/>
  <c r="AG48" i="22"/>
  <c r="AD47" i="22"/>
  <c r="AA45" i="22"/>
  <c r="AA44" i="22"/>
  <c r="AA43" i="22"/>
  <c r="AE42" i="22"/>
  <c r="AC42" i="22"/>
  <c r="AA42" i="22"/>
  <c r="AE41" i="22"/>
  <c r="AC41" i="22"/>
  <c r="AA41" i="22"/>
  <c r="AE40" i="22"/>
  <c r="AA40" i="22"/>
  <c r="AE39" i="22"/>
  <c r="AC39" i="22"/>
  <c r="AJ36" i="22"/>
  <c r="AG36" i="22"/>
  <c r="AD35" i="22"/>
  <c r="AA34" i="22"/>
  <c r="Z34" i="22"/>
  <c r="AA33" i="22"/>
  <c r="AA32" i="22"/>
  <c r="AA31" i="22"/>
  <c r="AE30" i="22"/>
  <c r="AC30" i="22"/>
  <c r="AA30" i="22"/>
  <c r="AE29" i="22"/>
  <c r="AC29" i="22"/>
  <c r="AA29" i="22"/>
  <c r="AE28" i="22"/>
  <c r="AA28" i="22"/>
  <c r="AE27" i="22"/>
  <c r="AC27" i="22"/>
  <c r="AJ24" i="22"/>
  <c r="AG24" i="22"/>
  <c r="AD23" i="22"/>
  <c r="AA22" i="22"/>
  <c r="AA21" i="22"/>
  <c r="AA20" i="22"/>
  <c r="AA19" i="22"/>
  <c r="AE18" i="22"/>
  <c r="AC18" i="22"/>
  <c r="AA18" i="22"/>
  <c r="AE17" i="22"/>
  <c r="AC17" i="22"/>
  <c r="AA17" i="22"/>
  <c r="AE16" i="22"/>
  <c r="AA16" i="22"/>
  <c r="AE15" i="22"/>
  <c r="AC15" i="22"/>
  <c r="Y8" i="22"/>
  <c r="C9" i="32" s="1"/>
  <c r="Y7" i="22"/>
  <c r="B9" i="32" s="1"/>
  <c r="H9" i="32" s="1"/>
  <c r="H82" i="18"/>
  <c r="R81" i="18"/>
  <c r="H78" i="18"/>
  <c r="AE39" i="18" s="1"/>
  <c r="AF39" i="18" s="1"/>
  <c r="R77" i="18"/>
  <c r="AI38" i="18" s="1"/>
  <c r="M72" i="18"/>
  <c r="H72" i="18"/>
  <c r="M68" i="18"/>
  <c r="AG26" i="18" s="1"/>
  <c r="H68" i="18"/>
  <c r="R61" i="18"/>
  <c r="S61" i="18" s="1"/>
  <c r="M61" i="18"/>
  <c r="N61" i="18" s="1"/>
  <c r="AO45" i="18"/>
  <c r="AL45" i="18"/>
  <c r="AH41" i="18"/>
  <c r="AJ40" i="18"/>
  <c r="AH40" i="18"/>
  <c r="AJ39" i="18"/>
  <c r="AJ38" i="18"/>
  <c r="AH38" i="18"/>
  <c r="AO34" i="18"/>
  <c r="AL34" i="18"/>
  <c r="AH30" i="18"/>
  <c r="AJ29" i="18"/>
  <c r="AH29" i="18"/>
  <c r="AJ28" i="18"/>
  <c r="AH28" i="18"/>
  <c r="AJ27" i="18"/>
  <c r="AH27" i="18"/>
  <c r="AE26" i="18"/>
  <c r="AF26" i="18" s="1"/>
  <c r="AO23" i="18"/>
  <c r="AL23" i="18"/>
  <c r="AH19" i="18"/>
  <c r="AJ18" i="18"/>
  <c r="AH18" i="18"/>
  <c r="AJ17" i="18"/>
  <c r="AH17" i="18"/>
  <c r="AJ16" i="18"/>
  <c r="AH16" i="18"/>
  <c r="AD8" i="18"/>
  <c r="C8" i="32" s="1"/>
  <c r="AE7" i="18"/>
  <c r="AC7" i="18" s="1"/>
  <c r="AD7" i="18"/>
  <c r="B8" i="32" s="1"/>
  <c r="H8" i="32" s="1"/>
  <c r="M79" i="17"/>
  <c r="AG40" i="17" s="1"/>
  <c r="M73" i="17"/>
  <c r="M69" i="17"/>
  <c r="AG27" i="17" s="1"/>
  <c r="M62" i="17"/>
  <c r="N62" i="17" s="1"/>
  <c r="AO45" i="17"/>
  <c r="AL45" i="17"/>
  <c r="AH41" i="17"/>
  <c r="AF41" i="17"/>
  <c r="AE41" i="17"/>
  <c r="AJ40" i="17"/>
  <c r="AH40" i="17"/>
  <c r="AF40" i="17"/>
  <c r="AJ39" i="17"/>
  <c r="AH39" i="17"/>
  <c r="AF39" i="17"/>
  <c r="AJ38" i="17"/>
  <c r="AH38" i="17"/>
  <c r="AF38" i="17"/>
  <c r="AO34" i="17"/>
  <c r="AL34" i="17"/>
  <c r="AH30" i="17"/>
  <c r="AF30" i="17"/>
  <c r="AE30" i="17"/>
  <c r="AJ29" i="17"/>
  <c r="AH29" i="17"/>
  <c r="AF29" i="17"/>
  <c r="AJ28" i="17"/>
  <c r="AH28" i="17"/>
  <c r="AF28" i="17"/>
  <c r="AJ27" i="17"/>
  <c r="AH27" i="17"/>
  <c r="AF27" i="17"/>
  <c r="AO23" i="17"/>
  <c r="AL23" i="17"/>
  <c r="AH19" i="17"/>
  <c r="AF19" i="17"/>
  <c r="AJ18" i="17"/>
  <c r="AH18" i="17"/>
  <c r="AF18" i="17"/>
  <c r="AJ17" i="17"/>
  <c r="AH17" i="17"/>
  <c r="AF17" i="17"/>
  <c r="AJ16" i="17"/>
  <c r="AH16" i="17"/>
  <c r="AF16" i="17"/>
  <c r="AD8" i="17"/>
  <c r="C7" i="32" s="1"/>
  <c r="AD7" i="17"/>
  <c r="B7" i="32" s="1"/>
  <c r="H7" i="32" s="1"/>
  <c r="M81" i="16"/>
  <c r="R78" i="16"/>
  <c r="AI39" i="16" s="1"/>
  <c r="M78" i="16"/>
  <c r="AG39" i="16" s="1"/>
  <c r="M72" i="16"/>
  <c r="AO45" i="16"/>
  <c r="AL45" i="16"/>
  <c r="AH41" i="16"/>
  <c r="AF41" i="16"/>
  <c r="AJ40" i="16"/>
  <c r="AH40" i="16"/>
  <c r="AF40" i="16"/>
  <c r="AJ39" i="16"/>
  <c r="AH39" i="16"/>
  <c r="AF39" i="16"/>
  <c r="AJ38" i="16"/>
  <c r="AH38" i="16"/>
  <c r="AF38" i="16"/>
  <c r="AO34" i="16"/>
  <c r="AL34" i="16"/>
  <c r="AH30" i="16"/>
  <c r="AF30" i="16"/>
  <c r="AE30" i="16"/>
  <c r="AE41" i="16" s="1"/>
  <c r="AJ29" i="16"/>
  <c r="AH29" i="16"/>
  <c r="AF29" i="16"/>
  <c r="AJ28" i="16"/>
  <c r="AH28" i="16"/>
  <c r="AF28" i="16"/>
  <c r="AJ27" i="16"/>
  <c r="AH27" i="16"/>
  <c r="AF27" i="16"/>
  <c r="AO23" i="16"/>
  <c r="AL23" i="16"/>
  <c r="AH19" i="16"/>
  <c r="AF19" i="16"/>
  <c r="AJ18" i="16"/>
  <c r="AH18" i="16"/>
  <c r="AF18" i="16"/>
  <c r="AJ17" i="16"/>
  <c r="AH17" i="16"/>
  <c r="AF17" i="16"/>
  <c r="AJ16" i="16"/>
  <c r="AH16" i="16"/>
  <c r="AF16" i="16"/>
  <c r="AD8" i="16"/>
  <c r="C6" i="32" s="1"/>
  <c r="AD7" i="16"/>
  <c r="B6" i="32" s="1"/>
  <c r="H6" i="32" s="1"/>
  <c r="AO45" i="7"/>
  <c r="AL45" i="7"/>
  <c r="AH41" i="7"/>
  <c r="AF41" i="7"/>
  <c r="AJ40" i="7"/>
  <c r="AH40" i="7"/>
  <c r="AF40" i="7"/>
  <c r="AJ39" i="7"/>
  <c r="AH39" i="7"/>
  <c r="AF39" i="7"/>
  <c r="AJ38" i="7"/>
  <c r="AH38" i="7"/>
  <c r="AF38" i="7"/>
  <c r="AO34" i="7"/>
  <c r="AL34" i="7"/>
  <c r="AH30" i="7"/>
  <c r="AF30" i="7"/>
  <c r="AE30" i="7"/>
  <c r="AE41" i="7" s="1"/>
  <c r="AJ29" i="7"/>
  <c r="AH29" i="7"/>
  <c r="AF29" i="7"/>
  <c r="AJ28" i="7"/>
  <c r="AH28" i="7"/>
  <c r="AF28" i="7"/>
  <c r="AJ27" i="7"/>
  <c r="AH27" i="7"/>
  <c r="AF27" i="7"/>
  <c r="AO23" i="7"/>
  <c r="AL23" i="7"/>
  <c r="AH19" i="7"/>
  <c r="AF19" i="7"/>
  <c r="AJ18" i="7"/>
  <c r="AH18" i="7"/>
  <c r="AF18" i="7"/>
  <c r="AJ17" i="7"/>
  <c r="AH17" i="7"/>
  <c r="AF17" i="7"/>
  <c r="AJ16" i="7"/>
  <c r="AH16" i="7"/>
  <c r="AF16" i="7"/>
  <c r="AD8" i="7"/>
  <c r="C5" i="32" s="1"/>
  <c r="AD7" i="7"/>
  <c r="B5" i="32" s="1"/>
  <c r="H5" i="32" s="1"/>
  <c r="AE41" i="27" l="1"/>
  <c r="M76" i="27"/>
  <c r="AB20" i="27" s="1"/>
  <c r="M79" i="27"/>
  <c r="N79" i="27" s="1"/>
  <c r="N38" i="27" s="1"/>
  <c r="M85" i="27"/>
  <c r="AB32" i="27" s="1"/>
  <c r="AC32" i="27" s="1"/>
  <c r="Z7" i="27"/>
  <c r="X7" i="27" s="1"/>
  <c r="H98" i="27"/>
  <c r="Z49" i="27" s="1"/>
  <c r="AA49" i="27" s="1"/>
  <c r="C15" i="32"/>
  <c r="M91" i="27"/>
  <c r="AB38" i="27" s="1"/>
  <c r="AC38" i="27" s="1"/>
  <c r="AE56" i="27"/>
  <c r="H92" i="27"/>
  <c r="Z39" i="27" s="1"/>
  <c r="AE26" i="27"/>
  <c r="M98" i="27"/>
  <c r="AB49" i="27" s="1"/>
  <c r="AC49" i="27" s="1"/>
  <c r="X62" i="31"/>
  <c r="U6" i="31"/>
  <c r="S6" i="31" s="1"/>
  <c r="H111" i="31"/>
  <c r="U56" i="31" s="1"/>
  <c r="V56" i="31" s="1"/>
  <c r="M15" i="32"/>
  <c r="Z28" i="31"/>
  <c r="X45" i="31"/>
  <c r="AH7" i="29"/>
  <c r="B14" i="32"/>
  <c r="H14" i="32" s="1"/>
  <c r="L14" i="32"/>
  <c r="R14" i="32" s="1"/>
  <c r="P80" i="29"/>
  <c r="M14" i="32"/>
  <c r="X37" i="26"/>
  <c r="Z37" i="26"/>
  <c r="U7" i="26"/>
  <c r="B13" i="32"/>
  <c r="H13" i="32" s="1"/>
  <c r="H91" i="26"/>
  <c r="U48" i="26" s="1"/>
  <c r="C13" i="32"/>
  <c r="X23" i="25"/>
  <c r="X35" i="25"/>
  <c r="Z35" i="25"/>
  <c r="Z23" i="25"/>
  <c r="H73" i="25"/>
  <c r="U29" i="25" s="1"/>
  <c r="C12" i="32"/>
  <c r="U8" i="25"/>
  <c r="S8" i="25" s="1"/>
  <c r="H93" i="28"/>
  <c r="U24" i="28" s="1"/>
  <c r="V24" i="28" s="1"/>
  <c r="H101" i="28"/>
  <c r="U35" i="28" s="1"/>
  <c r="V35" i="28" s="1"/>
  <c r="H102" i="28"/>
  <c r="U36" i="28" s="1"/>
  <c r="V36" i="28" s="1"/>
  <c r="H115" i="28"/>
  <c r="U53" i="28" s="1"/>
  <c r="V53" i="28" s="1"/>
  <c r="H112" i="28"/>
  <c r="U46" i="28" s="1"/>
  <c r="V46" i="28" s="1"/>
  <c r="B11" i="32"/>
  <c r="H11" i="32" s="1"/>
  <c r="Z69" i="28"/>
  <c r="H126" i="28"/>
  <c r="C11" i="32"/>
  <c r="H127" i="28"/>
  <c r="U8" i="28"/>
  <c r="X30" i="28"/>
  <c r="Z30" i="28"/>
  <c r="U7" i="23"/>
  <c r="S7" i="23" s="1"/>
  <c r="B10" i="32"/>
  <c r="H10" i="32" s="1"/>
  <c r="H85" i="22"/>
  <c r="R60" i="18"/>
  <c r="R64" i="18"/>
  <c r="S64" i="18" s="1"/>
  <c r="M71" i="18"/>
  <c r="AG29" i="18" s="1"/>
  <c r="H77" i="18"/>
  <c r="AE38" i="18" s="1"/>
  <c r="AF38" i="18" s="1"/>
  <c r="H81" i="18"/>
  <c r="AE8" i="18"/>
  <c r="AG17" i="18"/>
  <c r="H61" i="18"/>
  <c r="H65" i="18"/>
  <c r="I65" i="18" s="1"/>
  <c r="R71" i="18"/>
  <c r="M77" i="18"/>
  <c r="AG38" i="18" s="1"/>
  <c r="M81" i="18"/>
  <c r="M62" i="18"/>
  <c r="AG18" i="18" s="1"/>
  <c r="H69" i="18"/>
  <c r="AE27" i="18" s="1"/>
  <c r="AF27" i="18" s="1"/>
  <c r="H73" i="18"/>
  <c r="R78" i="18"/>
  <c r="AI39" i="18" s="1"/>
  <c r="H62" i="18"/>
  <c r="R68" i="18"/>
  <c r="AI26" i="18" s="1"/>
  <c r="R72" i="18"/>
  <c r="M78" i="18"/>
  <c r="AG39" i="18" s="1"/>
  <c r="AH39" i="18" s="1"/>
  <c r="R62" i="18"/>
  <c r="S62" i="18" s="1"/>
  <c r="M69" i="18"/>
  <c r="AG27" i="18" s="1"/>
  <c r="M73" i="18"/>
  <c r="H79" i="18"/>
  <c r="AE40" i="18" s="1"/>
  <c r="AF40" i="18" s="1"/>
  <c r="H59" i="18"/>
  <c r="H63" i="18"/>
  <c r="R69" i="18"/>
  <c r="AI27" i="18" s="1"/>
  <c r="R73" i="18"/>
  <c r="M79" i="18"/>
  <c r="AG40" i="18" s="1"/>
  <c r="AI17" i="18"/>
  <c r="M59" i="18"/>
  <c r="M63" i="18"/>
  <c r="N63" i="18" s="1"/>
  <c r="H70" i="18"/>
  <c r="AE28" i="18" s="1"/>
  <c r="AF28" i="18" s="1"/>
  <c r="H74" i="18"/>
  <c r="R79" i="18"/>
  <c r="R59" i="18"/>
  <c r="R63" i="18"/>
  <c r="S63" i="18" s="1"/>
  <c r="M70" i="18"/>
  <c r="AG28" i="18" s="1"/>
  <c r="H76" i="18"/>
  <c r="AE37" i="18" s="1"/>
  <c r="H80" i="18"/>
  <c r="H60" i="18"/>
  <c r="H64" i="18"/>
  <c r="R70" i="18"/>
  <c r="AI28" i="18" s="1"/>
  <c r="M76" i="18"/>
  <c r="AG37" i="18" s="1"/>
  <c r="AH37" i="18" s="1"/>
  <c r="AH44" i="18" s="1"/>
  <c r="M80" i="18"/>
  <c r="AC8" i="18"/>
  <c r="M60" i="18"/>
  <c r="AG16" i="18" s="1"/>
  <c r="M64" i="18"/>
  <c r="N64" i="18" s="1"/>
  <c r="H71" i="18"/>
  <c r="AE29" i="18" s="1"/>
  <c r="AF29" i="18" s="1"/>
  <c r="R76" i="18"/>
  <c r="AI37" i="18" s="1"/>
  <c r="R80" i="18"/>
  <c r="H59" i="17"/>
  <c r="I10" i="17" s="1"/>
  <c r="H63" i="17"/>
  <c r="H70" i="17"/>
  <c r="AE28" i="17" s="1"/>
  <c r="H76" i="17"/>
  <c r="AE37" i="17" s="1"/>
  <c r="AF37" i="17" s="1"/>
  <c r="AF44" i="17" s="1"/>
  <c r="H80" i="17"/>
  <c r="M59" i="17"/>
  <c r="M63" i="17"/>
  <c r="N63" i="17" s="1"/>
  <c r="M70" i="17"/>
  <c r="AG28" i="17" s="1"/>
  <c r="M76" i="17"/>
  <c r="AG37" i="17" s="1"/>
  <c r="AH37" i="17" s="1"/>
  <c r="M80" i="17"/>
  <c r="R80" i="17"/>
  <c r="R59" i="17"/>
  <c r="AI15" i="17" s="1"/>
  <c r="AJ15" i="17" s="1"/>
  <c r="AJ22" i="17" s="1"/>
  <c r="R63" i="17"/>
  <c r="S63" i="17" s="1"/>
  <c r="H60" i="17"/>
  <c r="H64" i="17"/>
  <c r="H71" i="17"/>
  <c r="AE29" i="17" s="1"/>
  <c r="H77" i="17"/>
  <c r="AE38" i="17" s="1"/>
  <c r="H81" i="17"/>
  <c r="M60" i="17"/>
  <c r="N60" i="17" s="1"/>
  <c r="M64" i="17"/>
  <c r="N64" i="17" s="1"/>
  <c r="M71" i="17"/>
  <c r="AG29" i="17" s="1"/>
  <c r="M77" i="17"/>
  <c r="AG38" i="17" s="1"/>
  <c r="M81" i="17"/>
  <c r="R62" i="17"/>
  <c r="S62" i="17" s="1"/>
  <c r="R69" i="17"/>
  <c r="AI27" i="17" s="1"/>
  <c r="R79" i="17"/>
  <c r="R70" i="17"/>
  <c r="AI28" i="17" s="1"/>
  <c r="AE7" i="17"/>
  <c r="AC7" i="17" s="1"/>
  <c r="R60" i="17"/>
  <c r="S60" i="17" s="1"/>
  <c r="S38" i="17" s="1"/>
  <c r="R64" i="17"/>
  <c r="S64" i="17" s="1"/>
  <c r="R71" i="17"/>
  <c r="R77" i="17"/>
  <c r="AI38" i="17" s="1"/>
  <c r="R81" i="17"/>
  <c r="R73" i="17"/>
  <c r="R76" i="17"/>
  <c r="AI37" i="17" s="1"/>
  <c r="AJ37" i="17" s="1"/>
  <c r="H61" i="17"/>
  <c r="AE17" i="17" s="1"/>
  <c r="H68" i="17"/>
  <c r="AE26" i="17" s="1"/>
  <c r="AF26" i="17" s="1"/>
  <c r="H72" i="17"/>
  <c r="H78" i="17"/>
  <c r="AE39" i="17" s="1"/>
  <c r="M61" i="17"/>
  <c r="N61" i="17" s="1"/>
  <c r="N17" i="17" s="1"/>
  <c r="M68" i="17"/>
  <c r="AG26" i="17" s="1"/>
  <c r="AG33" i="17" s="1"/>
  <c r="M72" i="17"/>
  <c r="M78" i="17"/>
  <c r="AG39" i="17" s="1"/>
  <c r="AE8" i="17"/>
  <c r="AC8" i="17" s="1"/>
  <c r="R61" i="17"/>
  <c r="S61" i="17" s="1"/>
  <c r="S39" i="17" s="1"/>
  <c r="R68" i="17"/>
  <c r="AI26" i="17" s="1"/>
  <c r="AJ26" i="17" s="1"/>
  <c r="R72" i="17"/>
  <c r="R78" i="17"/>
  <c r="AI39" i="17" s="1"/>
  <c r="H62" i="17"/>
  <c r="H69" i="17"/>
  <c r="AE27" i="17" s="1"/>
  <c r="H73" i="17"/>
  <c r="H79" i="17"/>
  <c r="AE40" i="17" s="1"/>
  <c r="R61" i="16"/>
  <c r="M59" i="16"/>
  <c r="AG15" i="16" s="1"/>
  <c r="AH15" i="16" s="1"/>
  <c r="M63" i="16"/>
  <c r="N63" i="16" s="1"/>
  <c r="H70" i="16"/>
  <c r="AE28" i="16" s="1"/>
  <c r="H76" i="16"/>
  <c r="AE37" i="16" s="1"/>
  <c r="AF37" i="16" s="1"/>
  <c r="H80" i="16"/>
  <c r="M68" i="16"/>
  <c r="AG26" i="16" s="1"/>
  <c r="H63" i="16"/>
  <c r="R73" i="16"/>
  <c r="R59" i="16"/>
  <c r="AI15" i="16" s="1"/>
  <c r="AJ15" i="16" s="1"/>
  <c r="AJ22" i="16" s="1"/>
  <c r="R63" i="16"/>
  <c r="S63" i="16" s="1"/>
  <c r="M70" i="16"/>
  <c r="AG28" i="16" s="1"/>
  <c r="M76" i="16"/>
  <c r="AG37" i="16" s="1"/>
  <c r="AH37" i="16" s="1"/>
  <c r="AH44" i="16" s="1"/>
  <c r="M80" i="16"/>
  <c r="AE8" i="16"/>
  <c r="AC8" i="16" s="1"/>
  <c r="R80" i="16"/>
  <c r="H59" i="16"/>
  <c r="I59" i="16" s="1"/>
  <c r="I15" i="16" s="1"/>
  <c r="R69" i="16"/>
  <c r="AI27" i="16" s="1"/>
  <c r="H60" i="16"/>
  <c r="I60" i="16" s="1"/>
  <c r="H64" i="16"/>
  <c r="R70" i="16"/>
  <c r="AI28" i="16" s="1"/>
  <c r="R76" i="16"/>
  <c r="AI37" i="16" s="1"/>
  <c r="AJ37" i="16" s="1"/>
  <c r="AJ44" i="16" s="1"/>
  <c r="M60" i="16"/>
  <c r="N60" i="16" s="1"/>
  <c r="N16" i="16" s="1"/>
  <c r="M64" i="16"/>
  <c r="N64" i="16" s="1"/>
  <c r="H71" i="16"/>
  <c r="AE29" i="16" s="1"/>
  <c r="H77" i="16"/>
  <c r="AE38" i="16" s="1"/>
  <c r="H81" i="16"/>
  <c r="R60" i="16"/>
  <c r="S60" i="16" s="1"/>
  <c r="S27" i="16" s="1"/>
  <c r="R64" i="16"/>
  <c r="S64" i="16" s="1"/>
  <c r="M71" i="16"/>
  <c r="AG29" i="16" s="1"/>
  <c r="M77" i="16"/>
  <c r="AG38" i="16" s="1"/>
  <c r="H61" i="16"/>
  <c r="I61" i="16" s="1"/>
  <c r="I17" i="16" s="1"/>
  <c r="R71" i="16"/>
  <c r="R77" i="16"/>
  <c r="AI38" i="16" s="1"/>
  <c r="R81" i="16"/>
  <c r="AE7" i="16"/>
  <c r="AC7" i="16" s="1"/>
  <c r="M61" i="16"/>
  <c r="H68" i="16"/>
  <c r="AE26" i="16" s="1"/>
  <c r="H72" i="16"/>
  <c r="H78" i="16"/>
  <c r="AE39" i="16" s="1"/>
  <c r="H62" i="16"/>
  <c r="R68" i="16"/>
  <c r="AI26" i="16" s="1"/>
  <c r="AJ26" i="16" s="1"/>
  <c r="AJ33" i="16" s="1"/>
  <c r="R72" i="16"/>
  <c r="M62" i="16"/>
  <c r="N62" i="16" s="1"/>
  <c r="N29" i="16" s="1"/>
  <c r="H69" i="16"/>
  <c r="AE27" i="16" s="1"/>
  <c r="H73" i="16"/>
  <c r="H79" i="16"/>
  <c r="AE40" i="16" s="1"/>
  <c r="R62" i="16"/>
  <c r="S62" i="16" s="1"/>
  <c r="M69" i="16"/>
  <c r="AG27" i="16" s="1"/>
  <c r="AG33" i="16" s="1"/>
  <c r="M73" i="16"/>
  <c r="M79" i="16"/>
  <c r="AG40" i="16" s="1"/>
  <c r="R79" i="16"/>
  <c r="R60" i="7"/>
  <c r="S60" i="7" s="1"/>
  <c r="S27" i="7" s="1"/>
  <c r="R64" i="7"/>
  <c r="S64" i="7" s="1"/>
  <c r="R71" i="7"/>
  <c r="R77" i="7"/>
  <c r="AI38" i="7" s="1"/>
  <c r="R81" i="7"/>
  <c r="AE7" i="7"/>
  <c r="H61" i="7"/>
  <c r="H68" i="7"/>
  <c r="AE26" i="7" s="1"/>
  <c r="AF26" i="7" s="1"/>
  <c r="AF33" i="7" s="1"/>
  <c r="H72" i="7"/>
  <c r="H78" i="7"/>
  <c r="AE39" i="7" s="1"/>
  <c r="M61" i="7"/>
  <c r="M68" i="7"/>
  <c r="AG26" i="7" s="1"/>
  <c r="AH26" i="7" s="1"/>
  <c r="AH33" i="7" s="1"/>
  <c r="M72" i="7"/>
  <c r="M78" i="7"/>
  <c r="AG39" i="7" s="1"/>
  <c r="R61" i="7"/>
  <c r="R68" i="7"/>
  <c r="AI26" i="7" s="1"/>
  <c r="AJ26" i="7" s="1"/>
  <c r="AJ33" i="7" s="1"/>
  <c r="R72" i="7"/>
  <c r="R78" i="7"/>
  <c r="AI39" i="7" s="1"/>
  <c r="H62" i="7"/>
  <c r="H69" i="7"/>
  <c r="AE27" i="7" s="1"/>
  <c r="H73" i="7"/>
  <c r="H79" i="7"/>
  <c r="AE40" i="7" s="1"/>
  <c r="M62" i="7"/>
  <c r="M69" i="7"/>
  <c r="AG27" i="7" s="1"/>
  <c r="M73" i="7"/>
  <c r="M79" i="7"/>
  <c r="AG40" i="7" s="1"/>
  <c r="AE8" i="7"/>
  <c r="AC8" i="7" s="1"/>
  <c r="R62" i="7"/>
  <c r="S62" i="7" s="1"/>
  <c r="R69" i="7"/>
  <c r="AI27" i="7" s="1"/>
  <c r="R73" i="7"/>
  <c r="R79" i="7"/>
  <c r="H59" i="7"/>
  <c r="I59" i="7" s="1"/>
  <c r="I26" i="7" s="1"/>
  <c r="H63" i="7"/>
  <c r="H70" i="7"/>
  <c r="AE28" i="7" s="1"/>
  <c r="H76" i="7"/>
  <c r="AE37" i="7" s="1"/>
  <c r="AF37" i="7" s="1"/>
  <c r="AF44" i="7" s="1"/>
  <c r="H80" i="7"/>
  <c r="M59" i="7"/>
  <c r="N59" i="7" s="1"/>
  <c r="N37" i="7" s="1"/>
  <c r="M63" i="7"/>
  <c r="N63" i="7" s="1"/>
  <c r="M70" i="7"/>
  <c r="AG28" i="7" s="1"/>
  <c r="M76" i="7"/>
  <c r="AG37" i="7" s="1"/>
  <c r="M80" i="7"/>
  <c r="R59" i="7"/>
  <c r="S59" i="7" s="1"/>
  <c r="R63" i="7"/>
  <c r="S63" i="7" s="1"/>
  <c r="R70" i="7"/>
  <c r="AI28" i="7" s="1"/>
  <c r="R76" i="7"/>
  <c r="AI37" i="7" s="1"/>
  <c r="AI44" i="7" s="1"/>
  <c r="R80" i="7"/>
  <c r="H60" i="7"/>
  <c r="I60" i="7" s="1"/>
  <c r="I27" i="7" s="1"/>
  <c r="H64" i="7"/>
  <c r="H71" i="7"/>
  <c r="AE29" i="7" s="1"/>
  <c r="H77" i="7"/>
  <c r="AE38" i="7" s="1"/>
  <c r="AE44" i="7" s="1"/>
  <c r="H81" i="7"/>
  <c r="AC7" i="7"/>
  <c r="M60" i="7"/>
  <c r="N60" i="7" s="1"/>
  <c r="N16" i="7" s="1"/>
  <c r="M64" i="7"/>
  <c r="N64" i="7" s="1"/>
  <c r="M71" i="7"/>
  <c r="AG29" i="7" s="1"/>
  <c r="M77" i="7"/>
  <c r="AG38" i="7" s="1"/>
  <c r="M81" i="7"/>
  <c r="S39" i="18"/>
  <c r="S17" i="18"/>
  <c r="S28" i="18"/>
  <c r="N32" i="27"/>
  <c r="N17" i="27"/>
  <c r="N47" i="27"/>
  <c r="N23" i="27"/>
  <c r="N53" i="27"/>
  <c r="AB23" i="27"/>
  <c r="AC23" i="27" s="1"/>
  <c r="N76" i="27"/>
  <c r="M86" i="27"/>
  <c r="AB33" i="27" s="1"/>
  <c r="AC33" i="27" s="1"/>
  <c r="M92" i="27"/>
  <c r="AB39" i="27" s="1"/>
  <c r="M99" i="27"/>
  <c r="AB50" i="27" s="1"/>
  <c r="Z8" i="27"/>
  <c r="X8" i="27" s="1"/>
  <c r="H71" i="27"/>
  <c r="H74" i="27"/>
  <c r="H77" i="27"/>
  <c r="H80" i="27"/>
  <c r="H87" i="27"/>
  <c r="Z34" i="27" s="1"/>
  <c r="AA34" i="27" s="1"/>
  <c r="H94" i="27"/>
  <c r="Z45" i="27" s="1"/>
  <c r="H100" i="27"/>
  <c r="Z51" i="27" s="1"/>
  <c r="M87" i="27"/>
  <c r="AB34" i="27" s="1"/>
  <c r="AC34" i="27" s="1"/>
  <c r="M94" i="27"/>
  <c r="AB45" i="27" s="1"/>
  <c r="M100" i="27"/>
  <c r="AB51" i="27" s="1"/>
  <c r="M71" i="27"/>
  <c r="M74" i="27"/>
  <c r="M77" i="27"/>
  <c r="M80" i="27"/>
  <c r="H88" i="27"/>
  <c r="Z35" i="27" s="1"/>
  <c r="AA35" i="27" s="1"/>
  <c r="H95" i="27"/>
  <c r="Z46" i="27" s="1"/>
  <c r="H101" i="27"/>
  <c r="Z52" i="27" s="1"/>
  <c r="AA52" i="27" s="1"/>
  <c r="M88" i="27"/>
  <c r="AB35" i="27" s="1"/>
  <c r="M95" i="27"/>
  <c r="AB46" i="27" s="1"/>
  <c r="M101" i="27"/>
  <c r="AB52" i="27" s="1"/>
  <c r="AC52" i="27" s="1"/>
  <c r="H72" i="27"/>
  <c r="H75" i="27"/>
  <c r="H78" i="27"/>
  <c r="H83" i="27"/>
  <c r="Z30" i="27" s="1"/>
  <c r="H89" i="27"/>
  <c r="Z36" i="27" s="1"/>
  <c r="H96" i="27"/>
  <c r="Z47" i="27" s="1"/>
  <c r="AA47" i="27" s="1"/>
  <c r="H102" i="27"/>
  <c r="Z53" i="27" s="1"/>
  <c r="AA53" i="27" s="1"/>
  <c r="M83" i="27"/>
  <c r="AB30" i="27" s="1"/>
  <c r="M89" i="27"/>
  <c r="AB36" i="27" s="1"/>
  <c r="M96" i="27"/>
  <c r="AB47" i="27" s="1"/>
  <c r="AC47" i="27" s="1"/>
  <c r="M102" i="27"/>
  <c r="AB53" i="27" s="1"/>
  <c r="AC53" i="27" s="1"/>
  <c r="M72" i="27"/>
  <c r="M75" i="27"/>
  <c r="M78" i="27"/>
  <c r="H84" i="27"/>
  <c r="Z31" i="27" s="1"/>
  <c r="H90" i="27"/>
  <c r="Z37" i="27" s="1"/>
  <c r="AA37" i="27" s="1"/>
  <c r="H97" i="27"/>
  <c r="Z48" i="27" s="1"/>
  <c r="AA48" i="27" s="1"/>
  <c r="H103" i="27"/>
  <c r="Z54" i="27" s="1"/>
  <c r="M84" i="27"/>
  <c r="AB31" i="27" s="1"/>
  <c r="M90" i="27"/>
  <c r="AB37" i="27" s="1"/>
  <c r="AC37" i="27" s="1"/>
  <c r="M97" i="27"/>
  <c r="AB48" i="27" s="1"/>
  <c r="AC48" i="27" s="1"/>
  <c r="M103" i="27"/>
  <c r="AB54" i="27" s="1"/>
  <c r="H73" i="27"/>
  <c r="H76" i="27"/>
  <c r="H79" i="27"/>
  <c r="H85" i="27"/>
  <c r="Z32" i="27" s="1"/>
  <c r="AA32" i="27" s="1"/>
  <c r="H91" i="27"/>
  <c r="Z38" i="27" s="1"/>
  <c r="AA38" i="27" s="1"/>
  <c r="H100" i="31"/>
  <c r="U41" i="31" s="1"/>
  <c r="V41" i="31" s="1"/>
  <c r="H113" i="31"/>
  <c r="U58" i="31" s="1"/>
  <c r="V58" i="31" s="1"/>
  <c r="H87" i="31"/>
  <c r="H82" i="31"/>
  <c r="H88" i="31"/>
  <c r="H101" i="31"/>
  <c r="U42" i="31" s="1"/>
  <c r="H114" i="31"/>
  <c r="U59" i="31" s="1"/>
  <c r="H112" i="31"/>
  <c r="U57" i="31" s="1"/>
  <c r="V57" i="31" s="1"/>
  <c r="H102" i="31"/>
  <c r="U43" i="31" s="1"/>
  <c r="H115" i="31"/>
  <c r="U60" i="31" s="1"/>
  <c r="H77" i="31"/>
  <c r="H83" i="31"/>
  <c r="H91" i="31"/>
  <c r="U32" i="31" s="1"/>
  <c r="H104" i="31"/>
  <c r="U49" i="31" s="1"/>
  <c r="H92" i="31"/>
  <c r="U33" i="31" s="1"/>
  <c r="V33" i="31" s="1"/>
  <c r="H105" i="31"/>
  <c r="U50" i="31" s="1"/>
  <c r="V50" i="31" s="1"/>
  <c r="U7" i="31"/>
  <c r="S7" i="31" s="1"/>
  <c r="H78" i="31"/>
  <c r="H84" i="31"/>
  <c r="H93" i="31"/>
  <c r="U34" i="31" s="1"/>
  <c r="V34" i="31" s="1"/>
  <c r="H106" i="31"/>
  <c r="U51" i="31" s="1"/>
  <c r="V51" i="31" s="1"/>
  <c r="H94" i="31"/>
  <c r="U35" i="31" s="1"/>
  <c r="V35" i="31" s="1"/>
  <c r="H107" i="31"/>
  <c r="U52" i="31" s="1"/>
  <c r="V52" i="31" s="1"/>
  <c r="H81" i="31"/>
  <c r="H99" i="31"/>
  <c r="U40" i="31" s="1"/>
  <c r="V40" i="31" s="1"/>
  <c r="H79" i="31"/>
  <c r="H85" i="31"/>
  <c r="H95" i="31"/>
  <c r="U36" i="31" s="1"/>
  <c r="V36" i="31" s="1"/>
  <c r="H108" i="31"/>
  <c r="U53" i="31" s="1"/>
  <c r="V53" i="31" s="1"/>
  <c r="H96" i="31"/>
  <c r="U37" i="31" s="1"/>
  <c r="V37" i="31" s="1"/>
  <c r="H109" i="31"/>
  <c r="U54" i="31" s="1"/>
  <c r="V54" i="31" s="1"/>
  <c r="H80" i="31"/>
  <c r="H86" i="31"/>
  <c r="H97" i="31"/>
  <c r="U38" i="31" s="1"/>
  <c r="V38" i="31" s="1"/>
  <c r="H110" i="31"/>
  <c r="U55" i="31" s="1"/>
  <c r="V55" i="31" s="1"/>
  <c r="H98" i="31"/>
  <c r="U39" i="31" s="1"/>
  <c r="V39" i="31" s="1"/>
  <c r="U8" i="26"/>
  <c r="S8" i="26" s="1"/>
  <c r="H69" i="26"/>
  <c r="H79" i="26"/>
  <c r="U32" i="26" s="1"/>
  <c r="H80" i="26"/>
  <c r="U33" i="26" s="1"/>
  <c r="V33" i="26" s="1"/>
  <c r="H70" i="26"/>
  <c r="H81" i="26"/>
  <c r="U34" i="26" s="1"/>
  <c r="H82" i="26"/>
  <c r="U35" i="26" s="1"/>
  <c r="H65" i="26"/>
  <c r="H71" i="26"/>
  <c r="H84" i="26"/>
  <c r="U41" i="26" s="1"/>
  <c r="H85" i="26"/>
  <c r="U42" i="26" s="1"/>
  <c r="V42" i="26" s="1"/>
  <c r="H66" i="26"/>
  <c r="H72" i="26"/>
  <c r="H86" i="26"/>
  <c r="U43" i="26" s="1"/>
  <c r="V43" i="26" s="1"/>
  <c r="S7" i="26"/>
  <c r="H87" i="26"/>
  <c r="U44" i="26" s="1"/>
  <c r="V44" i="26" s="1"/>
  <c r="H67" i="26"/>
  <c r="H75" i="26"/>
  <c r="U28" i="26" s="1"/>
  <c r="H88" i="26"/>
  <c r="U45" i="26" s="1"/>
  <c r="H76" i="26"/>
  <c r="U29" i="26" s="1"/>
  <c r="V29" i="26" s="1"/>
  <c r="H89" i="26"/>
  <c r="U46" i="26" s="1"/>
  <c r="V46" i="26" s="1"/>
  <c r="H68" i="26"/>
  <c r="H77" i="26"/>
  <c r="U30" i="26" s="1"/>
  <c r="V30" i="26" s="1"/>
  <c r="H90" i="26"/>
  <c r="U47" i="26" s="1"/>
  <c r="H78" i="26"/>
  <c r="U31" i="26" s="1"/>
  <c r="V31" i="26" s="1"/>
  <c r="U7" i="25"/>
  <c r="S7" i="25" s="1"/>
  <c r="H65" i="25"/>
  <c r="H75" i="25"/>
  <c r="U31" i="25" s="1"/>
  <c r="V31" i="25" s="1"/>
  <c r="H76" i="25"/>
  <c r="U32" i="25" s="1"/>
  <c r="H66" i="25"/>
  <c r="H77" i="25"/>
  <c r="U33" i="25" s="1"/>
  <c r="H79" i="25"/>
  <c r="U39" i="25" s="1"/>
  <c r="H67" i="25"/>
  <c r="H80" i="25"/>
  <c r="U40" i="25" s="1"/>
  <c r="H81" i="25"/>
  <c r="U41" i="25" s="1"/>
  <c r="H62" i="25"/>
  <c r="H68" i="25"/>
  <c r="H82" i="25"/>
  <c r="U42" i="25" s="1"/>
  <c r="V42" i="25" s="1"/>
  <c r="H83" i="25"/>
  <c r="U43" i="25" s="1"/>
  <c r="V43" i="25" s="1"/>
  <c r="H63" i="25"/>
  <c r="H71" i="25"/>
  <c r="U27" i="25" s="1"/>
  <c r="H84" i="25"/>
  <c r="U44" i="25" s="1"/>
  <c r="H72" i="25"/>
  <c r="U28" i="25" s="1"/>
  <c r="H85" i="25"/>
  <c r="U45" i="25" s="1"/>
  <c r="H64" i="25"/>
  <c r="I126" i="28"/>
  <c r="I64" i="28" s="1"/>
  <c r="U64" i="28"/>
  <c r="V64" i="28" s="1"/>
  <c r="U59" i="28"/>
  <c r="V59" i="28" s="1"/>
  <c r="I87" i="28"/>
  <c r="I93" i="28"/>
  <c r="H103" i="28"/>
  <c r="U37" i="28" s="1"/>
  <c r="I115" i="28"/>
  <c r="I53" i="28" s="1"/>
  <c r="H88" i="28"/>
  <c r="H94" i="28"/>
  <c r="H104" i="28"/>
  <c r="U38" i="28" s="1"/>
  <c r="V38" i="28" s="1"/>
  <c r="H116" i="28"/>
  <c r="H122" i="28"/>
  <c r="H128" i="28"/>
  <c r="S6" i="28"/>
  <c r="H105" i="28"/>
  <c r="U39" i="28" s="1"/>
  <c r="V39" i="28" s="1"/>
  <c r="H89" i="28"/>
  <c r="H95" i="28"/>
  <c r="H106" i="28"/>
  <c r="U40" i="28" s="1"/>
  <c r="V40" i="28" s="1"/>
  <c r="H117" i="28"/>
  <c r="H123" i="28"/>
  <c r="H129" i="28"/>
  <c r="H107" i="28"/>
  <c r="U41" i="28" s="1"/>
  <c r="V41" i="28" s="1"/>
  <c r="H84" i="28"/>
  <c r="H90" i="28"/>
  <c r="H96" i="28"/>
  <c r="H108" i="28"/>
  <c r="U42" i="28" s="1"/>
  <c r="V42" i="28" s="1"/>
  <c r="H118" i="28"/>
  <c r="H124" i="28"/>
  <c r="H109" i="28"/>
  <c r="U43" i="28" s="1"/>
  <c r="V43" i="28" s="1"/>
  <c r="U7" i="28"/>
  <c r="S7" i="28" s="1"/>
  <c r="H85" i="28"/>
  <c r="H91" i="28"/>
  <c r="H97" i="28"/>
  <c r="H110" i="28"/>
  <c r="U44" i="28" s="1"/>
  <c r="V44" i="28" s="1"/>
  <c r="H119" i="28"/>
  <c r="H125" i="28"/>
  <c r="S8" i="28"/>
  <c r="H111" i="28"/>
  <c r="U45" i="28" s="1"/>
  <c r="V45" i="28" s="1"/>
  <c r="H86" i="28"/>
  <c r="H92" i="28"/>
  <c r="H100" i="28"/>
  <c r="U34" i="28" s="1"/>
  <c r="H120" i="28"/>
  <c r="H77" i="23"/>
  <c r="U38" i="23" s="1"/>
  <c r="V38" i="23" s="1"/>
  <c r="V44" i="23" s="1"/>
  <c r="X22" i="23"/>
  <c r="H64" i="23"/>
  <c r="I64" i="23" s="1"/>
  <c r="AF33" i="17"/>
  <c r="N10" i="16"/>
  <c r="AE15" i="16"/>
  <c r="AF15" i="16" s="1"/>
  <c r="AF22" i="16" s="1"/>
  <c r="AI16" i="16"/>
  <c r="AH22" i="16"/>
  <c r="AG16" i="17"/>
  <c r="N59" i="16"/>
  <c r="N26" i="16" s="1"/>
  <c r="AI16" i="7"/>
  <c r="AF26" i="16"/>
  <c r="AF33" i="16" s="1"/>
  <c r="AF44" i="16"/>
  <c r="AI33" i="16"/>
  <c r="S59" i="16"/>
  <c r="I10" i="16"/>
  <c r="AE17" i="16"/>
  <c r="AJ44" i="17"/>
  <c r="AG18" i="17"/>
  <c r="S10" i="17"/>
  <c r="AJ33" i="17"/>
  <c r="AI16" i="17"/>
  <c r="AH44" i="17"/>
  <c r="N10" i="17"/>
  <c r="AG17" i="17"/>
  <c r="AE15" i="17"/>
  <c r="AF15" i="17" s="1"/>
  <c r="AF22" i="17" s="1"/>
  <c r="H59" i="23"/>
  <c r="I59" i="23" s="1"/>
  <c r="X33" i="23"/>
  <c r="H65" i="23"/>
  <c r="I65" i="23" s="1"/>
  <c r="H76" i="23"/>
  <c r="U37" i="23" s="1"/>
  <c r="H78" i="23"/>
  <c r="U39" i="23" s="1"/>
  <c r="U8" i="23"/>
  <c r="S8" i="23" s="1"/>
  <c r="Z33" i="23"/>
  <c r="H79" i="23"/>
  <c r="U40" i="23" s="1"/>
  <c r="Z44" i="23"/>
  <c r="Z22" i="23"/>
  <c r="X44" i="23"/>
  <c r="H80" i="23"/>
  <c r="H60" i="23"/>
  <c r="H68" i="23"/>
  <c r="U26" i="23" s="1"/>
  <c r="H81" i="23"/>
  <c r="H69" i="23"/>
  <c r="U27" i="23" s="1"/>
  <c r="V27" i="23" s="1"/>
  <c r="V33" i="23" s="1"/>
  <c r="H82" i="23"/>
  <c r="H61" i="23"/>
  <c r="H70" i="23"/>
  <c r="U28" i="23" s="1"/>
  <c r="H71" i="23"/>
  <c r="U29" i="23" s="1"/>
  <c r="H62" i="23"/>
  <c r="H72" i="23"/>
  <c r="H73" i="23"/>
  <c r="H63" i="23"/>
  <c r="I63" i="23" s="1"/>
  <c r="H74" i="23"/>
  <c r="H84" i="22"/>
  <c r="M84" i="22"/>
  <c r="AE47" i="22"/>
  <c r="AE23" i="22"/>
  <c r="M62" i="22"/>
  <c r="AB15" i="22" s="1"/>
  <c r="M65" i="22"/>
  <c r="N65" i="22" s="1"/>
  <c r="AE35" i="22"/>
  <c r="H71" i="22"/>
  <c r="Z27" i="22" s="1"/>
  <c r="AA27" i="22" s="1"/>
  <c r="AA35" i="22" s="1"/>
  <c r="M71" i="22"/>
  <c r="AB27" i="22" s="1"/>
  <c r="H77" i="22"/>
  <c r="Z33" i="22" s="1"/>
  <c r="Z7" i="22"/>
  <c r="X7" i="22" s="1"/>
  <c r="H79" i="22"/>
  <c r="Z39" i="22" s="1"/>
  <c r="AA39" i="22" s="1"/>
  <c r="AA47" i="22" s="1"/>
  <c r="H63" i="22"/>
  <c r="H66" i="22"/>
  <c r="H72" i="22"/>
  <c r="Z28" i="22" s="1"/>
  <c r="M79" i="22"/>
  <c r="AB39" i="22" s="1"/>
  <c r="Z8" i="22"/>
  <c r="X8" i="22" s="1"/>
  <c r="M72" i="22"/>
  <c r="AB28" i="22" s="1"/>
  <c r="AC28" i="22" s="1"/>
  <c r="AC35" i="22" s="1"/>
  <c r="H80" i="22"/>
  <c r="Z40" i="22" s="1"/>
  <c r="M63" i="22"/>
  <c r="M66" i="22"/>
  <c r="N66" i="22" s="1"/>
  <c r="H73" i="22"/>
  <c r="Z29" i="22" s="1"/>
  <c r="M80" i="22"/>
  <c r="AB40" i="22" s="1"/>
  <c r="AC40" i="22" s="1"/>
  <c r="AC47" i="22" s="1"/>
  <c r="M73" i="22"/>
  <c r="AB29" i="22" s="1"/>
  <c r="H81" i="22"/>
  <c r="Z41" i="22" s="1"/>
  <c r="H64" i="22"/>
  <c r="H67" i="22"/>
  <c r="H74" i="22"/>
  <c r="Z30" i="22" s="1"/>
  <c r="M81" i="22"/>
  <c r="AB41" i="22" s="1"/>
  <c r="M74" i="22"/>
  <c r="H82" i="22"/>
  <c r="Z42" i="22" s="1"/>
  <c r="M64" i="22"/>
  <c r="M67" i="22"/>
  <c r="N67" i="22" s="1"/>
  <c r="H75" i="22"/>
  <c r="Z31" i="22" s="1"/>
  <c r="Z43" i="22" s="1"/>
  <c r="M82" i="22"/>
  <c r="M75" i="22"/>
  <c r="H83" i="22"/>
  <c r="H62" i="22"/>
  <c r="H65" i="22"/>
  <c r="H68" i="22"/>
  <c r="H76" i="22"/>
  <c r="Z32" i="22" s="1"/>
  <c r="Z44" i="22" s="1"/>
  <c r="M83" i="22"/>
  <c r="M76" i="22"/>
  <c r="AF37" i="18"/>
  <c r="I43" i="18"/>
  <c r="I32" i="18"/>
  <c r="I21" i="18"/>
  <c r="N39" i="18"/>
  <c r="N28" i="18"/>
  <c r="N17" i="18"/>
  <c r="AG33" i="18"/>
  <c r="N60" i="18"/>
  <c r="N62" i="18"/>
  <c r="AH26" i="18"/>
  <c r="AH33" i="18" s="1"/>
  <c r="AJ26" i="18"/>
  <c r="AJ33" i="18" s="1"/>
  <c r="N29" i="17"/>
  <c r="N18" i="17"/>
  <c r="N40" i="17"/>
  <c r="N27" i="17"/>
  <c r="N38" i="17"/>
  <c r="N16" i="17"/>
  <c r="I59" i="17"/>
  <c r="AG44" i="17"/>
  <c r="AH26" i="17"/>
  <c r="AH33" i="17" s="1"/>
  <c r="I26" i="16"/>
  <c r="I37" i="16"/>
  <c r="I16" i="16"/>
  <c r="I27" i="16"/>
  <c r="I38" i="16"/>
  <c r="AE16" i="16"/>
  <c r="AH26" i="16"/>
  <c r="AH33" i="16" s="1"/>
  <c r="N18" i="16"/>
  <c r="S10" i="7"/>
  <c r="AG16" i="7"/>
  <c r="I10" i="7"/>
  <c r="AE15" i="7"/>
  <c r="AF15" i="7" s="1"/>
  <c r="AF22" i="7" s="1"/>
  <c r="N10" i="7"/>
  <c r="AG15" i="7"/>
  <c r="AI15" i="7"/>
  <c r="AJ15" i="7" s="1"/>
  <c r="AJ22" i="7" s="1"/>
  <c r="S15" i="7"/>
  <c r="S37" i="7"/>
  <c r="S26" i="7"/>
  <c r="AH37" i="7"/>
  <c r="AH44" i="7" s="1"/>
  <c r="AJ37" i="7"/>
  <c r="AJ44" i="7" s="1"/>
  <c r="AB29" i="31"/>
  <c r="K60" i="29"/>
  <c r="K62" i="29"/>
  <c r="P64" i="29"/>
  <c r="Q64" i="29" s="1"/>
  <c r="U70" i="29"/>
  <c r="AL28" i="29" s="1"/>
  <c r="U76" i="29"/>
  <c r="AL37" i="29" s="1"/>
  <c r="U80" i="29"/>
  <c r="AH8" i="29"/>
  <c r="AF8" i="29" s="1"/>
  <c r="K71" i="29"/>
  <c r="AH29" i="29" s="1"/>
  <c r="K77" i="29"/>
  <c r="AH38" i="29" s="1"/>
  <c r="AI38" i="29" s="1"/>
  <c r="K81" i="29"/>
  <c r="P60" i="29"/>
  <c r="P62" i="29"/>
  <c r="AJ18" i="29" s="1"/>
  <c r="U64" i="29"/>
  <c r="V64" i="29" s="1"/>
  <c r="P71" i="29"/>
  <c r="AJ29" i="29" s="1"/>
  <c r="P77" i="29"/>
  <c r="AJ38" i="29" s="1"/>
  <c r="AK38" i="29" s="1"/>
  <c r="P81" i="29"/>
  <c r="U71" i="29"/>
  <c r="AL29" i="29" s="1"/>
  <c r="U77" i="29"/>
  <c r="AL38" i="29" s="1"/>
  <c r="AM38" i="29" s="1"/>
  <c r="U81" i="29"/>
  <c r="U60" i="29"/>
  <c r="U62" i="29"/>
  <c r="K68" i="29"/>
  <c r="AH26" i="29" s="1"/>
  <c r="AI26" i="29" s="1"/>
  <c r="K72" i="29"/>
  <c r="K78" i="29"/>
  <c r="AH39" i="29" s="1"/>
  <c r="P68" i="29"/>
  <c r="AJ26" i="29" s="1"/>
  <c r="P72" i="29"/>
  <c r="P78" i="29"/>
  <c r="AJ39" i="29" s="1"/>
  <c r="AK39" i="29" s="1"/>
  <c r="K59" i="29"/>
  <c r="K61" i="29"/>
  <c r="K63" i="29"/>
  <c r="U68" i="29"/>
  <c r="AL26" i="29" s="1"/>
  <c r="U72" i="29"/>
  <c r="U78" i="29"/>
  <c r="AL39" i="29" s="1"/>
  <c r="P63" i="29"/>
  <c r="Q63" i="29" s="1"/>
  <c r="K69" i="29"/>
  <c r="AH27" i="29" s="1"/>
  <c r="AI27" i="29" s="1"/>
  <c r="K73" i="29"/>
  <c r="K79" i="29"/>
  <c r="AH40" i="29" s="1"/>
  <c r="AF7" i="29"/>
  <c r="P59" i="29"/>
  <c r="P61" i="29"/>
  <c r="AJ17" i="29" s="1"/>
  <c r="P69" i="29"/>
  <c r="AJ27" i="29" s="1"/>
  <c r="AK27" i="29" s="1"/>
  <c r="P73" i="29"/>
  <c r="P79" i="29"/>
  <c r="AJ40" i="29" s="1"/>
  <c r="U63" i="29"/>
  <c r="V63" i="29" s="1"/>
  <c r="U69" i="29"/>
  <c r="AL27" i="29" s="1"/>
  <c r="AM27" i="29" s="1"/>
  <c r="U73" i="29"/>
  <c r="U79" i="29"/>
  <c r="AL40" i="29" s="1"/>
  <c r="U59" i="29"/>
  <c r="U61" i="29"/>
  <c r="AL17" i="29" s="1"/>
  <c r="K70" i="29"/>
  <c r="AH28" i="29" s="1"/>
  <c r="K76" i="29"/>
  <c r="AH37" i="29" s="1"/>
  <c r="K80" i="29"/>
  <c r="K64" i="29"/>
  <c r="P70" i="29"/>
  <c r="AJ28" i="29" s="1"/>
  <c r="AK28" i="29" s="1"/>
  <c r="P76" i="29"/>
  <c r="AJ37" i="29" s="1"/>
  <c r="AI44" i="18" l="1"/>
  <c r="AI33" i="7"/>
  <c r="AE44" i="16"/>
  <c r="AI33" i="29"/>
  <c r="AE33" i="7"/>
  <c r="AE44" i="17"/>
  <c r="AE33" i="17"/>
  <c r="AE33" i="16"/>
  <c r="AE34" i="16" s="1" a="1"/>
  <c r="AE34" i="16" s="1"/>
  <c r="H6" i="9" s="1"/>
  <c r="L6" i="9" s="1"/>
  <c r="AI44" i="17"/>
  <c r="AG44" i="7"/>
  <c r="AE45" i="7" s="1" a="1"/>
  <c r="AE45" i="7" s="1"/>
  <c r="H4" i="9" s="1"/>
  <c r="L4" i="9" s="1"/>
  <c r="AG44" i="16"/>
  <c r="I16" i="7"/>
  <c r="I39" i="16"/>
  <c r="N38" i="7"/>
  <c r="S16" i="16"/>
  <c r="S27" i="17"/>
  <c r="N27" i="7"/>
  <c r="N40" i="16"/>
  <c r="S16" i="7"/>
  <c r="I37" i="7"/>
  <c r="N15" i="7"/>
  <c r="I15" i="7"/>
  <c r="N26" i="7"/>
  <c r="S38" i="7"/>
  <c r="AF45" i="17" a="1"/>
  <c r="AF45" i="17" s="1"/>
  <c r="AM45" i="17" s="1"/>
  <c r="I127" i="28"/>
  <c r="I65" i="28" s="1"/>
  <c r="U65" i="28"/>
  <c r="V65" i="28" s="1"/>
  <c r="I61" i="18"/>
  <c r="AE17" i="18"/>
  <c r="AF17" i="18" s="1"/>
  <c r="I63" i="18"/>
  <c r="AE19" i="18"/>
  <c r="S59" i="18"/>
  <c r="S10" i="18"/>
  <c r="AI15" i="18"/>
  <c r="I64" i="18"/>
  <c r="AE20" i="18"/>
  <c r="AE31" i="18" s="1"/>
  <c r="AE42" i="18" s="1"/>
  <c r="N59" i="18"/>
  <c r="N10" i="18"/>
  <c r="AG15" i="18"/>
  <c r="AJ37" i="18"/>
  <c r="AJ44" i="18" s="1"/>
  <c r="AI33" i="18"/>
  <c r="AG44" i="18"/>
  <c r="I60" i="18"/>
  <c r="AE16" i="18"/>
  <c r="AF16" i="18" s="1"/>
  <c r="I62" i="18"/>
  <c r="AE18" i="18"/>
  <c r="AF18" i="18" s="1"/>
  <c r="I59" i="18"/>
  <c r="AE15" i="18"/>
  <c r="I10" i="18"/>
  <c r="S60" i="18"/>
  <c r="AI16" i="18"/>
  <c r="AI17" i="17"/>
  <c r="AI22" i="17" s="1"/>
  <c r="I61" i="17"/>
  <c r="I17" i="17" s="1"/>
  <c r="S16" i="17"/>
  <c r="S28" i="17"/>
  <c r="N59" i="17"/>
  <c r="AG15" i="17"/>
  <c r="AH15" i="17" s="1"/>
  <c r="AH22" i="17" s="1"/>
  <c r="AF23" i="17" s="1" a="1"/>
  <c r="AF23" i="17" s="1"/>
  <c r="AM23" i="17" s="1"/>
  <c r="S59" i="17"/>
  <c r="S26" i="17" s="1"/>
  <c r="S17" i="17"/>
  <c r="N39" i="17"/>
  <c r="N28" i="17"/>
  <c r="AI33" i="17"/>
  <c r="I62" i="17"/>
  <c r="AE18" i="17"/>
  <c r="I60" i="17"/>
  <c r="AE16" i="17"/>
  <c r="S38" i="16"/>
  <c r="N27" i="16"/>
  <c r="N38" i="16"/>
  <c r="I28" i="16"/>
  <c r="AG18" i="16"/>
  <c r="AI44" i="16"/>
  <c r="AG16" i="16"/>
  <c r="I62" i="16"/>
  <c r="AE18" i="16"/>
  <c r="AE22" i="16" s="1"/>
  <c r="S10" i="16"/>
  <c r="N61" i="16"/>
  <c r="AG17" i="16"/>
  <c r="S61" i="16"/>
  <c r="AI17" i="16"/>
  <c r="AI22" i="16" s="1"/>
  <c r="N62" i="7"/>
  <c r="AG18" i="7"/>
  <c r="N61" i="7"/>
  <c r="AG17" i="7"/>
  <c r="AG33" i="7"/>
  <c r="AE34" i="7" s="1" a="1"/>
  <c r="AE34" i="7" s="1"/>
  <c r="I38" i="7"/>
  <c r="I62" i="7"/>
  <c r="AE18" i="7"/>
  <c r="I61" i="7"/>
  <c r="AE17" i="7"/>
  <c r="AE16" i="7"/>
  <c r="S61" i="7"/>
  <c r="AI17" i="7"/>
  <c r="AI22" i="7" s="1"/>
  <c r="AA41" i="27"/>
  <c r="AA56" i="27"/>
  <c r="N78" i="27"/>
  <c r="AB22" i="27"/>
  <c r="AC22" i="27" s="1"/>
  <c r="Z19" i="27"/>
  <c r="AA19" i="27" s="1"/>
  <c r="I75" i="27"/>
  <c r="AB56" i="27"/>
  <c r="AC45" i="27"/>
  <c r="AC56" i="27" s="1"/>
  <c r="N50" i="27"/>
  <c r="N35" i="27"/>
  <c r="N20" i="27"/>
  <c r="Z56" i="27"/>
  <c r="Z57" i="27" s="1" a="1"/>
  <c r="Z57" i="27" s="1"/>
  <c r="H37" i="9" s="1"/>
  <c r="L37" i="9" s="1"/>
  <c r="N75" i="27"/>
  <c r="AB19" i="27"/>
  <c r="AC19" i="27" s="1"/>
  <c r="Z20" i="27"/>
  <c r="AA20" i="27" s="1"/>
  <c r="I76" i="27"/>
  <c r="N72" i="27"/>
  <c r="AB16" i="27"/>
  <c r="Z17" i="27"/>
  <c r="AA17" i="27" s="1"/>
  <c r="I73" i="27"/>
  <c r="AB41" i="27"/>
  <c r="AC30" i="27"/>
  <c r="AC41" i="27" s="1"/>
  <c r="Z24" i="27"/>
  <c r="I80" i="27"/>
  <c r="Z21" i="27"/>
  <c r="I77" i="27"/>
  <c r="AB24" i="27"/>
  <c r="N80" i="27"/>
  <c r="Z18" i="27"/>
  <c r="AA18" i="27" s="1"/>
  <c r="I74" i="27"/>
  <c r="Z23" i="27"/>
  <c r="AA23" i="27" s="1"/>
  <c r="I79" i="27"/>
  <c r="I72" i="27"/>
  <c r="Z16" i="27"/>
  <c r="AB21" i="27"/>
  <c r="N77" i="27"/>
  <c r="Z15" i="27"/>
  <c r="I71" i="27"/>
  <c r="I10" i="27"/>
  <c r="Z41" i="27"/>
  <c r="AB18" i="27"/>
  <c r="AC18" i="27" s="1"/>
  <c r="N74" i="27"/>
  <c r="I78" i="27"/>
  <c r="Z22" i="27"/>
  <c r="AA22" i="27" s="1"/>
  <c r="AB15" i="27"/>
  <c r="N71" i="27"/>
  <c r="N10" i="27"/>
  <c r="U16" i="31"/>
  <c r="V16" i="31" s="1"/>
  <c r="I78" i="31"/>
  <c r="U26" i="31"/>
  <c r="I88" i="31"/>
  <c r="U20" i="31"/>
  <c r="V20" i="31" s="1"/>
  <c r="I82" i="31"/>
  <c r="I84" i="31"/>
  <c r="U22" i="31"/>
  <c r="V22" i="31" s="1"/>
  <c r="I85" i="31"/>
  <c r="U23" i="31"/>
  <c r="V23" i="31" s="1"/>
  <c r="U25" i="31"/>
  <c r="I87" i="31"/>
  <c r="I79" i="31"/>
  <c r="U17" i="31"/>
  <c r="V17" i="31" s="1"/>
  <c r="U62" i="31"/>
  <c r="U63" i="31" s="1" a="1"/>
  <c r="U63" i="31" s="1"/>
  <c r="H34" i="9" s="1"/>
  <c r="L34" i="9" s="1"/>
  <c r="V49" i="31"/>
  <c r="V62" i="31" s="1"/>
  <c r="I77" i="31"/>
  <c r="U15" i="31"/>
  <c r="I10" i="31"/>
  <c r="I86" i="31"/>
  <c r="U24" i="31"/>
  <c r="V24" i="31" s="1"/>
  <c r="I80" i="31"/>
  <c r="U18" i="31"/>
  <c r="V18" i="31" s="1"/>
  <c r="V32" i="31"/>
  <c r="V45" i="31" s="1"/>
  <c r="U45" i="31"/>
  <c r="U46" i="31" s="1" a="1"/>
  <c r="U46" i="31" s="1"/>
  <c r="H33" i="9" s="1"/>
  <c r="L33" i="9" s="1"/>
  <c r="U19" i="31"/>
  <c r="V19" i="31" s="1"/>
  <c r="I81" i="31"/>
  <c r="I83" i="31"/>
  <c r="U21" i="31"/>
  <c r="V21" i="31" s="1"/>
  <c r="AL33" i="29"/>
  <c r="AM26" i="29"/>
  <c r="AM33" i="29" s="1"/>
  <c r="V62" i="29"/>
  <c r="AL18" i="29"/>
  <c r="U22" i="26"/>
  <c r="I72" i="26"/>
  <c r="I68" i="26"/>
  <c r="U18" i="26"/>
  <c r="V18" i="26" s="1"/>
  <c r="U16" i="26"/>
  <c r="V16" i="26" s="1"/>
  <c r="I66" i="26"/>
  <c r="V41" i="26"/>
  <c r="V50" i="26" s="1"/>
  <c r="V51" i="26" s="1" a="1"/>
  <c r="V51" i="26" s="1"/>
  <c r="AC51" i="26" s="1"/>
  <c r="F28" i="9" s="1"/>
  <c r="U50" i="26"/>
  <c r="U51" i="26" s="1" a="1"/>
  <c r="U51" i="26" s="1"/>
  <c r="H28" i="9" s="1"/>
  <c r="L28" i="9" s="1"/>
  <c r="U21" i="26"/>
  <c r="I71" i="26"/>
  <c r="U15" i="26"/>
  <c r="I65" i="26"/>
  <c r="I10" i="26"/>
  <c r="U37" i="26"/>
  <c r="U38" i="26" s="1" a="1"/>
  <c r="U38" i="26" s="1"/>
  <c r="H27" i="9" s="1"/>
  <c r="L27" i="9" s="1"/>
  <c r="V28" i="26"/>
  <c r="V37" i="26" s="1"/>
  <c r="V38" i="26" s="1" a="1"/>
  <c r="V38" i="26" s="1"/>
  <c r="AC38" i="26" s="1"/>
  <c r="F27" i="9" s="1"/>
  <c r="I67" i="26"/>
  <c r="U17" i="26"/>
  <c r="V17" i="26" s="1"/>
  <c r="U20" i="26"/>
  <c r="V20" i="26" s="1"/>
  <c r="I70" i="26"/>
  <c r="I69" i="26"/>
  <c r="U19" i="26"/>
  <c r="U20" i="25"/>
  <c r="I67" i="25"/>
  <c r="U47" i="25"/>
  <c r="U48" i="25" s="1" a="1"/>
  <c r="U48" i="25" s="1"/>
  <c r="H25" i="9" s="1"/>
  <c r="L25" i="9" s="1"/>
  <c r="V39" i="25"/>
  <c r="V47" i="25" s="1"/>
  <c r="V48" i="25" s="1" a="1"/>
  <c r="V48" i="25" s="1"/>
  <c r="AC48" i="25" s="1"/>
  <c r="F25" i="9" s="1"/>
  <c r="U35" i="25"/>
  <c r="U36" i="25" s="1" a="1"/>
  <c r="U36" i="25" s="1"/>
  <c r="H24" i="9" s="1"/>
  <c r="L24" i="9" s="1"/>
  <c r="V27" i="25"/>
  <c r="V35" i="25" s="1"/>
  <c r="V36" i="25" s="1" a="1"/>
  <c r="V36" i="25" s="1"/>
  <c r="AC36" i="25" s="1"/>
  <c r="F24" i="9" s="1"/>
  <c r="I66" i="25"/>
  <c r="U19" i="25"/>
  <c r="V19" i="25" s="1"/>
  <c r="I63" i="25"/>
  <c r="U16" i="25"/>
  <c r="U18" i="25"/>
  <c r="V18" i="25" s="1"/>
  <c r="I65" i="25"/>
  <c r="I62" i="25"/>
  <c r="U15" i="25"/>
  <c r="I10" i="25"/>
  <c r="I64" i="25"/>
  <c r="U17" i="25"/>
  <c r="U21" i="25"/>
  <c r="I68" i="25"/>
  <c r="I91" i="28"/>
  <c r="U22" i="28"/>
  <c r="V22" i="28" s="1"/>
  <c r="U67" i="28"/>
  <c r="I129" i="28"/>
  <c r="I67" i="28" s="1"/>
  <c r="I94" i="28"/>
  <c r="U25" i="28"/>
  <c r="V25" i="28" s="1"/>
  <c r="U49" i="28"/>
  <c r="U50" i="28" s="1" a="1"/>
  <c r="U50" i="28" s="1"/>
  <c r="H21" i="9" s="1"/>
  <c r="L21" i="9" s="1"/>
  <c r="V34" i="28"/>
  <c r="V49" i="28" s="1"/>
  <c r="V50" i="28" s="1" a="1"/>
  <c r="V50" i="28" s="1"/>
  <c r="AC50" i="28" s="1"/>
  <c r="F21" i="9" s="1"/>
  <c r="U23" i="28"/>
  <c r="V23" i="28" s="1"/>
  <c r="I92" i="28"/>
  <c r="U62" i="28"/>
  <c r="V62" i="28" s="1"/>
  <c r="I124" i="28"/>
  <c r="I62" i="28" s="1"/>
  <c r="U26" i="28"/>
  <c r="V26" i="28" s="1"/>
  <c r="I95" i="28"/>
  <c r="I24" i="28"/>
  <c r="I43" i="28"/>
  <c r="I117" i="28"/>
  <c r="I55" i="28" s="1"/>
  <c r="U55" i="28"/>
  <c r="V55" i="28" s="1"/>
  <c r="I37" i="28"/>
  <c r="I18" i="28"/>
  <c r="I97" i="28"/>
  <c r="U28" i="28"/>
  <c r="I85" i="28"/>
  <c r="U16" i="28"/>
  <c r="V16" i="28" s="1"/>
  <c r="U61" i="28"/>
  <c r="V61" i="28" s="1"/>
  <c r="I123" i="28"/>
  <c r="I61" i="28" s="1"/>
  <c r="U19" i="28"/>
  <c r="V19" i="28" s="1"/>
  <c r="I88" i="28"/>
  <c r="U58" i="28"/>
  <c r="V58" i="28" s="1"/>
  <c r="I120" i="28"/>
  <c r="I58" i="28" s="1"/>
  <c r="I96" i="28"/>
  <c r="U27" i="28"/>
  <c r="V27" i="28" s="1"/>
  <c r="I125" i="28"/>
  <c r="I63" i="28" s="1"/>
  <c r="U63" i="28"/>
  <c r="V63" i="28" s="1"/>
  <c r="I90" i="28"/>
  <c r="U21" i="28"/>
  <c r="V21" i="28" s="1"/>
  <c r="I128" i="28"/>
  <c r="I66" i="28" s="1"/>
  <c r="U66" i="28"/>
  <c r="V66" i="28" s="1"/>
  <c r="I86" i="28"/>
  <c r="U17" i="28"/>
  <c r="V17" i="28" s="1"/>
  <c r="I118" i="28"/>
  <c r="I56" i="28" s="1"/>
  <c r="U56" i="28"/>
  <c r="U20" i="28"/>
  <c r="V20" i="28" s="1"/>
  <c r="I89" i="28"/>
  <c r="I119" i="28"/>
  <c r="I57" i="28" s="1"/>
  <c r="U57" i="28"/>
  <c r="V57" i="28" s="1"/>
  <c r="I84" i="28"/>
  <c r="U15" i="28"/>
  <c r="I10" i="28"/>
  <c r="U60" i="28"/>
  <c r="V60" i="28" s="1"/>
  <c r="I122" i="28"/>
  <c r="I60" i="28" s="1"/>
  <c r="U54" i="28"/>
  <c r="I116" i="28"/>
  <c r="I54" i="28" s="1"/>
  <c r="V34" i="23" a="1"/>
  <c r="V34" i="23" s="1"/>
  <c r="AC34" i="23" s="1"/>
  <c r="U44" i="23"/>
  <c r="U45" i="23" s="1" a="1"/>
  <c r="U45" i="23" s="1"/>
  <c r="H19" i="9" s="1"/>
  <c r="L19" i="9" s="1"/>
  <c r="V45" i="23" a="1"/>
  <c r="V45" i="23" s="1"/>
  <c r="AC45" i="23" s="1"/>
  <c r="U33" i="23"/>
  <c r="U34" i="23" s="1" a="1"/>
  <c r="U34" i="23" s="1"/>
  <c r="H18" i="9" s="1"/>
  <c r="L18" i="9" s="1"/>
  <c r="AF34" i="17" a="1"/>
  <c r="AF34" i="17" s="1"/>
  <c r="AM34" i="17" s="1"/>
  <c r="AF23" i="16" a="1"/>
  <c r="AF23" i="16" s="1"/>
  <c r="AM23" i="16" s="1"/>
  <c r="AF45" i="16" a="1"/>
  <c r="AF45" i="16" s="1"/>
  <c r="AM45" i="16" s="1"/>
  <c r="F7" i="9" s="1"/>
  <c r="AE45" i="17" a="1"/>
  <c r="AE45" i="17" s="1"/>
  <c r="H10" i="9" s="1"/>
  <c r="L10" i="9" s="1"/>
  <c r="AE45" i="16" a="1"/>
  <c r="AE45" i="16" s="1"/>
  <c r="H7" i="9" s="1"/>
  <c r="L7" i="9" s="1"/>
  <c r="N37" i="16"/>
  <c r="AF34" i="16" a="1"/>
  <c r="AF34" i="16" s="1"/>
  <c r="AM34" i="16" s="1"/>
  <c r="F6" i="9" s="1"/>
  <c r="N15" i="16"/>
  <c r="AF34" i="7" a="1"/>
  <c r="AF34" i="7" s="1"/>
  <c r="AM34" i="7" s="1"/>
  <c r="S26" i="16"/>
  <c r="S37" i="16"/>
  <c r="S15" i="16"/>
  <c r="U15" i="23"/>
  <c r="I10" i="23"/>
  <c r="U16" i="23"/>
  <c r="I60" i="23"/>
  <c r="I15" i="23"/>
  <c r="I37" i="23"/>
  <c r="I26" i="23"/>
  <c r="I62" i="23"/>
  <c r="U18" i="23"/>
  <c r="I61" i="23"/>
  <c r="U17" i="23"/>
  <c r="Z35" i="22"/>
  <c r="N10" i="22"/>
  <c r="N62" i="22"/>
  <c r="N15" i="22" s="1"/>
  <c r="Z47" i="22"/>
  <c r="I68" i="22"/>
  <c r="Z21" i="22"/>
  <c r="I65" i="22"/>
  <c r="Z18" i="22"/>
  <c r="I62" i="22"/>
  <c r="Z15" i="22"/>
  <c r="I10" i="22"/>
  <c r="I67" i="22"/>
  <c r="Z20" i="22"/>
  <c r="AB47" i="22"/>
  <c r="Z19" i="22"/>
  <c r="I66" i="22"/>
  <c r="I63" i="22"/>
  <c r="Z16" i="22"/>
  <c r="Z17" i="22"/>
  <c r="I64" i="22"/>
  <c r="AA48" i="22" a="1"/>
  <c r="AA48" i="22" s="1"/>
  <c r="AH48" i="22" s="1"/>
  <c r="F16" i="9" s="1"/>
  <c r="N64" i="22"/>
  <c r="AB17" i="22"/>
  <c r="AB35" i="22"/>
  <c r="N63" i="22"/>
  <c r="AB16" i="22"/>
  <c r="AA36" i="22" a="1"/>
  <c r="AA36" i="22" s="1"/>
  <c r="AH36" i="22" s="1"/>
  <c r="F15" i="9" s="1"/>
  <c r="N38" i="18"/>
  <c r="N27" i="18"/>
  <c r="N16" i="18"/>
  <c r="N18" i="18"/>
  <c r="N29" i="18"/>
  <c r="N40" i="18"/>
  <c r="I37" i="17"/>
  <c r="I26" i="17"/>
  <c r="I15" i="17"/>
  <c r="AH15" i="7"/>
  <c r="AH22" i="7" s="1"/>
  <c r="AF23" i="7" s="1" a="1"/>
  <c r="AF23" i="7" s="1"/>
  <c r="AM23" i="7" s="1"/>
  <c r="F2" i="9" s="1"/>
  <c r="AF45" i="7" a="1"/>
  <c r="AF45" i="7" s="1"/>
  <c r="AM45" i="7" s="1"/>
  <c r="F4" i="9" s="1"/>
  <c r="AJ16" i="29"/>
  <c r="AK16" i="29" s="1"/>
  <c r="Q60" i="29"/>
  <c r="AH33" i="29"/>
  <c r="AJ33" i="29"/>
  <c r="AK26" i="29"/>
  <c r="AK33" i="29" s="1"/>
  <c r="AL16" i="29"/>
  <c r="AM16" i="29" s="1"/>
  <c r="V60" i="29"/>
  <c r="V61" i="29"/>
  <c r="V59" i="29"/>
  <c r="V10" i="29"/>
  <c r="AL15" i="29"/>
  <c r="L61" i="29"/>
  <c r="AH17" i="29"/>
  <c r="AI17" i="29" s="1"/>
  <c r="Q61" i="29"/>
  <c r="AH15" i="29"/>
  <c r="L59" i="29"/>
  <c r="L10" i="29"/>
  <c r="AM37" i="29"/>
  <c r="AM44" i="29" s="1"/>
  <c r="AL44" i="29"/>
  <c r="Q62" i="29"/>
  <c r="AK37" i="29"/>
  <c r="AK44" i="29" s="1"/>
  <c r="AJ44" i="29"/>
  <c r="AH44" i="29"/>
  <c r="AI37" i="29"/>
  <c r="AI44" i="29" s="1"/>
  <c r="AJ15" i="29"/>
  <c r="Q59" i="29"/>
  <c r="Q10" i="29"/>
  <c r="AH18" i="29"/>
  <c r="L62" i="29"/>
  <c r="AH16" i="29"/>
  <c r="AI16" i="29" s="1"/>
  <c r="L60" i="29"/>
  <c r="Z42" i="27" l="1" a="1"/>
  <c r="Z42" i="27" s="1"/>
  <c r="H36" i="9" s="1"/>
  <c r="L36" i="9" s="1"/>
  <c r="AG22" i="7"/>
  <c r="AE34" i="17" a="1"/>
  <c r="AE34" i="17" s="1"/>
  <c r="H9" i="9" s="1"/>
  <c r="L9" i="9" s="1"/>
  <c r="F18" i="9"/>
  <c r="J18" i="9" s="1"/>
  <c r="AF45" i="23"/>
  <c r="G19" i="9" s="1"/>
  <c r="F19" i="9"/>
  <c r="F10" i="9"/>
  <c r="J10" i="9" s="1"/>
  <c r="AP23" i="17"/>
  <c r="G8" i="9" s="1"/>
  <c r="F8" i="9"/>
  <c r="Z48" i="22" a="1"/>
  <c r="Z48" i="22" s="1"/>
  <c r="H16" i="9" s="1"/>
  <c r="L16" i="9" s="1"/>
  <c r="AP23" i="16"/>
  <c r="F5" i="9"/>
  <c r="AP34" i="17"/>
  <c r="G9" i="9" s="1"/>
  <c r="K9" i="9" s="1"/>
  <c r="F9" i="9"/>
  <c r="J9" i="9" s="1"/>
  <c r="AE22" i="7"/>
  <c r="Z36" i="22" a="1"/>
  <c r="Z36" i="22" s="1"/>
  <c r="H15" i="9" s="1"/>
  <c r="L15" i="9" s="1"/>
  <c r="AE22" i="17"/>
  <c r="AP34" i="7"/>
  <c r="G3" i="9" s="1"/>
  <c r="F3" i="9"/>
  <c r="AA42" i="27" a="1"/>
  <c r="AA42" i="27" s="1"/>
  <c r="AH42" i="27" s="1"/>
  <c r="AI34" i="29"/>
  <c r="AP45" i="17"/>
  <c r="G10" i="9" s="1"/>
  <c r="AM47" i="16"/>
  <c r="D6" i="32" s="1"/>
  <c r="J5" i="9"/>
  <c r="AA57" i="27" a="1"/>
  <c r="AA57" i="27" s="1"/>
  <c r="AH57" i="27" s="1"/>
  <c r="AF34" i="23"/>
  <c r="AF15" i="18"/>
  <c r="AE22" i="18"/>
  <c r="N15" i="18"/>
  <c r="N37" i="18"/>
  <c r="N26" i="18"/>
  <c r="I15" i="18"/>
  <c r="I26" i="18"/>
  <c r="I37" i="18"/>
  <c r="I20" i="18"/>
  <c r="I42" i="18"/>
  <c r="I31" i="18"/>
  <c r="I40" i="18"/>
  <c r="I18" i="18"/>
  <c r="I29" i="18"/>
  <c r="AI22" i="18"/>
  <c r="AJ15" i="18"/>
  <c r="AJ22" i="18" s="1"/>
  <c r="S15" i="18"/>
  <c r="S26" i="18"/>
  <c r="S37" i="18"/>
  <c r="I38" i="18"/>
  <c r="I27" i="18"/>
  <c r="I16" i="18"/>
  <c r="AE30" i="18"/>
  <c r="AF19" i="18"/>
  <c r="I19" i="18"/>
  <c r="I30" i="18"/>
  <c r="I41" i="18"/>
  <c r="I28" i="18"/>
  <c r="I17" i="18"/>
  <c r="I39" i="18"/>
  <c r="S16" i="18"/>
  <c r="S27" i="18"/>
  <c r="S38" i="18"/>
  <c r="AH15" i="18"/>
  <c r="AH22" i="18" s="1"/>
  <c r="AG22" i="18"/>
  <c r="I18" i="17"/>
  <c r="I29" i="17"/>
  <c r="I40" i="17"/>
  <c r="I16" i="17"/>
  <c r="I27" i="17"/>
  <c r="I38" i="17"/>
  <c r="I39" i="17"/>
  <c r="AG22" i="17"/>
  <c r="AE23" i="17" s="1" a="1"/>
  <c r="AE23" i="17" s="1"/>
  <c r="S37" i="17"/>
  <c r="S15" i="17"/>
  <c r="I28" i="17"/>
  <c r="N37" i="17"/>
  <c r="N26" i="17"/>
  <c r="N15" i="17"/>
  <c r="I18" i="16"/>
  <c r="I29" i="16"/>
  <c r="I40" i="16"/>
  <c r="N17" i="16"/>
  <c r="N39" i="16"/>
  <c r="N28" i="16"/>
  <c r="AG22" i="16"/>
  <c r="AE23" i="16" s="1" a="1"/>
  <c r="AE23" i="16" s="1"/>
  <c r="S17" i="16"/>
  <c r="S28" i="16"/>
  <c r="S39" i="16"/>
  <c r="S28" i="7"/>
  <c r="S17" i="7"/>
  <c r="S39" i="7"/>
  <c r="I39" i="7"/>
  <c r="I28" i="7"/>
  <c r="I17" i="7"/>
  <c r="I40" i="7"/>
  <c r="I29" i="7"/>
  <c r="I18" i="7"/>
  <c r="N39" i="7"/>
  <c r="N17" i="7"/>
  <c r="N28" i="7"/>
  <c r="AE23" i="7" a="1"/>
  <c r="AE23" i="7" s="1"/>
  <c r="H2" i="9" s="1"/>
  <c r="L2" i="9" s="1"/>
  <c r="N18" i="7"/>
  <c r="N29" i="7"/>
  <c r="N40" i="7"/>
  <c r="N21" i="27"/>
  <c r="N36" i="27"/>
  <c r="N51" i="27"/>
  <c r="AC15" i="27"/>
  <c r="AC26" i="27" s="1"/>
  <c r="AB26" i="27"/>
  <c r="I16" i="27"/>
  <c r="I46" i="27"/>
  <c r="I31" i="27"/>
  <c r="I54" i="27"/>
  <c r="I39" i="27"/>
  <c r="I24" i="27"/>
  <c r="I23" i="27"/>
  <c r="I38" i="27"/>
  <c r="I53" i="27"/>
  <c r="I32" i="27"/>
  <c r="I17" i="27"/>
  <c r="I47" i="27"/>
  <c r="N30" i="27"/>
  <c r="N45" i="27"/>
  <c r="N15" i="27"/>
  <c r="I52" i="27"/>
  <c r="I37" i="27"/>
  <c r="I22" i="27"/>
  <c r="AA26" i="27"/>
  <c r="N48" i="27"/>
  <c r="N33" i="27"/>
  <c r="N18" i="27"/>
  <c r="I48" i="27"/>
  <c r="I33" i="27"/>
  <c r="I18" i="27"/>
  <c r="I34" i="27"/>
  <c r="I19" i="27"/>
  <c r="I49" i="27"/>
  <c r="N46" i="27"/>
  <c r="N31" i="27"/>
  <c r="N16" i="27"/>
  <c r="N54" i="27"/>
  <c r="N39" i="27"/>
  <c r="N24" i="27"/>
  <c r="I50" i="27"/>
  <c r="I35" i="27"/>
  <c r="I20" i="27"/>
  <c r="N52" i="27"/>
  <c r="N37" i="27"/>
  <c r="N22" i="27"/>
  <c r="I45" i="27"/>
  <c r="I30" i="27"/>
  <c r="I15" i="27"/>
  <c r="I36" i="27"/>
  <c r="I21" i="27"/>
  <c r="I51" i="27"/>
  <c r="Z26" i="27"/>
  <c r="N19" i="27"/>
  <c r="N34" i="27"/>
  <c r="N49" i="27"/>
  <c r="I59" i="31"/>
  <c r="I42" i="31"/>
  <c r="I25" i="31"/>
  <c r="I52" i="31"/>
  <c r="I35" i="31"/>
  <c r="I18" i="31"/>
  <c r="I24" i="31"/>
  <c r="I58" i="31"/>
  <c r="I41" i="31"/>
  <c r="I40" i="31"/>
  <c r="I23" i="31"/>
  <c r="I57" i="31"/>
  <c r="V15" i="31"/>
  <c r="V28" i="31" s="1"/>
  <c r="V29" i="31" s="1" a="1"/>
  <c r="V29" i="31" s="1"/>
  <c r="AC29" i="31" s="1"/>
  <c r="F32" i="9" s="1"/>
  <c r="U28" i="31"/>
  <c r="U29" i="31" s="1" a="1"/>
  <c r="U29" i="31" s="1"/>
  <c r="I39" i="31"/>
  <c r="I22" i="31"/>
  <c r="I56" i="31"/>
  <c r="I49" i="31"/>
  <c r="I32" i="31"/>
  <c r="I15" i="31"/>
  <c r="I20" i="31"/>
  <c r="I54" i="31"/>
  <c r="I37" i="31"/>
  <c r="I55" i="31"/>
  <c r="I38" i="31"/>
  <c r="I21" i="31"/>
  <c r="V63" i="31" a="1"/>
  <c r="V63" i="31" s="1"/>
  <c r="AC63" i="31" s="1"/>
  <c r="F34" i="9" s="1"/>
  <c r="I36" i="31"/>
  <c r="I19" i="31"/>
  <c r="I53" i="31"/>
  <c r="I43" i="31"/>
  <c r="I26" i="31"/>
  <c r="I60" i="31"/>
  <c r="I16" i="31"/>
  <c r="I50" i="31"/>
  <c r="I33" i="31"/>
  <c r="I51" i="31"/>
  <c r="I17" i="31"/>
  <c r="I34" i="31"/>
  <c r="V46" i="31" a="1"/>
  <c r="V46" i="31" s="1"/>
  <c r="AC46" i="31" s="1"/>
  <c r="F33" i="9" s="1"/>
  <c r="V17" i="29"/>
  <c r="V28" i="29"/>
  <c r="V39" i="29"/>
  <c r="V38" i="29"/>
  <c r="V27" i="29"/>
  <c r="V40" i="29"/>
  <c r="V18" i="29"/>
  <c r="V29" i="29"/>
  <c r="AH34" i="29"/>
  <c r="H30" i="9" s="1"/>
  <c r="L30" i="9" s="1"/>
  <c r="V15" i="26"/>
  <c r="V24" i="26" s="1"/>
  <c r="V25" i="26" s="1" a="1"/>
  <c r="V25" i="26" s="1"/>
  <c r="AC25" i="26" s="1"/>
  <c r="F26" i="9" s="1"/>
  <c r="U24" i="26"/>
  <c r="U25" i="26" s="1" a="1"/>
  <c r="U25" i="26" s="1"/>
  <c r="I28" i="26"/>
  <c r="I41" i="26"/>
  <c r="I15" i="26"/>
  <c r="I47" i="26"/>
  <c r="I21" i="26"/>
  <c r="I34" i="26"/>
  <c r="I19" i="26"/>
  <c r="I32" i="26"/>
  <c r="I45" i="26"/>
  <c r="I33" i="26"/>
  <c r="I46" i="26"/>
  <c r="I20" i="26"/>
  <c r="J28" i="9"/>
  <c r="AG51" i="26"/>
  <c r="AF51" i="26"/>
  <c r="G28" i="9" s="1"/>
  <c r="I42" i="26"/>
  <c r="I16" i="26"/>
  <c r="I29" i="26"/>
  <c r="I44" i="26"/>
  <c r="I18" i="26"/>
  <c r="I31" i="26"/>
  <c r="I30" i="26"/>
  <c r="I43" i="26"/>
  <c r="I17" i="26"/>
  <c r="J27" i="9"/>
  <c r="AG38" i="26"/>
  <c r="AF38" i="26"/>
  <c r="G27" i="9" s="1"/>
  <c r="I22" i="26"/>
  <c r="I35" i="26"/>
  <c r="I48" i="26"/>
  <c r="I18" i="25"/>
  <c r="I42" i="25"/>
  <c r="I30" i="25"/>
  <c r="I16" i="25"/>
  <c r="I40" i="25"/>
  <c r="I28" i="25"/>
  <c r="I43" i="25"/>
  <c r="I31" i="25"/>
  <c r="I19" i="25"/>
  <c r="J24" i="9"/>
  <c r="AF36" i="25"/>
  <c r="G24" i="9" s="1"/>
  <c r="AG36" i="25"/>
  <c r="I29" i="25"/>
  <c r="I17" i="25"/>
  <c r="I41" i="25"/>
  <c r="J25" i="9"/>
  <c r="AG48" i="25"/>
  <c r="AF48" i="25"/>
  <c r="G25" i="9" s="1"/>
  <c r="I21" i="25"/>
  <c r="I45" i="25"/>
  <c r="I33" i="25"/>
  <c r="V15" i="25"/>
  <c r="V23" i="25" s="1"/>
  <c r="V24" i="25" s="1" a="1"/>
  <c r="V24" i="25" s="1"/>
  <c r="AC24" i="25" s="1"/>
  <c r="F23" i="9" s="1"/>
  <c r="U23" i="25"/>
  <c r="U24" i="25" s="1" a="1"/>
  <c r="U24" i="25" s="1"/>
  <c r="I32" i="25"/>
  <c r="I20" i="25"/>
  <c r="I44" i="25"/>
  <c r="I27" i="25"/>
  <c r="I15" i="25"/>
  <c r="I39" i="25"/>
  <c r="I42" i="28"/>
  <c r="I23" i="28"/>
  <c r="I21" i="28"/>
  <c r="I40" i="28"/>
  <c r="I35" i="28"/>
  <c r="I16" i="28"/>
  <c r="I39" i="28"/>
  <c r="I20" i="28"/>
  <c r="I47" i="28"/>
  <c r="I28" i="28"/>
  <c r="J21" i="9"/>
  <c r="AG50" i="28"/>
  <c r="AF50" i="28"/>
  <c r="G21" i="9" s="1"/>
  <c r="I34" i="28"/>
  <c r="I15" i="28"/>
  <c r="I27" i="28"/>
  <c r="I46" i="28"/>
  <c r="I44" i="28"/>
  <c r="I25" i="28"/>
  <c r="I17" i="28"/>
  <c r="I38" i="28"/>
  <c r="I19" i="28"/>
  <c r="V54" i="28"/>
  <c r="V69" i="28" s="1"/>
  <c r="V70" i="28" s="1" a="1"/>
  <c r="V70" i="28" s="1"/>
  <c r="AC70" i="28" s="1"/>
  <c r="F22" i="9" s="1"/>
  <c r="U69" i="28"/>
  <c r="U70" i="28" s="1" a="1"/>
  <c r="U70" i="28" s="1"/>
  <c r="H22" i="9" s="1"/>
  <c r="L22" i="9" s="1"/>
  <c r="I45" i="28"/>
  <c r="I26" i="28"/>
  <c r="U30" i="28"/>
  <c r="U31" i="28" s="1" a="1"/>
  <c r="U31" i="28" s="1"/>
  <c r="V15" i="28"/>
  <c r="V30" i="28" s="1"/>
  <c r="V31" i="28" s="1" a="1"/>
  <c r="V31" i="28" s="1"/>
  <c r="AC31" i="28" s="1"/>
  <c r="F20" i="9" s="1"/>
  <c r="I41" i="28"/>
  <c r="I22" i="28"/>
  <c r="AG45" i="23"/>
  <c r="J19" i="9"/>
  <c r="K19" i="9"/>
  <c r="AH45" i="23"/>
  <c r="AG34" i="23"/>
  <c r="AQ45" i="17"/>
  <c r="AQ34" i="17"/>
  <c r="AQ45" i="16"/>
  <c r="J7" i="9"/>
  <c r="AP45" i="16"/>
  <c r="G7" i="9" s="1"/>
  <c r="AQ34" i="16"/>
  <c r="J6" i="9"/>
  <c r="AP34" i="16"/>
  <c r="K3" i="9"/>
  <c r="J3" i="9"/>
  <c r="AM47" i="17"/>
  <c r="D7" i="32" s="1"/>
  <c r="J8" i="9"/>
  <c r="I40" i="23"/>
  <c r="I29" i="23"/>
  <c r="I18" i="23"/>
  <c r="I38" i="23"/>
  <c r="I27" i="23"/>
  <c r="I16" i="23"/>
  <c r="I17" i="23"/>
  <c r="I28" i="23"/>
  <c r="I39" i="23"/>
  <c r="V16" i="23"/>
  <c r="V22" i="23" s="1"/>
  <c r="V23" i="23" s="1" a="1"/>
  <c r="V23" i="23" s="1"/>
  <c r="AC23" i="23" s="1"/>
  <c r="F17" i="9" s="1"/>
  <c r="U22" i="23"/>
  <c r="U23" i="23" s="1" a="1"/>
  <c r="U23" i="23" s="1"/>
  <c r="N27" i="22"/>
  <c r="N39" i="22"/>
  <c r="N17" i="22"/>
  <c r="N29" i="22"/>
  <c r="N41" i="22"/>
  <c r="AA15" i="22"/>
  <c r="AA23" i="22" s="1"/>
  <c r="Z23" i="22"/>
  <c r="I15" i="22"/>
  <c r="I39" i="22"/>
  <c r="I27" i="22"/>
  <c r="I17" i="22"/>
  <c r="I29" i="22"/>
  <c r="I41" i="22"/>
  <c r="I30" i="22"/>
  <c r="I42" i="22"/>
  <c r="I18" i="22"/>
  <c r="I28" i="22"/>
  <c r="I40" i="22"/>
  <c r="I16" i="22"/>
  <c r="I33" i="22"/>
  <c r="I45" i="22"/>
  <c r="I21" i="22"/>
  <c r="I19" i="22"/>
  <c r="I31" i="22"/>
  <c r="I43" i="22"/>
  <c r="J15" i="9"/>
  <c r="AL36" i="22"/>
  <c r="AK36" i="22"/>
  <c r="G15" i="9" s="1"/>
  <c r="AC16" i="22"/>
  <c r="AC23" i="22" s="1"/>
  <c r="AB23" i="22"/>
  <c r="J16" i="9"/>
  <c r="AL48" i="22"/>
  <c r="AK48" i="22"/>
  <c r="G16" i="9" s="1"/>
  <c r="N28" i="22"/>
  <c r="N40" i="22"/>
  <c r="N16" i="22"/>
  <c r="I20" i="22"/>
  <c r="I32" i="22"/>
  <c r="I44" i="22"/>
  <c r="K8" i="9"/>
  <c r="AP47" i="17"/>
  <c r="F7" i="32" s="1"/>
  <c r="K10" i="9"/>
  <c r="AR45" i="17"/>
  <c r="J2" i="9"/>
  <c r="AP23" i="7"/>
  <c r="H3" i="9"/>
  <c r="L3" i="9" s="1"/>
  <c r="AE47" i="7"/>
  <c r="E5" i="32" s="1"/>
  <c r="AQ34" i="7"/>
  <c r="AP45" i="7"/>
  <c r="G4" i="9" s="1"/>
  <c r="AQ45" i="7"/>
  <c r="J4" i="9"/>
  <c r="AR34" i="7"/>
  <c r="AM47" i="7"/>
  <c r="D5" i="32" s="1"/>
  <c r="Q29" i="29"/>
  <c r="Q18" i="29"/>
  <c r="Q40" i="29"/>
  <c r="V37" i="29"/>
  <c r="V26" i="29"/>
  <c r="V15" i="29"/>
  <c r="L40" i="29"/>
  <c r="L29" i="29"/>
  <c r="L18" i="29"/>
  <c r="V16" i="29"/>
  <c r="L37" i="29"/>
  <c r="L26" i="29"/>
  <c r="L15" i="29"/>
  <c r="Q37" i="29"/>
  <c r="Q26" i="29"/>
  <c r="Q15" i="29"/>
  <c r="AI15" i="29"/>
  <c r="AI22" i="29" s="1"/>
  <c r="AH22" i="29"/>
  <c r="AK15" i="29"/>
  <c r="AK22" i="29" s="1"/>
  <c r="AJ22" i="29"/>
  <c r="L38" i="29"/>
  <c r="L27" i="29"/>
  <c r="L16" i="29"/>
  <c r="Q39" i="29"/>
  <c r="Q28" i="29"/>
  <c r="Q17" i="29"/>
  <c r="AI45" i="29"/>
  <c r="AH45" i="29"/>
  <c r="H31" i="9" s="1"/>
  <c r="L31" i="9" s="1"/>
  <c r="L28" i="29"/>
  <c r="L17" i="29"/>
  <c r="L39" i="29"/>
  <c r="Q27" i="29"/>
  <c r="Q38" i="29"/>
  <c r="Q16" i="29"/>
  <c r="AL22" i="29"/>
  <c r="AM15" i="29"/>
  <c r="AM22" i="29" s="1"/>
  <c r="Z27" i="27" l="1" a="1"/>
  <c r="Z27" i="27" s="1"/>
  <c r="AR34" i="17"/>
  <c r="AQ23" i="7"/>
  <c r="G31" i="9"/>
  <c r="F31" i="9"/>
  <c r="G5" i="9"/>
  <c r="K5" i="9" s="1"/>
  <c r="G6" i="9"/>
  <c r="K6" i="9" s="1"/>
  <c r="AP34" i="29"/>
  <c r="AS34" i="29" s="1"/>
  <c r="AX34" i="29" s="1"/>
  <c r="G30" i="9"/>
  <c r="K30" i="9" s="1"/>
  <c r="F30" i="9"/>
  <c r="J30" i="9" s="1"/>
  <c r="AK42" i="27"/>
  <c r="G36" i="9" s="1"/>
  <c r="K36" i="9" s="1"/>
  <c r="F36" i="9"/>
  <c r="J36" i="9" s="1"/>
  <c r="AF22" i="18"/>
  <c r="G18" i="9"/>
  <c r="K18" i="9" s="1"/>
  <c r="AK57" i="27"/>
  <c r="G37" i="9" s="1"/>
  <c r="F37" i="9"/>
  <c r="J37" i="9" s="1"/>
  <c r="K4" i="9"/>
  <c r="AR23" i="7"/>
  <c r="G2" i="9"/>
  <c r="K2" i="9" s="1"/>
  <c r="AM57" i="27"/>
  <c r="AL57" i="27"/>
  <c r="AL42" i="27"/>
  <c r="AH34" i="23"/>
  <c r="AF23" i="18" a="1"/>
  <c r="AF23" i="18" s="1"/>
  <c r="AM23" i="18" s="1"/>
  <c r="AE41" i="18"/>
  <c r="AF30" i="18"/>
  <c r="AF33" i="18" s="1"/>
  <c r="AF34" i="18" s="1" a="1"/>
  <c r="AF34" i="18" s="1"/>
  <c r="AM34" i="18" s="1"/>
  <c r="F12" i="9" s="1"/>
  <c r="AE33" i="18"/>
  <c r="AE34" i="18" s="1" a="1"/>
  <c r="AE34" i="18" s="1"/>
  <c r="H12" i="9" s="1"/>
  <c r="L12" i="9" s="1"/>
  <c r="AE23" i="18" a="1"/>
  <c r="AE23" i="18" s="1"/>
  <c r="H8" i="9"/>
  <c r="L8" i="9" s="1"/>
  <c r="AE47" i="17"/>
  <c r="E7" i="32" s="1"/>
  <c r="G7" i="32" s="1"/>
  <c r="AQ23" i="17"/>
  <c r="AR23" i="17"/>
  <c r="AQ23" i="16"/>
  <c r="H5" i="9"/>
  <c r="L5" i="9" s="1"/>
  <c r="AR23" i="16"/>
  <c r="AE47" i="16"/>
  <c r="G5" i="32"/>
  <c r="H35" i="9"/>
  <c r="L35" i="9" s="1"/>
  <c r="Z59" i="27"/>
  <c r="E15" i="32" s="1"/>
  <c r="G15" i="32" s="1"/>
  <c r="AA27" i="27" a="1"/>
  <c r="AA27" i="27" s="1"/>
  <c r="AH27" i="27" s="1"/>
  <c r="J34" i="9"/>
  <c r="AF63" i="31"/>
  <c r="G34" i="9" s="1"/>
  <c r="AG63" i="31"/>
  <c r="J33" i="9"/>
  <c r="AF46" i="31"/>
  <c r="G33" i="9" s="1"/>
  <c r="AG46" i="31"/>
  <c r="AF29" i="31"/>
  <c r="G32" i="9" s="1"/>
  <c r="J32" i="9"/>
  <c r="AG29" i="31"/>
  <c r="AC65" i="31"/>
  <c r="N15" i="32" s="1"/>
  <c r="H32" i="9"/>
  <c r="L32" i="9" s="1"/>
  <c r="U65" i="31"/>
  <c r="O15" i="32" s="1"/>
  <c r="Q15" i="32" s="1"/>
  <c r="AI23" i="29"/>
  <c r="AH23" i="29"/>
  <c r="H29" i="9" s="1"/>
  <c r="L29" i="9" s="1"/>
  <c r="J31" i="9"/>
  <c r="K31" i="9"/>
  <c r="AH38" i="26"/>
  <c r="K27" i="9"/>
  <c r="AH51" i="26"/>
  <c r="K28" i="9"/>
  <c r="H26" i="9"/>
  <c r="L26" i="9" s="1"/>
  <c r="U53" i="26"/>
  <c r="E13" i="32" s="1"/>
  <c r="G13" i="32" s="1"/>
  <c r="J26" i="9"/>
  <c r="AC53" i="26"/>
  <c r="D13" i="32" s="1"/>
  <c r="AF25" i="26"/>
  <c r="G26" i="9" s="1"/>
  <c r="AG25" i="26"/>
  <c r="H23" i="9"/>
  <c r="L23" i="9" s="1"/>
  <c r="U50" i="25"/>
  <c r="E12" i="32" s="1"/>
  <c r="G12" i="32" s="1"/>
  <c r="AH36" i="25"/>
  <c r="K24" i="9"/>
  <c r="J23" i="9"/>
  <c r="AC50" i="25"/>
  <c r="D12" i="32" s="1"/>
  <c r="AG24" i="25"/>
  <c r="AF24" i="25"/>
  <c r="G23" i="9" s="1"/>
  <c r="AH48" i="25"/>
  <c r="K25" i="9"/>
  <c r="J20" i="9"/>
  <c r="AF31" i="28"/>
  <c r="G20" i="9" s="1"/>
  <c r="AC72" i="28"/>
  <c r="D11" i="32" s="1"/>
  <c r="AG31" i="28"/>
  <c r="J22" i="9"/>
  <c r="AG70" i="28"/>
  <c r="AF70" i="28"/>
  <c r="G22" i="9" s="1"/>
  <c r="H20" i="9"/>
  <c r="L20" i="9" s="1"/>
  <c r="U72" i="28"/>
  <c r="E11" i="32" s="1"/>
  <c r="G11" i="32" s="1"/>
  <c r="AH50" i="28"/>
  <c r="K21" i="9"/>
  <c r="Z24" i="22" a="1"/>
  <c r="Z24" i="22" s="1"/>
  <c r="H14" i="9" s="1"/>
  <c r="L14" i="9" s="1"/>
  <c r="AR34" i="16"/>
  <c r="AP47" i="16"/>
  <c r="AR45" i="16"/>
  <c r="K7" i="9"/>
  <c r="J17" i="9"/>
  <c r="AG23" i="23"/>
  <c r="AF23" i="23"/>
  <c r="G17" i="9" s="1"/>
  <c r="AC47" i="23"/>
  <c r="D10" i="32" s="1"/>
  <c r="H17" i="9"/>
  <c r="L17" i="9" s="1"/>
  <c r="U47" i="23"/>
  <c r="E10" i="32" s="1"/>
  <c r="G10" i="32" s="1"/>
  <c r="AM48" i="22"/>
  <c r="K16" i="9"/>
  <c r="AA24" i="22" a="1"/>
  <c r="AA24" i="22" s="1"/>
  <c r="AH24" i="22" s="1"/>
  <c r="F14" i="9" s="1"/>
  <c r="AM36" i="22"/>
  <c r="K15" i="9"/>
  <c r="AQ47" i="17"/>
  <c r="AQ47" i="7"/>
  <c r="AP47" i="7"/>
  <c r="F5" i="32" s="1"/>
  <c r="AR45" i="7"/>
  <c r="AP45" i="29"/>
  <c r="AS45" i="29" s="1"/>
  <c r="AX45" i="29" s="1"/>
  <c r="AM42" i="27" l="1"/>
  <c r="AW34" i="29"/>
  <c r="AH47" i="29"/>
  <c r="O14" i="32" s="1"/>
  <c r="AR47" i="17"/>
  <c r="AK27" i="27"/>
  <c r="G35" i="9" s="1"/>
  <c r="F35" i="9"/>
  <c r="F11" i="9"/>
  <c r="J11" i="9" s="1"/>
  <c r="Z50" i="22"/>
  <c r="E9" i="32" s="1"/>
  <c r="G9" i="32" s="1"/>
  <c r="AI47" i="29"/>
  <c r="P14" i="32" s="1"/>
  <c r="G29" i="9"/>
  <c r="K29" i="9" s="1"/>
  <c r="F29" i="9"/>
  <c r="J29" i="9" s="1"/>
  <c r="L14" i="6" s="1"/>
  <c r="L12" i="6"/>
  <c r="AW45" i="29"/>
  <c r="K37" i="9"/>
  <c r="AP23" i="18"/>
  <c r="AP23" i="29"/>
  <c r="AW23" i="29" s="1"/>
  <c r="E14" i="32"/>
  <c r="Q14" i="32"/>
  <c r="G14" i="32" s="1"/>
  <c r="H11" i="9"/>
  <c r="L11" i="9" s="1"/>
  <c r="AQ23" i="18"/>
  <c r="AQ34" i="18"/>
  <c r="AP34" i="18"/>
  <c r="G12" i="9" s="1"/>
  <c r="J12" i="9"/>
  <c r="AF41" i="18"/>
  <c r="AF44" i="18" s="1"/>
  <c r="AF45" i="18" s="1" a="1"/>
  <c r="AF45" i="18" s="1"/>
  <c r="AM45" i="18" s="1"/>
  <c r="F13" i="9" s="1"/>
  <c r="AE44" i="18"/>
  <c r="AE45" i="18" s="1" a="1"/>
  <c r="AE45" i="18" s="1"/>
  <c r="H13" i="9" s="1"/>
  <c r="L13" i="9" s="1"/>
  <c r="AR47" i="16"/>
  <c r="F6" i="32"/>
  <c r="E6" i="32"/>
  <c r="AQ47" i="16"/>
  <c r="J35" i="9"/>
  <c r="AL27" i="27"/>
  <c r="AH59" i="27"/>
  <c r="D15" i="32" s="1"/>
  <c r="AG65" i="31"/>
  <c r="K33" i="9"/>
  <c r="AH46" i="31"/>
  <c r="K32" i="9"/>
  <c r="AF65" i="31"/>
  <c r="P15" i="32" s="1"/>
  <c r="AH29" i="31"/>
  <c r="K34" i="9"/>
  <c r="AH63" i="31"/>
  <c r="AG53" i="26"/>
  <c r="K26" i="9"/>
  <c r="AH25" i="26"/>
  <c r="AF53" i="26"/>
  <c r="F13" i="32" s="1"/>
  <c r="K23" i="9"/>
  <c r="AF50" i="25"/>
  <c r="F12" i="32" s="1"/>
  <c r="AH24" i="25"/>
  <c r="AG50" i="25"/>
  <c r="AH70" i="28"/>
  <c r="K22" i="9"/>
  <c r="AG72" i="28"/>
  <c r="Y77" i="28"/>
  <c r="K20" i="9"/>
  <c r="AH31" i="28"/>
  <c r="AF72" i="28"/>
  <c r="F11" i="32" s="1"/>
  <c r="Y52" i="23"/>
  <c r="AG47" i="23"/>
  <c r="K17" i="9"/>
  <c r="AF47" i="23"/>
  <c r="F10" i="32" s="1"/>
  <c r="AH23" i="23"/>
  <c r="J14" i="9"/>
  <c r="AK24" i="22"/>
  <c r="G14" i="9" s="1"/>
  <c r="AH50" i="22"/>
  <c r="D9" i="32" s="1"/>
  <c r="AL24" i="22"/>
  <c r="AR47" i="7"/>
  <c r="M14" i="6" l="1"/>
  <c r="F12" i="6"/>
  <c r="N14" i="32"/>
  <c r="D14" i="32" s="1"/>
  <c r="AR23" i="18"/>
  <c r="G11" i="9"/>
  <c r="F13" i="6"/>
  <c r="K11" i="9"/>
  <c r="AS23" i="29"/>
  <c r="AS47" i="29" s="1"/>
  <c r="AX47" i="29" s="1"/>
  <c r="AP47" i="29"/>
  <c r="AW47" i="29" s="1"/>
  <c r="F14" i="32"/>
  <c r="AQ45" i="18"/>
  <c r="AP45" i="18"/>
  <c r="G13" i="9" s="1"/>
  <c r="J13" i="9"/>
  <c r="F14" i="6" s="1"/>
  <c r="AM47" i="18"/>
  <c r="AR34" i="18"/>
  <c r="K12" i="9"/>
  <c r="G13" i="6" s="1"/>
  <c r="AP47" i="18"/>
  <c r="AE47" i="18"/>
  <c r="G6" i="32"/>
  <c r="K35" i="9"/>
  <c r="M12" i="6" s="1"/>
  <c r="AM27" i="27"/>
  <c r="AK59" i="27"/>
  <c r="F15" i="32" s="1"/>
  <c r="AL59" i="27"/>
  <c r="AH65" i="31"/>
  <c r="AH53" i="26"/>
  <c r="AH50" i="25"/>
  <c r="AH72" i="28"/>
  <c r="AH47" i="23"/>
  <c r="AL50" i="22"/>
  <c r="K14" i="9"/>
  <c r="AM24" i="22"/>
  <c r="AK50" i="22"/>
  <c r="F9" i="32" s="1"/>
  <c r="F11" i="6" l="1"/>
  <c r="L13" i="6"/>
  <c r="G12" i="6"/>
  <c r="L11" i="6"/>
  <c r="AX23" i="29"/>
  <c r="F8" i="32"/>
  <c r="F17" i="32" s="1"/>
  <c r="AR47" i="18"/>
  <c r="D8" i="32"/>
  <c r="D17" i="32" s="1"/>
  <c r="AQ47" i="18"/>
  <c r="K13" i="9"/>
  <c r="G14" i="6" s="1"/>
  <c r="AR45" i="18"/>
  <c r="E8" i="32"/>
  <c r="AI52" i="18"/>
  <c r="AM59" i="27"/>
  <c r="AM50" i="22"/>
  <c r="M11" i="6" l="1"/>
  <c r="G11" i="6"/>
  <c r="M13" i="6"/>
  <c r="G8" i="32"/>
  <c r="G17" i="32" s="1"/>
  <c r="F19" i="32" s="1"/>
  <c r="E17" i="32"/>
  <c r="D19" i="3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554107D-C392-4220-B413-DCAF40FB3C0F}" keepAlive="1" name="Query - ICT questions 2022" description="Connection to the 'ICT questions 2022' query in the workbook." type="5" refreshedVersion="8" background="1" saveData="1">
    <dbPr connection="Provider=Microsoft.Mashup.OleDb.1;Data Source=$Workbook$;Location=&quot;ICT questions 2022&quot;;Extended Properties=&quot;&quot;" command="SELECT * FROM [ICT questions 2022]"/>
  </connection>
  <connection id="2" xr16:uid="{684111EB-B7F6-46EF-9771-8BF04CA3C773}" keepAlive="1" name="Query - Weights" description="Connection to the 'Weights' query in the workbook." type="5" refreshedVersion="8" background="1" saveData="1">
    <dbPr connection="Provider=Microsoft.Mashup.OleDb.1;Data Source=$Workbook$;Location=Weights;Extended Properties=&quot;&quot;" command="SELECT * FROM [Weights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<sst xmlns="http://schemas.openxmlformats.org/spreadsheetml/2006/main" count="21352" uniqueCount="1751">
  <si>
    <t>Year</t>
  </si>
  <si>
    <t>Question</t>
  </si>
  <si>
    <t>Dim1</t>
  </si>
  <si>
    <t>Dim2</t>
  </si>
  <si>
    <t>Dim3</t>
  </si>
  <si>
    <t>Question_nb</t>
  </si>
  <si>
    <t>DataType</t>
  </si>
  <si>
    <t>ShortNameEN</t>
  </si>
  <si>
    <t>2022</t>
  </si>
  <si>
    <t>062-01</t>
  </si>
  <si>
    <t>1</t>
  </si>
  <si>
    <t>062-01.1.1</t>
  </si>
  <si>
    <t>BooleanUnique</t>
  </si>
  <si>
    <t>Do you have an overall Information and Communication Technology (ICT) strategy in the judicial system?-Yes</t>
  </si>
  <si>
    <t>2</t>
  </si>
  <si>
    <t>062-02</t>
  </si>
  <si>
    <t>062-02.1.1</t>
  </si>
  <si>
    <t>BooleanMultiple</t>
  </si>
  <si>
    <t>If there is an overall ICT strategy in the judicial system, who was involved in the process of its definition?-Judges (Judicial council)</t>
  </si>
  <si>
    <t>062-02.1.2</t>
  </si>
  <si>
    <t>Prosecutors (Prosecutorial or judicial council)</t>
  </si>
  <si>
    <t>3</t>
  </si>
  <si>
    <t>062-02.1.3</t>
  </si>
  <si>
    <t>Ministry of justice</t>
  </si>
  <si>
    <t>4</t>
  </si>
  <si>
    <t>062-02.1.4</t>
  </si>
  <si>
    <t>Lawyers (bar association)</t>
  </si>
  <si>
    <t>5</t>
  </si>
  <si>
    <t>062-02.1.5</t>
  </si>
  <si>
    <t>Notaries (association of notaries)</t>
  </si>
  <si>
    <t>6</t>
  </si>
  <si>
    <t>062-02.1.6</t>
  </si>
  <si>
    <t>Enforcement agents (association of enforcement agents)</t>
  </si>
  <si>
    <t>7</t>
  </si>
  <si>
    <t>062-02.1.7</t>
  </si>
  <si>
    <t>Other (please specify)[Comment]</t>
  </si>
  <si>
    <t>062-03</t>
  </si>
  <si>
    <t>062-03.1.1</t>
  </si>
  <si>
    <t>Does a national legislation/regulation of ICT in the judicial system exist? -Yes</t>
  </si>
  <si>
    <t>062-04</t>
  </si>
  <si>
    <t>062-04.1.1</t>
  </si>
  <si>
    <t>If yes, how is this legislation/regulation of ICT in the judicial system structured?-Relevant norms are included in the general e-government legislation/regulation</t>
  </si>
  <si>
    <t>062-04.1.2</t>
  </si>
  <si>
    <t>Relevant norms are included in specific legislation/regulation only for the judicial system</t>
  </si>
  <si>
    <t>062-04.1.3</t>
  </si>
  <si>
    <t>Relevant texts are included in dedicated technical documents/specifications</t>
  </si>
  <si>
    <t>062-04.1.4</t>
  </si>
  <si>
    <t>Other, please specify[Comment]</t>
  </si>
  <si>
    <t>062-05</t>
  </si>
  <si>
    <t>062-05.1.1</t>
  </si>
  <si>
    <t>Have you already organised audits/evaluations/assessments of the impact of the implementation of the ICT system?-Yes</t>
  </si>
  <si>
    <t>062-06</t>
  </si>
  <si>
    <t>062-06.1.1.1</t>
  </si>
  <si>
    <t>ICT Governance - Internal</t>
  </si>
  <si>
    <t>062-06.1.1.2</t>
  </si>
  <si>
    <t>ICT Governance - External</t>
  </si>
  <si>
    <t>062-06.1.1.3</t>
  </si>
  <si>
    <t>ICT Governance - NAP - no audit has been organised</t>
  </si>
  <si>
    <t>062-06.1.2.1</t>
  </si>
  <si>
    <t>Security and risk management - Internal</t>
  </si>
  <si>
    <t>062-06.1.2.2</t>
  </si>
  <si>
    <t>Security and risk management - External</t>
  </si>
  <si>
    <t>062-06.1.2.3</t>
  </si>
  <si>
    <t>Security and risk management - NAP - no audit has been organised</t>
  </si>
  <si>
    <t>062-06.1.3.1</t>
  </si>
  <si>
    <t>Impact on efficiency and quality of the business processes and workflow - Internal</t>
  </si>
  <si>
    <t>062-06.1.3.2</t>
  </si>
  <si>
    <t>Impact on efficiency and quality of the business processes and workflow - External</t>
  </si>
  <si>
    <t>062-06.1.3.3</t>
  </si>
  <si>
    <t>Impact on efficiency and quality of the business processes and workflow - NAP - no audit has been organised</t>
  </si>
  <si>
    <t>062-06.1.4.1</t>
  </si>
  <si>
    <t>Impact on human resources (number, workload, wellbeing) - Internal</t>
  </si>
  <si>
    <t>062-06.1.4.2</t>
  </si>
  <si>
    <t>Impact on human resources (number, workload, wellbeing) - External</t>
  </si>
  <si>
    <t>062-06.1.4.3</t>
  </si>
  <si>
    <t>Impact on human resources (number, workload, wellbeing) - NAP - no audit has been organised</t>
  </si>
  <si>
    <t>062-06.1.5.1</t>
  </si>
  <si>
    <t>Other, please specify in comments - Internal</t>
  </si>
  <si>
    <t>062-06.1.5.2</t>
  </si>
  <si>
    <t>Other, please specify in comments - External</t>
  </si>
  <si>
    <t>062-06.1.5.3</t>
  </si>
  <si>
    <t>Other, please specify in comments - NAP - no audit has been organised</t>
  </si>
  <si>
    <t>062-06.2.1.1</t>
  </si>
  <si>
    <t>ICT Governance - In the last 2 years</t>
  </si>
  <si>
    <t>062-06.2.1.2</t>
  </si>
  <si>
    <t>ICT Governance - Between 2 and 5 years ago</t>
  </si>
  <si>
    <t>062-06.2.1.3</t>
  </si>
  <si>
    <t>ICT Governance - More than 5 years ago</t>
  </si>
  <si>
    <t>062-06.2.1.4</t>
  </si>
  <si>
    <t>062-06.2.2.1</t>
  </si>
  <si>
    <t>Security and risk management - In the last 2 years</t>
  </si>
  <si>
    <t>062-06.2.2.2</t>
  </si>
  <si>
    <t>Security and risk management - Between 2 and 5 years ago</t>
  </si>
  <si>
    <t>062-06.2.2.3</t>
  </si>
  <si>
    <t>Security and risk management - More than 5 years ago</t>
  </si>
  <si>
    <t>062-06.2.2.4</t>
  </si>
  <si>
    <t>062-06.2.3.1</t>
  </si>
  <si>
    <t>Impact on efficiency and quality of the business processes and workflow - In the last 2 years</t>
  </si>
  <si>
    <t>062-06.2.3.2</t>
  </si>
  <si>
    <t>Impact on efficiency and quality of the business processes and workflow - Between 2 and 5 years ago</t>
  </si>
  <si>
    <t>062-06.2.3.3</t>
  </si>
  <si>
    <t>Impact on efficiency and quality of the business processes and workflow - More than 5 years ago</t>
  </si>
  <si>
    <t>062-06.2.3.4</t>
  </si>
  <si>
    <t>062-06.2.4.1</t>
  </si>
  <si>
    <t>Impact on human resources (number, workload, wellbeing) - In the last 2 years</t>
  </si>
  <si>
    <t>062-06.2.4.2</t>
  </si>
  <si>
    <t>Impact on human resources (number, workload, wellbeing) - Between 2 and 5 years ago</t>
  </si>
  <si>
    <t>062-06.2.4.3</t>
  </si>
  <si>
    <t>Impact on human resources (number, workload, wellbeing) - More than 5 years ago</t>
  </si>
  <si>
    <t>062-06.2.4.4</t>
  </si>
  <si>
    <t>062-06.2.5.1</t>
  </si>
  <si>
    <t>Other, please specify in comments - In the last 2 years</t>
  </si>
  <si>
    <t>062-06.2.5.2</t>
  </si>
  <si>
    <t>Other, please specify in comments - Between 2 and 5 years ago</t>
  </si>
  <si>
    <t>062-06.2.5.3</t>
  </si>
  <si>
    <t>Other, please specify in comments - More than 5 years ago</t>
  </si>
  <si>
    <t>062-06.2.5.4</t>
  </si>
  <si>
    <t>062-07</t>
  </si>
  <si>
    <t>062-07.1.1</t>
  </si>
  <si>
    <t>If these audits/evaluations/assessments were organised in the last 5 years, how did you apply their recommendations/results?-Update applications</t>
  </si>
  <si>
    <t>062-07.1.2</t>
  </si>
  <si>
    <t>Define new ICT projects/modules</t>
  </si>
  <si>
    <t>062-07.1.3</t>
  </si>
  <si>
    <t>Adjust legislation</t>
  </si>
  <si>
    <t>062-07.1.4</t>
  </si>
  <si>
    <t>Adjust working processes</t>
  </si>
  <si>
    <t>062-07.1.5</t>
  </si>
  <si>
    <t>Withdraw/stop use of a module/application</t>
  </si>
  <si>
    <t>062-07.1.6</t>
  </si>
  <si>
    <t>Reporting purpose only</t>
  </si>
  <si>
    <t>062-07.1.7</t>
  </si>
  <si>
    <t>062-08</t>
  </si>
  <si>
    <t>062-08.1.1.1</t>
  </si>
  <si>
    <t>Civil - 95-100 %</t>
  </si>
  <si>
    <t>062-08.1.1.2</t>
  </si>
  <si>
    <t>Civil - 75-95 %</t>
  </si>
  <si>
    <t>062-08.1.1.3</t>
  </si>
  <si>
    <t>Civil - 50-75 %</t>
  </si>
  <si>
    <t>062-08.1.1.4</t>
  </si>
  <si>
    <t>Civil - 25-50 %</t>
  </si>
  <si>
    <t>062-08.1.1.5</t>
  </si>
  <si>
    <t>Civil - 1-25 %</t>
  </si>
  <si>
    <t>062-08.1.1.6</t>
  </si>
  <si>
    <t>Civil - 0 %</t>
  </si>
  <si>
    <t>062-08.1.1.7</t>
  </si>
  <si>
    <t>Civil - NAP - electronic submission is not possible</t>
  </si>
  <si>
    <t>062-08.1.2.1</t>
  </si>
  <si>
    <t>Administrative - 95-100 %</t>
  </si>
  <si>
    <t>062-08.1.2.2</t>
  </si>
  <si>
    <t>Administrative - 75-95 %</t>
  </si>
  <si>
    <t>062-08.1.2.3</t>
  </si>
  <si>
    <t>Administrative - 50-75 %</t>
  </si>
  <si>
    <t>062-08.1.2.4</t>
  </si>
  <si>
    <t>Administrative - 25-50 %</t>
  </si>
  <si>
    <t>062-08.1.2.5</t>
  </si>
  <si>
    <t>Administrative - 1-25 %</t>
  </si>
  <si>
    <t>062-08.1.2.6</t>
  </si>
  <si>
    <t>Administrative - 0 %</t>
  </si>
  <si>
    <t>062-08.1.2.7</t>
  </si>
  <si>
    <t>Administrative - NAP - electronic submission is not possible</t>
  </si>
  <si>
    <t>062-08.1.3.1</t>
  </si>
  <si>
    <t>Criminal - 95-100 %</t>
  </si>
  <si>
    <t>062-08.1.3.2</t>
  </si>
  <si>
    <t>Criminal - 75-95 %</t>
  </si>
  <si>
    <t>062-08.1.3.3</t>
  </si>
  <si>
    <t>Criminal - 50-75 %</t>
  </si>
  <si>
    <t>062-08.1.3.4</t>
  </si>
  <si>
    <t>Criminal - 25-50 %</t>
  </si>
  <si>
    <t>062-08.1.3.5</t>
  </si>
  <si>
    <t>Criminal - 1-25 %</t>
  </si>
  <si>
    <t>062-08.1.3.6</t>
  </si>
  <si>
    <t>Criminal - 0 %</t>
  </si>
  <si>
    <t>062-08.1.3.7</t>
  </si>
  <si>
    <t>Criminal - NAP - electronic submission is not possible</t>
  </si>
  <si>
    <t>062-08.2.1.1</t>
  </si>
  <si>
    <t>062-08.2.1.2</t>
  </si>
  <si>
    <t>062-08.2.1.3</t>
  </si>
  <si>
    <t>062-08.2.1.4</t>
  </si>
  <si>
    <t>062-08.2.1.5</t>
  </si>
  <si>
    <t>062-08.2.1.6</t>
  </si>
  <si>
    <t>062-08.2.1.7</t>
  </si>
  <si>
    <t>062-08.2.2.1</t>
  </si>
  <si>
    <t>062-08.2.2.2</t>
  </si>
  <si>
    <t>062-08.2.2.3</t>
  </si>
  <si>
    <t>062-08.2.2.4</t>
  </si>
  <si>
    <t>062-08.2.2.5</t>
  </si>
  <si>
    <t>062-08.2.2.6</t>
  </si>
  <si>
    <t>062-08.2.2.7</t>
  </si>
  <si>
    <t>062-08.2.3.1</t>
  </si>
  <si>
    <t>062-08.2.3.2</t>
  </si>
  <si>
    <t>062-08.2.3.3</t>
  </si>
  <si>
    <t>062-08.2.3.4</t>
  </si>
  <si>
    <t>062-08.2.3.5</t>
  </si>
  <si>
    <t>062-08.2.3.6</t>
  </si>
  <si>
    <t>062-08.2.3.7</t>
  </si>
  <si>
    <t>062-09</t>
  </si>
  <si>
    <t>062-09.1.1.1</t>
  </si>
  <si>
    <t>Civil - Paper submission is still possible</t>
  </si>
  <si>
    <t>062-09.1.1.2</t>
  </si>
  <si>
    <t>Civil - Paper submission is not possible anymore (electronic submission is the only way)</t>
  </si>
  <si>
    <t>062-09.1.1.3</t>
  </si>
  <si>
    <t>Civil - Double submission (paper must accompany the electronic submission)</t>
  </si>
  <si>
    <t>062-09.1.1.4</t>
  </si>
  <si>
    <t>Civil - NAP – electronic submission is not possible</t>
  </si>
  <si>
    <t>062-09.1.2.1</t>
  </si>
  <si>
    <t>Administrative - Paper submission is still possible</t>
  </si>
  <si>
    <t>062-09.1.2.2</t>
  </si>
  <si>
    <t>Administrative - Paper submission is not possible anymore (electronic submission is the only way)</t>
  </si>
  <si>
    <t>062-09.1.2.3</t>
  </si>
  <si>
    <t>Administrative - Double submission (paper must accompany the electronic submission)</t>
  </si>
  <si>
    <t>062-09.1.2.4</t>
  </si>
  <si>
    <t>Administrative - NAP – electronic submission is not possible</t>
  </si>
  <si>
    <t>062-09.1.3.1</t>
  </si>
  <si>
    <t>Criminal - Paper submission is still possible</t>
  </si>
  <si>
    <t>062-09.1.3.2</t>
  </si>
  <si>
    <t>Criminal - Paper submission is not possible anymore (electronic submission is the only way)</t>
  </si>
  <si>
    <t>062-09.1.3.3</t>
  </si>
  <si>
    <t>Criminal - Double submission (paper must accompany the electronic submission)</t>
  </si>
  <si>
    <t>062-09.1.3.4</t>
  </si>
  <si>
    <t>Criminal - NAP – electronic submission is not possible</t>
  </si>
  <si>
    <t>062-09.2.1.1</t>
  </si>
  <si>
    <t>Civil - Lawyer</t>
  </si>
  <si>
    <t>062-09.2.1.2</t>
  </si>
  <si>
    <t>Civil - Party not represented by a lawyer</t>
  </si>
  <si>
    <t>062-09.2.1.3</t>
  </si>
  <si>
    <t>Civil - Other, please specify</t>
  </si>
  <si>
    <t>062-09.2.1.4</t>
  </si>
  <si>
    <t>062-09.2.2.1</t>
  </si>
  <si>
    <t>Administrative - Lawyer</t>
  </si>
  <si>
    <t>062-09.2.2.2</t>
  </si>
  <si>
    <t>Administrative - Party not represented by a lawyer</t>
  </si>
  <si>
    <t>062-09.2.2.3</t>
  </si>
  <si>
    <t>Administrative - Other, please specify</t>
  </si>
  <si>
    <t>062-09.2.2.4</t>
  </si>
  <si>
    <t>062-09.2.3.1</t>
  </si>
  <si>
    <t>Criminal - Lawyer</t>
  </si>
  <si>
    <t>062-09.2.3.2</t>
  </si>
  <si>
    <t>Criminal - Party not represented by a lawyer</t>
  </si>
  <si>
    <t>062-09.2.3.3</t>
  </si>
  <si>
    <t>Criminal - Other, please specify</t>
  </si>
  <si>
    <t>062-09.2.3.4</t>
  </si>
  <si>
    <t>062-09.3.1.1</t>
  </si>
  <si>
    <t>Civil - The data are electronically transferred to the Case Management System (CMS)</t>
  </si>
  <si>
    <t>062-09.3.1.2</t>
  </si>
  <si>
    <t>Civil - The data are manually re-entered in the CMS</t>
  </si>
  <si>
    <t>062-09.3.1.3</t>
  </si>
  <si>
    <t>062-09.3.2.1</t>
  </si>
  <si>
    <t>Administrative - The data are electronically transferred to the Case Management System (CMS)</t>
  </si>
  <si>
    <t>062-09.3.2.2</t>
  </si>
  <si>
    <t>Administrative - The data are manually re-entered in the CMS</t>
  </si>
  <si>
    <t>062-09.3.2.3</t>
  </si>
  <si>
    <t>062-09.3.3.1</t>
  </si>
  <si>
    <t>Criminal - The data are electronically transferred to the Case Management System (CMS)</t>
  </si>
  <si>
    <t>062-09.3.3.2</t>
  </si>
  <si>
    <t>Criminal - The data are manually re-entered in the CMS</t>
  </si>
  <si>
    <t>062-09.3.3.3</t>
  </si>
  <si>
    <t>062-10</t>
  </si>
  <si>
    <t>062-10.1.1.1</t>
  </si>
  <si>
    <t>062-10.1.1.2</t>
  </si>
  <si>
    <t>062-10.1.1.3</t>
  </si>
  <si>
    <t>062-10.1.1.4</t>
  </si>
  <si>
    <t>062-10.1.1.5</t>
  </si>
  <si>
    <t>062-10.1.1.6</t>
  </si>
  <si>
    <t>062-10.1.1.7</t>
  </si>
  <si>
    <t>Civil - NAP - electronic delivery is not possible</t>
  </si>
  <si>
    <t>062-10.1.2.1</t>
  </si>
  <si>
    <t>062-10.1.2.2</t>
  </si>
  <si>
    <t>062-10.1.2.3</t>
  </si>
  <si>
    <t>062-10.1.2.4</t>
  </si>
  <si>
    <t>062-10.1.2.5</t>
  </si>
  <si>
    <t>062-10.1.2.6</t>
  </si>
  <si>
    <t>062-10.1.2.7</t>
  </si>
  <si>
    <t>Administrative - NAP - electronic delivery is not possible</t>
  </si>
  <si>
    <t>062-10.1.3.1</t>
  </si>
  <si>
    <t>062-10.1.3.2</t>
  </si>
  <si>
    <t>062-10.1.3.3</t>
  </si>
  <si>
    <t>062-10.1.3.4</t>
  </si>
  <si>
    <t>062-10.1.3.5</t>
  </si>
  <si>
    <t>062-10.1.3.6</t>
  </si>
  <si>
    <t>062-10.1.3.7</t>
  </si>
  <si>
    <t>Criminal - NAP - electronic delivery is not possible</t>
  </si>
  <si>
    <t>062-10.2.1.1</t>
  </si>
  <si>
    <t>062-10.2.1.2</t>
  </si>
  <si>
    <t>062-10.2.1.3</t>
  </si>
  <si>
    <t>062-10.2.1.4</t>
  </si>
  <si>
    <t>062-10.2.1.5</t>
  </si>
  <si>
    <t>062-10.2.1.6</t>
  </si>
  <si>
    <t>062-10.2.1.7</t>
  </si>
  <si>
    <t>062-10.2.2.1</t>
  </si>
  <si>
    <t>062-10.2.2.2</t>
  </si>
  <si>
    <t>062-10.2.2.3</t>
  </si>
  <si>
    <t>062-10.2.2.4</t>
  </si>
  <si>
    <t>062-10.2.2.5</t>
  </si>
  <si>
    <t>062-10.2.2.6</t>
  </si>
  <si>
    <t>062-10.2.2.7</t>
  </si>
  <si>
    <t>062-10.2.3.1</t>
  </si>
  <si>
    <t>062-10.2.3.2</t>
  </si>
  <si>
    <t>062-10.2.3.3</t>
  </si>
  <si>
    <t>062-10.2.3.4</t>
  </si>
  <si>
    <t>062-10.2.3.5</t>
  </si>
  <si>
    <t>062-10.2.3.6</t>
  </si>
  <si>
    <t>062-10.2.3.7</t>
  </si>
  <si>
    <t>062-11</t>
  </si>
  <si>
    <t>062-11.1.1.1</t>
  </si>
  <si>
    <t>Civil - Paper delivery is still possible</t>
  </si>
  <si>
    <t>062-11.1.1.2</t>
  </si>
  <si>
    <t>Civil - Paper delivery is not possible anymore (electronic delivery is the only way)</t>
  </si>
  <si>
    <t>062-11.1.1.3</t>
  </si>
  <si>
    <t>Civil - Double delivery (Paper delivery must accompany the electronic one)</t>
  </si>
  <si>
    <t>062-11.1.1.4</t>
  </si>
  <si>
    <t>Civil - NAP – electronic delivery is not possible</t>
  </si>
  <si>
    <t>062-11.1.2.1</t>
  </si>
  <si>
    <t>Administrative - Paper delivery is still possible</t>
  </si>
  <si>
    <t>062-11.1.2.2</t>
  </si>
  <si>
    <t>Administrative - Paper delivery is not possible anymore (electronic delivery is the only way)</t>
  </si>
  <si>
    <t>062-11.1.2.3</t>
  </si>
  <si>
    <t>Administrative - Double delivery (Paper delivery must accompany the electronic one)</t>
  </si>
  <si>
    <t>062-11.1.2.4</t>
  </si>
  <si>
    <t>Administrative - NAP – electronic delivery is not possible</t>
  </si>
  <si>
    <t>062-11.1.3.1</t>
  </si>
  <si>
    <t>Criminal - Paper delivery is still possible</t>
  </si>
  <si>
    <t>062-11.1.3.2</t>
  </si>
  <si>
    <t>Criminal - Paper delivery is not possible anymore (electronic delivery is the only way)</t>
  </si>
  <si>
    <t>062-11.1.3.3</t>
  </si>
  <si>
    <t>Criminal - Double delivery (Paper delivery must accompany the electronic one)</t>
  </si>
  <si>
    <t>062-11.1.3.4</t>
  </si>
  <si>
    <t>Criminal - NAP – electronic delivery is not possible</t>
  </si>
  <si>
    <t>062-11.2.1.1</t>
  </si>
  <si>
    <t>Civil - Documents sent by a lawyer</t>
  </si>
  <si>
    <t>062-11.2.1.2</t>
  </si>
  <si>
    <t>Civil - Documents sent by a party not represented by a lawyer</t>
  </si>
  <si>
    <t>062-11.2.1.3</t>
  </si>
  <si>
    <t xml:space="preserve">Civil - Documents sent by another person/institution </t>
  </si>
  <si>
    <t>062-11.2.1.4</t>
  </si>
  <si>
    <t>062-11.2.2.1</t>
  </si>
  <si>
    <t>Administrative - Documents sent by a lawyer</t>
  </si>
  <si>
    <t>062-11.2.2.2</t>
  </si>
  <si>
    <t>Administrative - Documents sent by a party not represented by a lawyer</t>
  </si>
  <si>
    <t>062-11.2.2.3</t>
  </si>
  <si>
    <t xml:space="preserve">Administrative - Documents sent by another person/institution </t>
  </si>
  <si>
    <t>062-11.2.2.4</t>
  </si>
  <si>
    <t>062-11.2.3.1</t>
  </si>
  <si>
    <t>Criminal - Documents sent by a lawyer</t>
  </si>
  <si>
    <t>062-11.2.3.2</t>
  </si>
  <si>
    <t>Criminal - Documents sent by a party not represented by a lawyer</t>
  </si>
  <si>
    <t>062-11.2.3.3</t>
  </si>
  <si>
    <t xml:space="preserve">Criminal - Documents sent by another person/institution </t>
  </si>
  <si>
    <t>062-11.2.3.4</t>
  </si>
  <si>
    <t>062-11.3.1.1</t>
  </si>
  <si>
    <t>Civil - The data are electronically transferred to the CMS</t>
  </si>
  <si>
    <t>062-11.3.1.2</t>
  </si>
  <si>
    <t>062-11.3.1.3</t>
  </si>
  <si>
    <t>062-11.3.2.1</t>
  </si>
  <si>
    <t>Administrative - The data are electronically transferred to the CMS</t>
  </si>
  <si>
    <t>062-11.3.2.2</t>
  </si>
  <si>
    <t>062-11.3.2.3</t>
  </si>
  <si>
    <t>062-11.3.3.1</t>
  </si>
  <si>
    <t>Criminal - The data are electronically transferred to the CMS</t>
  </si>
  <si>
    <t>062-11.3.3.2</t>
  </si>
  <si>
    <t>062-11.3.3.3</t>
  </si>
  <si>
    <t>062-12</t>
  </si>
  <si>
    <t>062-12.1.1.1</t>
  </si>
  <si>
    <t>062-12.1.1.2</t>
  </si>
  <si>
    <t>062-12.1.1.3</t>
  </si>
  <si>
    <t>062-12.1.1.4</t>
  </si>
  <si>
    <t>062-12.1.1.5</t>
  </si>
  <si>
    <t>062-12.1.1.6</t>
  </si>
  <si>
    <t>062-12.1.1.7</t>
  </si>
  <si>
    <t>Civil - NAP - electronic notifications are not possible</t>
  </si>
  <si>
    <t>062-12.1.2.1</t>
  </si>
  <si>
    <t>062-12.1.2.2</t>
  </si>
  <si>
    <t>062-12.1.2.3</t>
  </si>
  <si>
    <t>062-12.1.2.4</t>
  </si>
  <si>
    <t>062-12.1.2.5</t>
  </si>
  <si>
    <t>062-12.1.2.6</t>
  </si>
  <si>
    <t>062-12.1.2.7</t>
  </si>
  <si>
    <t>Administrative - NAP - electronic notifications are not possible</t>
  </si>
  <si>
    <t>062-12.1.3.1</t>
  </si>
  <si>
    <t>062-12.1.3.2</t>
  </si>
  <si>
    <t>062-12.1.3.3</t>
  </si>
  <si>
    <t>062-12.1.3.4</t>
  </si>
  <si>
    <t>062-12.1.3.5</t>
  </si>
  <si>
    <t>062-12.1.3.6</t>
  </si>
  <si>
    <t>062-12.1.3.7</t>
  </si>
  <si>
    <t>Criminal - NAP - electronic notifications are not possible</t>
  </si>
  <si>
    <t>062-12.2.1.1</t>
  </si>
  <si>
    <t>062-12.2.1.2</t>
  </si>
  <si>
    <t>062-12.2.1.3</t>
  </si>
  <si>
    <t>062-12.2.1.4</t>
  </si>
  <si>
    <t>062-12.2.1.5</t>
  </si>
  <si>
    <t>062-12.2.1.6</t>
  </si>
  <si>
    <t>062-12.2.1.7</t>
  </si>
  <si>
    <t>062-12.2.2.1</t>
  </si>
  <si>
    <t>062-12.2.2.2</t>
  </si>
  <si>
    <t>062-12.2.2.3</t>
  </si>
  <si>
    <t>062-12.2.2.4</t>
  </si>
  <si>
    <t>062-12.2.2.5</t>
  </si>
  <si>
    <t>062-12.2.2.6</t>
  </si>
  <si>
    <t>062-12.2.2.7</t>
  </si>
  <si>
    <t>062-12.2.3.1</t>
  </si>
  <si>
    <t>062-12.2.3.2</t>
  </si>
  <si>
    <t>062-12.2.3.3</t>
  </si>
  <si>
    <t>062-12.2.3.4</t>
  </si>
  <si>
    <t>062-12.2.3.5</t>
  </si>
  <si>
    <t>062-12.2.3.6</t>
  </si>
  <si>
    <t>062-12.2.3.7</t>
  </si>
  <si>
    <t>062-13</t>
  </si>
  <si>
    <t>062-13.1.1.1</t>
  </si>
  <si>
    <t>Civil - Paper notification is still possible</t>
  </si>
  <si>
    <t>062-13.1.1.2</t>
  </si>
  <si>
    <t>Civil - Paper notification is not possible anymore (electronic notification is the only way)</t>
  </si>
  <si>
    <t>062-13.1.1.3</t>
  </si>
  <si>
    <t>Civil - Double notification (paper notification must accompany the electronic one)</t>
  </si>
  <si>
    <t>062-13.1.1.4</t>
  </si>
  <si>
    <t>Civil - NAP – electronic notifications are not possible</t>
  </si>
  <si>
    <t>062-13.1.2.1</t>
  </si>
  <si>
    <t>Administrative - Paper notification is still possible</t>
  </si>
  <si>
    <t>062-13.1.2.2</t>
  </si>
  <si>
    <t>Administrative - Paper notification is not possible anymore (electronic notification is the only way)</t>
  </si>
  <si>
    <t>062-13.1.2.3</t>
  </si>
  <si>
    <t>Administrative - Double notification (paper notification must accompany the electronic one)</t>
  </si>
  <si>
    <t>062-13.1.2.4</t>
  </si>
  <si>
    <t>Administrative - NAP – electronic notifications are not possible</t>
  </si>
  <si>
    <t>062-13.1.3.1</t>
  </si>
  <si>
    <t>Criminal - Paper notification is still possible</t>
  </si>
  <si>
    <t>062-13.1.3.2</t>
  </si>
  <si>
    <t>Criminal - Paper notification is not possible anymore (electronic notification is the only way)</t>
  </si>
  <si>
    <t>062-13.1.3.3</t>
  </si>
  <si>
    <t>Criminal - Double notification (paper notification must accompany the electronic one)</t>
  </si>
  <si>
    <t>062-13.1.3.4</t>
  </si>
  <si>
    <t>Criminal - NAP – electronic notifications are not possible</t>
  </si>
  <si>
    <t>062-13.2.1.1</t>
  </si>
  <si>
    <t>Civil - Notifications sent by the court to the lawyer</t>
  </si>
  <si>
    <t>062-13.2.1.2</t>
  </si>
  <si>
    <t>Civil - Notifications sent by the court to the party not represented by a lawyer</t>
  </si>
  <si>
    <t>062-13.2.1.3</t>
  </si>
  <si>
    <t xml:space="preserve">Civil - Notifications with attached official documents sent by the courts </t>
  </si>
  <si>
    <t>062-13.2.1.4</t>
  </si>
  <si>
    <t>Civil - Notifications sent to other persons/institutions</t>
  </si>
  <si>
    <t>062-13.2.1.5</t>
  </si>
  <si>
    <t>062-13.2.2.1</t>
  </si>
  <si>
    <t>Administrative - Notifications sent by the court to the lawyer</t>
  </si>
  <si>
    <t>062-13.2.2.2</t>
  </si>
  <si>
    <t>Administrative - Notifications sent by the court to the party not represented by a lawyer</t>
  </si>
  <si>
    <t>062-13.2.2.3</t>
  </si>
  <si>
    <t xml:space="preserve">Administrative - Notifications with attached official documents sent by the courts </t>
  </si>
  <si>
    <t>062-13.2.2.4</t>
  </si>
  <si>
    <t>Administrative - Notifications sent to other persons/institutions</t>
  </si>
  <si>
    <t>062-13.2.2.5</t>
  </si>
  <si>
    <t>062-13.2.3.1</t>
  </si>
  <si>
    <t>Criminal - Notifications sent by the court to the lawyer</t>
  </si>
  <si>
    <t>062-13.2.3.2</t>
  </si>
  <si>
    <t>Criminal - Notifications sent by the court to the party not represented by a lawyer</t>
  </si>
  <si>
    <t>062-13.2.3.3</t>
  </si>
  <si>
    <t xml:space="preserve">Criminal - Notifications with attached official documents sent by the courts </t>
  </si>
  <si>
    <t>062-13.2.3.4</t>
  </si>
  <si>
    <t>Criminal - Notifications sent to other persons/institutions</t>
  </si>
  <si>
    <t>062-13.2.3.5</t>
  </si>
  <si>
    <t>062-13.3.1.1</t>
  </si>
  <si>
    <t>Civil - The electronic notification is generated from the CMS</t>
  </si>
  <si>
    <t>062-13.3.1.2</t>
  </si>
  <si>
    <t>Civil - The electronic notification is manually generated</t>
  </si>
  <si>
    <t>062-13.3.1.3</t>
  </si>
  <si>
    <t>062-13.3.2.1</t>
  </si>
  <si>
    <t>Administrative - The electronic notification is generated from the CMS</t>
  </si>
  <si>
    <t>062-13.3.2.2</t>
  </si>
  <si>
    <t>Administrative - The electronic notification is manually generated</t>
  </si>
  <si>
    <t>062-13.3.2.3</t>
  </si>
  <si>
    <t>062-13.3.3.1</t>
  </si>
  <si>
    <t>Criminal - The electronic notification is generated from the CMS</t>
  </si>
  <si>
    <t>062-13.3.3.2</t>
  </si>
  <si>
    <t>Criminal - The electronic notification is manually generated</t>
  </si>
  <si>
    <t>062-13.3.3.3</t>
  </si>
  <si>
    <t>062-14</t>
  </si>
  <si>
    <t>062-14.1.1.1</t>
  </si>
  <si>
    <t>062-14.1.1.2</t>
  </si>
  <si>
    <t>062-14.1.1.3</t>
  </si>
  <si>
    <t>062-14.1.1.4</t>
  </si>
  <si>
    <t>062-14.1.1.5</t>
  </si>
  <si>
    <t>062-14.1.1.6</t>
  </si>
  <si>
    <t>062-14.1.1.7</t>
  </si>
  <si>
    <t>Civil - NAP - online consultation is not possible</t>
  </si>
  <si>
    <t>062-14.1.2.1</t>
  </si>
  <si>
    <t>062-14.1.2.2</t>
  </si>
  <si>
    <t>062-14.1.2.3</t>
  </si>
  <si>
    <t>062-14.1.2.4</t>
  </si>
  <si>
    <t>062-14.1.2.5</t>
  </si>
  <si>
    <t>062-14.1.2.6</t>
  </si>
  <si>
    <t>062-14.1.2.7</t>
  </si>
  <si>
    <t>Administrative - NAP - online consultation is not possible</t>
  </si>
  <si>
    <t>062-14.1.3.1</t>
  </si>
  <si>
    <t>062-14.1.3.2</t>
  </si>
  <si>
    <t>062-14.1.3.3</t>
  </si>
  <si>
    <t>062-14.1.3.4</t>
  </si>
  <si>
    <t>062-14.1.3.5</t>
  </si>
  <si>
    <t>062-14.1.3.6</t>
  </si>
  <si>
    <t>062-14.1.3.7</t>
  </si>
  <si>
    <t>Criminal - NAP - online consultation is not possible</t>
  </si>
  <si>
    <t>062-14.2.1.1</t>
  </si>
  <si>
    <t>062-14.2.1.2</t>
  </si>
  <si>
    <t>062-14.2.1.3</t>
  </si>
  <si>
    <t>062-14.2.1.4</t>
  </si>
  <si>
    <t>062-14.2.1.5</t>
  </si>
  <si>
    <t>062-14.2.1.6</t>
  </si>
  <si>
    <t>062-14.2.1.7</t>
  </si>
  <si>
    <t>062-14.2.2.1</t>
  </si>
  <si>
    <t>062-14.2.2.2</t>
  </si>
  <si>
    <t>062-14.2.2.3</t>
  </si>
  <si>
    <t>062-14.2.2.4</t>
  </si>
  <si>
    <t>062-14.2.2.5</t>
  </si>
  <si>
    <t>062-14.2.2.6</t>
  </si>
  <si>
    <t>062-14.2.2.7</t>
  </si>
  <si>
    <t>062-14.2.3.1</t>
  </si>
  <si>
    <t>062-14.2.3.2</t>
  </si>
  <si>
    <t>062-14.2.3.3</t>
  </si>
  <si>
    <t>062-14.2.3.4</t>
  </si>
  <si>
    <t>062-14.2.3.5</t>
  </si>
  <si>
    <t>062-14.2.3.6</t>
  </si>
  <si>
    <t>062-14.2.3.7</t>
  </si>
  <si>
    <t>062-15</t>
  </si>
  <si>
    <t>062-15.1.1.1</t>
  </si>
  <si>
    <t>Civil - Case status</t>
  </si>
  <si>
    <t>062-15.1.1.2</t>
  </si>
  <si>
    <t>Civil - Documents</t>
  </si>
  <si>
    <t>062-15.1.1.3</t>
  </si>
  <si>
    <t>Civil - Notifications</t>
  </si>
  <si>
    <t>062-15.1.1.4</t>
  </si>
  <si>
    <t>Civil - Events/calendar</t>
  </si>
  <si>
    <t>062-15.1.1.5</t>
  </si>
  <si>
    <t>Civil - Court decision</t>
  </si>
  <si>
    <t>062-15.1.1.6</t>
  </si>
  <si>
    <t>062-15.1.1.7</t>
  </si>
  <si>
    <t>Civil - NAP – online consultation is not possible</t>
  </si>
  <si>
    <t>062-15.1.2.1</t>
  </si>
  <si>
    <t>Administrative - Case status</t>
  </si>
  <si>
    <t>062-15.1.2.2</t>
  </si>
  <si>
    <t>Administrative - Documents</t>
  </si>
  <si>
    <t>062-15.1.2.3</t>
  </si>
  <si>
    <t>Administrative - Notifications</t>
  </si>
  <si>
    <t>062-15.1.2.4</t>
  </si>
  <si>
    <t>Administrative - Events/calendar</t>
  </si>
  <si>
    <t>062-15.1.2.5</t>
  </si>
  <si>
    <t>Administrative - Court decision</t>
  </si>
  <si>
    <t>062-15.1.2.6</t>
  </si>
  <si>
    <t>062-15.1.2.7</t>
  </si>
  <si>
    <t>Administrative - NAP – online consultation is not possible</t>
  </si>
  <si>
    <t>062-15.1.3.1</t>
  </si>
  <si>
    <t>Criminal - Case status</t>
  </si>
  <si>
    <t>062-15.1.3.2</t>
  </si>
  <si>
    <t>Criminal - Documents</t>
  </si>
  <si>
    <t>062-15.1.3.3</t>
  </si>
  <si>
    <t>Criminal - Notifications</t>
  </si>
  <si>
    <t>062-15.1.3.4</t>
  </si>
  <si>
    <t>Criminal - Events/calendar</t>
  </si>
  <si>
    <t>062-15.1.3.5</t>
  </si>
  <si>
    <t>Criminal - Court decision</t>
  </si>
  <si>
    <t>062-15.1.3.6</t>
  </si>
  <si>
    <t>062-15.1.3.7</t>
  </si>
  <si>
    <t>Criminal - NAP – online consultation is not possible</t>
  </si>
  <si>
    <t>062-15.2.1.1</t>
  </si>
  <si>
    <t>062-15.2.1.2</t>
  </si>
  <si>
    <t>062-15.2.1.3</t>
  </si>
  <si>
    <t>062-15.2.1.4</t>
  </si>
  <si>
    <t>062-15.2.2.1</t>
  </si>
  <si>
    <t>062-15.2.2.2</t>
  </si>
  <si>
    <t>062-15.2.2.3</t>
  </si>
  <si>
    <t>062-15.2.2.4</t>
  </si>
  <si>
    <t>062-15.2.3.1</t>
  </si>
  <si>
    <t>062-15.2.3.2</t>
  </si>
  <si>
    <t>062-15.2.3.3</t>
  </si>
  <si>
    <t>062-15.2.3.4</t>
  </si>
  <si>
    <t>062-15.3.1.1</t>
  </si>
  <si>
    <t xml:space="preserve">Civil - Electronic access at the court premises </t>
  </si>
  <si>
    <t>062-15.3.1.2</t>
  </si>
  <si>
    <t>062-15.3.1.3</t>
  </si>
  <si>
    <t>062-15.3.2.1</t>
  </si>
  <si>
    <t xml:space="preserve">Administrative - Electronic access at the court premises </t>
  </si>
  <si>
    <t>062-15.3.2.2</t>
  </si>
  <si>
    <t>062-15.3.2.3</t>
  </si>
  <si>
    <t>062-15.3.3.1</t>
  </si>
  <si>
    <t xml:space="preserve">Criminal - Electronic access at the court premises </t>
  </si>
  <si>
    <t>062-15.3.3.2</t>
  </si>
  <si>
    <t>062-15.3.3.3</t>
  </si>
  <si>
    <t>062-16</t>
  </si>
  <si>
    <t>062-16.1.1.1</t>
  </si>
  <si>
    <t>062-16.1.1.2</t>
  </si>
  <si>
    <t>062-16.1.1.3</t>
  </si>
  <si>
    <t>062-16.1.1.4</t>
  </si>
  <si>
    <t>062-16.1.1.5</t>
  </si>
  <si>
    <t>062-16.1.1.6</t>
  </si>
  <si>
    <t>062-16.1.1.7</t>
  </si>
  <si>
    <t>Civil - NAP - remote hearings are not possible</t>
  </si>
  <si>
    <t>062-16.1.2.1</t>
  </si>
  <si>
    <t>062-16.1.2.2</t>
  </si>
  <si>
    <t>062-16.1.2.3</t>
  </si>
  <si>
    <t>062-16.1.2.4</t>
  </si>
  <si>
    <t>062-16.1.2.5</t>
  </si>
  <si>
    <t>062-16.1.2.6</t>
  </si>
  <si>
    <t>062-16.1.2.7</t>
  </si>
  <si>
    <t>Administrative - NAP - remote hearings are not possible</t>
  </si>
  <si>
    <t>062-16.1.3.1</t>
  </si>
  <si>
    <t>062-16.1.3.2</t>
  </si>
  <si>
    <t>062-16.1.3.3</t>
  </si>
  <si>
    <t>062-16.1.3.4</t>
  </si>
  <si>
    <t>062-16.1.3.5</t>
  </si>
  <si>
    <t>062-16.1.3.6</t>
  </si>
  <si>
    <t>062-16.1.3.7</t>
  </si>
  <si>
    <t>Criminal - NAP - remote hearings are not possible</t>
  </si>
  <si>
    <t>062-16.2.1.1</t>
  </si>
  <si>
    <t>062-16.2.1.2</t>
  </si>
  <si>
    <t>062-16.2.1.3</t>
  </si>
  <si>
    <t>062-16.2.1.4</t>
  </si>
  <si>
    <t>062-16.2.1.5</t>
  </si>
  <si>
    <t>062-16.2.1.6</t>
  </si>
  <si>
    <t>062-16.2.1.7</t>
  </si>
  <si>
    <t>062-16.2.2.1</t>
  </si>
  <si>
    <t>062-16.2.2.2</t>
  </si>
  <si>
    <t>062-16.2.2.3</t>
  </si>
  <si>
    <t>062-16.2.2.4</t>
  </si>
  <si>
    <t>062-16.2.2.5</t>
  </si>
  <si>
    <t>062-16.2.2.6</t>
  </si>
  <si>
    <t>062-16.2.2.7</t>
  </si>
  <si>
    <t>062-16.2.3.1</t>
  </si>
  <si>
    <t>062-16.2.3.2</t>
  </si>
  <si>
    <t>062-16.2.3.3</t>
  </si>
  <si>
    <t>062-16.2.3.4</t>
  </si>
  <si>
    <t>062-16.2.3.5</t>
  </si>
  <si>
    <t>062-16.2.3.6</t>
  </si>
  <si>
    <t>062-16.2.3.7</t>
  </si>
  <si>
    <t>062-17</t>
  </si>
  <si>
    <t>062-17.1.1.1</t>
  </si>
  <si>
    <t>Civil - Dedicated tool specially designed for the use by courts</t>
  </si>
  <si>
    <t>062-17.1.1.2</t>
  </si>
  <si>
    <t>Civil - Publicly available tools used by courts</t>
  </si>
  <si>
    <t>062-17.1.1.3</t>
  </si>
  <si>
    <t>Civil - Organisation of private sessions within online hearings for consultation between parties and their lawyers</t>
  </si>
  <si>
    <t>062-17.1.1.4</t>
  </si>
  <si>
    <t>Civil - Tools for witness protection (voice distortion, picture distortion)</t>
  </si>
  <si>
    <t>062-17.1.1.5</t>
  </si>
  <si>
    <t>Civil - Tools for simultaneous interpretation</t>
  </si>
  <si>
    <t>062-17.1.1.6</t>
  </si>
  <si>
    <t>Civil - Tools for automatic subtitling (speech-to-text)</t>
  </si>
  <si>
    <t>062-17.1.1.7</t>
  </si>
  <si>
    <t>Civil - NAP – remote hearings are not possible</t>
  </si>
  <si>
    <t>062-17.1.2.1</t>
  </si>
  <si>
    <t>Administrative - Dedicated tool specially designed for the use by courts</t>
  </si>
  <si>
    <t>062-17.1.2.2</t>
  </si>
  <si>
    <t>Administrative - Publicly available tools used by courts</t>
  </si>
  <si>
    <t>062-17.1.2.3</t>
  </si>
  <si>
    <t>Administrative - Organisation of private sessions within online hearings for consultation between parties and their lawyers</t>
  </si>
  <si>
    <t>062-17.1.2.4</t>
  </si>
  <si>
    <t>Administrative - Tools for witness protection (voice distortion, picture distortion)</t>
  </si>
  <si>
    <t>062-17.1.2.5</t>
  </si>
  <si>
    <t>Administrative - Tools for simultaneous interpretation</t>
  </si>
  <si>
    <t>062-17.1.2.6</t>
  </si>
  <si>
    <t>Administrative - Tools for automatic subtitling (speech-to-text)</t>
  </si>
  <si>
    <t>062-17.1.2.7</t>
  </si>
  <si>
    <t>Administrative - NAP – remote hearings are not possible</t>
  </si>
  <si>
    <t>062-17.1.3.1</t>
  </si>
  <si>
    <t>Criminal - Dedicated tool specially designed for the use by courts</t>
  </si>
  <si>
    <t>062-17.1.3.2</t>
  </si>
  <si>
    <t>Criminal - Publicly available tools used by courts</t>
  </si>
  <si>
    <t>062-17.1.3.3</t>
  </si>
  <si>
    <t>Criminal - Organisation of private sessions within online hearings for consultation between parties and their lawyers</t>
  </si>
  <si>
    <t>062-17.1.3.4</t>
  </si>
  <si>
    <t>Criminal - Tools for witness protection (voice distortion, picture distortion)</t>
  </si>
  <si>
    <t>062-17.1.3.5</t>
  </si>
  <si>
    <t>Criminal - Tools for simultaneous interpretation</t>
  </si>
  <si>
    <t>062-17.1.3.6</t>
  </si>
  <si>
    <t>Criminal - Tools for automatic subtitling (speech-to-text)</t>
  </si>
  <si>
    <t>062-17.1.3.7</t>
  </si>
  <si>
    <t>Criminal - NAP – remote hearings are not possible</t>
  </si>
  <si>
    <t>062-17.2.1.1</t>
  </si>
  <si>
    <t>Civil - Agreement of the parties is needed</t>
  </si>
  <si>
    <t>062-17.2.1.2</t>
  </si>
  <si>
    <t>Civil - The judge can impose a remote hearing</t>
  </si>
  <si>
    <t>062-17.2.1.3</t>
  </si>
  <si>
    <t>062-17.2.2.1</t>
  </si>
  <si>
    <t>Administrative - Agreement of the parties is needed</t>
  </si>
  <si>
    <t>062-17.2.2.2</t>
  </si>
  <si>
    <t>Administrative - The judge can impose a remote hearing</t>
  </si>
  <si>
    <t>062-17.2.2.3</t>
  </si>
  <si>
    <t>062-17.2.3.1</t>
  </si>
  <si>
    <t>Criminal - Agreement of the parties is needed</t>
  </si>
  <si>
    <t>062-17.2.3.2</t>
  </si>
  <si>
    <t>Criminal - The judge can impose a remote hearing</t>
  </si>
  <si>
    <t>062-17.2.3.3</t>
  </si>
  <si>
    <t>062-18</t>
  </si>
  <si>
    <t>062-18.1.1.1</t>
  </si>
  <si>
    <t>062-18.1.1.2</t>
  </si>
  <si>
    <t>062-18.1.1.3</t>
  </si>
  <si>
    <t>062-18.1.1.4</t>
  </si>
  <si>
    <t>062-18.1.1.5</t>
  </si>
  <si>
    <t>062-18.1.1.6</t>
  </si>
  <si>
    <t>062-18.1.1.7</t>
  </si>
  <si>
    <t>Civil - NAP - electronic archives do not exist</t>
  </si>
  <si>
    <t>062-18.1.2.1</t>
  </si>
  <si>
    <t>062-18.1.2.2</t>
  </si>
  <si>
    <t>062-18.1.2.3</t>
  </si>
  <si>
    <t>062-18.1.2.4</t>
  </si>
  <si>
    <t>062-18.1.2.5</t>
  </si>
  <si>
    <t>062-18.1.2.6</t>
  </si>
  <si>
    <t>062-18.1.2.7</t>
  </si>
  <si>
    <t>Administrative - NAP - electronic archives do not exist</t>
  </si>
  <si>
    <t>062-18.1.3.1</t>
  </si>
  <si>
    <t>062-18.1.3.2</t>
  </si>
  <si>
    <t>062-18.1.3.3</t>
  </si>
  <si>
    <t>062-18.1.3.4</t>
  </si>
  <si>
    <t>062-18.1.3.5</t>
  </si>
  <si>
    <t>062-18.1.3.6</t>
  </si>
  <si>
    <t>062-18.1.3.7</t>
  </si>
  <si>
    <t>Criminal - NAP - electronic archives do not exist</t>
  </si>
  <si>
    <t>062-18.2.1.1</t>
  </si>
  <si>
    <t>062-18.2.1.2</t>
  </si>
  <si>
    <t>062-18.2.1.3</t>
  </si>
  <si>
    <t>062-18.2.1.4</t>
  </si>
  <si>
    <t>062-18.2.1.5</t>
  </si>
  <si>
    <t>062-18.2.1.6</t>
  </si>
  <si>
    <t>062-18.2.1.7</t>
  </si>
  <si>
    <t>062-18.2.2.1</t>
  </si>
  <si>
    <t>062-18.2.2.2</t>
  </si>
  <si>
    <t>062-18.2.2.3</t>
  </si>
  <si>
    <t>062-18.2.2.4</t>
  </si>
  <si>
    <t>062-18.2.2.5</t>
  </si>
  <si>
    <t>062-18.2.2.6</t>
  </si>
  <si>
    <t>062-18.2.2.7</t>
  </si>
  <si>
    <t>062-18.2.3.1</t>
  </si>
  <si>
    <t>062-18.2.3.2</t>
  </si>
  <si>
    <t>062-18.2.3.3</t>
  </si>
  <si>
    <t>062-18.2.3.4</t>
  </si>
  <si>
    <t>062-18.2.3.5</t>
  </si>
  <si>
    <t>062-18.2.3.6</t>
  </si>
  <si>
    <t>062-18.2.3.7</t>
  </si>
  <si>
    <t>062-19</t>
  </si>
  <si>
    <t>062-19.1.1.1</t>
  </si>
  <si>
    <t>Civil - Paper archiving is still possible</t>
  </si>
  <si>
    <t>062-19.1.1.2</t>
  </si>
  <si>
    <t>Civil - Paper archiving is not possible anymore (electronic archiving is the only way)</t>
  </si>
  <si>
    <t>062-19.1.1.3</t>
  </si>
  <si>
    <t>Civil - Double archiving (paper archiving must accompany the electronic one)</t>
  </si>
  <si>
    <t>062-19.1.1.4</t>
  </si>
  <si>
    <t>Civil - NAP – electronic archives do not exist</t>
  </si>
  <si>
    <t>062-19.1.2.1</t>
  </si>
  <si>
    <t>Administrative - Paper archiving is still possible</t>
  </si>
  <si>
    <t>062-19.1.2.2</t>
  </si>
  <si>
    <t>Administrative - Paper archiving is not possible anymore (electronic archiving is the only way)</t>
  </si>
  <si>
    <t>062-19.1.2.3</t>
  </si>
  <si>
    <t>Administrative - Double archiving (paper archiving must accompany the electronic one)</t>
  </si>
  <si>
    <t>062-19.1.2.4</t>
  </si>
  <si>
    <t>Administrative - NAP – electronic archives do not exist</t>
  </si>
  <si>
    <t>062-19.1.3.1</t>
  </si>
  <si>
    <t>Criminal - Paper archiving is still possible</t>
  </si>
  <si>
    <t>062-19.1.3.2</t>
  </si>
  <si>
    <t>Criminal - Paper archiving is not possible anymore (electronic archiving is the only way)</t>
  </si>
  <si>
    <t>062-19.1.3.3</t>
  </si>
  <si>
    <t>Criminal - Double archiving (paper archiving must accompany the electronic one)</t>
  </si>
  <si>
    <t>062-19.1.3.4</t>
  </si>
  <si>
    <t>Criminal - NAP – electronic archives do not exist</t>
  </si>
  <si>
    <t>062-20</t>
  </si>
  <si>
    <t>062-20.1.1.1</t>
  </si>
  <si>
    <t>062-20.1.1.2</t>
  </si>
  <si>
    <t>062-20.1.1.3</t>
  </si>
  <si>
    <t>062-20.1.1.4</t>
  </si>
  <si>
    <t>062-20.1.1.5</t>
  </si>
  <si>
    <t>062-20.1.1.6</t>
  </si>
  <si>
    <t>062-20.1.1.7</t>
  </si>
  <si>
    <t>Civil - NAP - CMS does not exist</t>
  </si>
  <si>
    <t>062-20.1.2.1</t>
  </si>
  <si>
    <t>062-20.1.2.2</t>
  </si>
  <si>
    <t>062-20.1.2.3</t>
  </si>
  <si>
    <t>062-20.1.2.4</t>
  </si>
  <si>
    <t>062-20.1.2.5</t>
  </si>
  <si>
    <t>062-20.1.2.6</t>
  </si>
  <si>
    <t>062-20.1.2.7</t>
  </si>
  <si>
    <t>Administrative - NAP - CMS does not exist</t>
  </si>
  <si>
    <t>062-20.1.3.1</t>
  </si>
  <si>
    <t>062-20.1.3.2</t>
  </si>
  <si>
    <t>062-20.1.3.3</t>
  </si>
  <si>
    <t>062-20.1.3.4</t>
  </si>
  <si>
    <t>062-20.1.3.5</t>
  </si>
  <si>
    <t>062-20.1.3.6</t>
  </si>
  <si>
    <t>062-20.1.3.7</t>
  </si>
  <si>
    <t>Criminal - NAP - CMS does not exist</t>
  </si>
  <si>
    <t>062-20.2.1.1</t>
  </si>
  <si>
    <t>062-20.2.1.2</t>
  </si>
  <si>
    <t>062-20.2.1.3</t>
  </si>
  <si>
    <t>062-20.2.1.4</t>
  </si>
  <si>
    <t>062-20.2.1.5</t>
  </si>
  <si>
    <t>062-20.2.1.6</t>
  </si>
  <si>
    <t>062-20.2.1.7</t>
  </si>
  <si>
    <t>062-20.2.2.1</t>
  </si>
  <si>
    <t>062-20.2.2.2</t>
  </si>
  <si>
    <t>062-20.2.2.3</t>
  </si>
  <si>
    <t>062-20.2.2.4</t>
  </si>
  <si>
    <t>062-20.2.2.5</t>
  </si>
  <si>
    <t>062-20.2.2.6</t>
  </si>
  <si>
    <t>062-20.2.2.7</t>
  </si>
  <si>
    <t>062-20.2.3.1</t>
  </si>
  <si>
    <t>062-20.2.3.2</t>
  </si>
  <si>
    <t>062-20.2.3.3</t>
  </si>
  <si>
    <t>062-20.2.3.4</t>
  </si>
  <si>
    <t>062-20.2.3.5</t>
  </si>
  <si>
    <t>062-20.2.3.6</t>
  </si>
  <si>
    <t>062-20.2.3.7</t>
  </si>
  <si>
    <t>062-21</t>
  </si>
  <si>
    <t>062-21.1.1.1</t>
  </si>
  <si>
    <t>Civil - Centralised and/or interoperable CMS databases</t>
  </si>
  <si>
    <t>10</t>
  </si>
  <si>
    <t>062-21.1.1.10</t>
  </si>
  <si>
    <t xml:space="preserve">Civil - Advanced search engine </t>
  </si>
  <si>
    <t>11</t>
  </si>
  <si>
    <t>062-21.1.1.11</t>
  </si>
  <si>
    <t>Civil - Protected log files</t>
  </si>
  <si>
    <t>12</t>
  </si>
  <si>
    <t>062-21.1.1.12</t>
  </si>
  <si>
    <t>Civil - Electronic signature</t>
  </si>
  <si>
    <t>13</t>
  </si>
  <si>
    <t>062-21.1.1.13</t>
  </si>
  <si>
    <t>Civil - Other special functionality, please specify</t>
  </si>
  <si>
    <t>14</t>
  </si>
  <si>
    <t>062-21.1.1.14</t>
  </si>
  <si>
    <t>Civil - NAP – CMS does not exist</t>
  </si>
  <si>
    <t>062-21.1.1.2</t>
  </si>
  <si>
    <t>Civil - Active case management dashboard</t>
  </si>
  <si>
    <t>062-21.1.1.3</t>
  </si>
  <si>
    <t>Civil - Random allocation of cases</t>
  </si>
  <si>
    <t>062-21.1.1.4</t>
  </si>
  <si>
    <t>Civil - Case weighting</t>
  </si>
  <si>
    <t>062-21.1.1.5</t>
  </si>
  <si>
    <t>Civil - Identification of a case between instances (unique or linked id number)</t>
  </si>
  <si>
    <t>062-21.1.1.6</t>
  </si>
  <si>
    <t>Civil - Electronic transfer of a case to another instance/court</t>
  </si>
  <si>
    <t>062-21.1.1.7</t>
  </si>
  <si>
    <t>Civil - Anonymisation of decisions to be published</t>
  </si>
  <si>
    <t>8</t>
  </si>
  <si>
    <t>062-21.1.1.8</t>
  </si>
  <si>
    <t>Civil - Interoperability with other systems (civil register, tax register, insolvency register)</t>
  </si>
  <si>
    <t>9</t>
  </si>
  <si>
    <t>062-21.1.1.9</t>
  </si>
  <si>
    <t>Civil - Access to closed/resolved cases</t>
  </si>
  <si>
    <t>062-21.1.2.1</t>
  </si>
  <si>
    <t>Administrative - Centralised and/or interoperable CMS databases</t>
  </si>
  <si>
    <t>062-21.1.2.10</t>
  </si>
  <si>
    <t xml:space="preserve">Administrative - Advanced search engine </t>
  </si>
  <si>
    <t>062-21.1.2.11</t>
  </si>
  <si>
    <t>Administrative - Protected log files</t>
  </si>
  <si>
    <t>062-21.1.2.12</t>
  </si>
  <si>
    <t>Administrative - Electronic signature</t>
  </si>
  <si>
    <t>062-21.1.2.13</t>
  </si>
  <si>
    <t>Administrative - Other special functionality, please specify</t>
  </si>
  <si>
    <t>062-21.1.2.14</t>
  </si>
  <si>
    <t>Administrative - NAP – CMS does not exist</t>
  </si>
  <si>
    <t>062-21.1.2.2</t>
  </si>
  <si>
    <t>Administrative - Active case management dashboard</t>
  </si>
  <si>
    <t>062-21.1.2.3</t>
  </si>
  <si>
    <t>Administrative - Random allocation of cases</t>
  </si>
  <si>
    <t>062-21.1.2.4</t>
  </si>
  <si>
    <t>Administrative - Case weighting</t>
  </si>
  <si>
    <t>062-21.1.2.5</t>
  </si>
  <si>
    <t>Administrative - Identification of a case between instances (unique or linked id number)</t>
  </si>
  <si>
    <t>062-21.1.2.6</t>
  </si>
  <si>
    <t>Administrative - Electronic transfer of a case to another instance/court</t>
  </si>
  <si>
    <t>062-21.1.2.7</t>
  </si>
  <si>
    <t>Administrative - Anonymisation of decisions to be published</t>
  </si>
  <si>
    <t>062-21.1.2.8</t>
  </si>
  <si>
    <t>Administrative - Interoperability with other systems (civil register, tax register, insolvency register)</t>
  </si>
  <si>
    <t>062-21.1.2.9</t>
  </si>
  <si>
    <t>Administrative - Access to closed/resolved cases</t>
  </si>
  <si>
    <t>062-22</t>
  </si>
  <si>
    <t>062-22.1.1.1</t>
  </si>
  <si>
    <t>Criminal - Centralised and/or interoperable CMS databases</t>
  </si>
  <si>
    <t>062-22.1.1.10</t>
  </si>
  <si>
    <t>Criminal - Access to closed/resolved cases</t>
  </si>
  <si>
    <t>062-22.1.1.11</t>
  </si>
  <si>
    <t xml:space="preserve">Criminal - Advanced search engine </t>
  </si>
  <si>
    <t>062-22.1.1.12</t>
  </si>
  <si>
    <t>Criminal - Protected log files</t>
  </si>
  <si>
    <t>062-22.1.1.13</t>
  </si>
  <si>
    <t>Criminal - Electronic signature</t>
  </si>
  <si>
    <t>062-22.1.1.14</t>
  </si>
  <si>
    <t>Criminal - Other special functionality, please specify</t>
  </si>
  <si>
    <t>15</t>
  </si>
  <si>
    <t>062-22.1.1.15</t>
  </si>
  <si>
    <t>Criminal - NAP – CMS does not exist</t>
  </si>
  <si>
    <t>062-22.1.1.2</t>
  </si>
  <si>
    <t>Criminal - Active case management dashboard</t>
  </si>
  <si>
    <t>062-22.1.1.3</t>
  </si>
  <si>
    <t>Criminal - Random allocation of cases</t>
  </si>
  <si>
    <t>062-22.1.1.4</t>
  </si>
  <si>
    <t>Criminal - Case weighting</t>
  </si>
  <si>
    <t>062-22.1.1.5</t>
  </si>
  <si>
    <t>Criminal - Identification of a case between instances (unique or linked id number)</t>
  </si>
  <si>
    <t>062-22.1.1.6</t>
  </si>
  <si>
    <t>Criminal - Electronic transfer of a case to another instance/court</t>
  </si>
  <si>
    <t>062-22.1.1.7</t>
  </si>
  <si>
    <t>Criminal - Anonymisation of decisions to be published</t>
  </si>
  <si>
    <t>062-22.1.1.8</t>
  </si>
  <si>
    <t>Criminal - Interoperability with prosecution system</t>
  </si>
  <si>
    <t>062-22.1.1.9</t>
  </si>
  <si>
    <t>Criminal - Interoperability with other systems (civil register, tax register, insolvency register)</t>
  </si>
  <si>
    <t>062-23</t>
  </si>
  <si>
    <t>062-23.1.1.1</t>
  </si>
  <si>
    <t>062-23.1.1.2</t>
  </si>
  <si>
    <t>062-23.1.1.3</t>
  </si>
  <si>
    <t>062-23.1.1.4</t>
  </si>
  <si>
    <t>062-23.1.1.5</t>
  </si>
  <si>
    <t>062-23.1.1.6</t>
  </si>
  <si>
    <t>062-23.1.1.7</t>
  </si>
  <si>
    <t>Civil - NAP - writing assistance tools do not exist</t>
  </si>
  <si>
    <t>062-23.1.2.1</t>
  </si>
  <si>
    <t>062-23.1.2.2</t>
  </si>
  <si>
    <t>062-23.1.2.3</t>
  </si>
  <si>
    <t>062-23.1.2.4</t>
  </si>
  <si>
    <t>062-23.1.2.5</t>
  </si>
  <si>
    <t>062-23.1.2.6</t>
  </si>
  <si>
    <t>062-23.1.2.7</t>
  </si>
  <si>
    <t>Administrative - NAP - writing assistance tools do not exist</t>
  </si>
  <si>
    <t>062-23.1.3.1</t>
  </si>
  <si>
    <t>062-23.1.3.2</t>
  </si>
  <si>
    <t>062-23.1.3.3</t>
  </si>
  <si>
    <t>062-23.1.3.4</t>
  </si>
  <si>
    <t>062-23.1.3.5</t>
  </si>
  <si>
    <t>062-23.1.3.6</t>
  </si>
  <si>
    <t>062-23.1.3.7</t>
  </si>
  <si>
    <t>Criminal - NAP - writing assistance tools do not exist</t>
  </si>
  <si>
    <t>062-23.2.1.1</t>
  </si>
  <si>
    <t>062-23.2.1.2</t>
  </si>
  <si>
    <t>062-23.2.1.3</t>
  </si>
  <si>
    <t>062-23.2.1.4</t>
  </si>
  <si>
    <t>062-23.2.1.5</t>
  </si>
  <si>
    <t>062-23.2.1.6</t>
  </si>
  <si>
    <t>062-23.2.1.7</t>
  </si>
  <si>
    <t>062-23.2.2.1</t>
  </si>
  <si>
    <t>062-23.2.2.2</t>
  </si>
  <si>
    <t>062-23.2.2.3</t>
  </si>
  <si>
    <t>062-23.2.2.4</t>
  </si>
  <si>
    <t>062-23.2.2.5</t>
  </si>
  <si>
    <t>062-23.2.2.6</t>
  </si>
  <si>
    <t>062-23.2.2.7</t>
  </si>
  <si>
    <t>062-23.2.3.1</t>
  </si>
  <si>
    <t>062-23.2.3.2</t>
  </si>
  <si>
    <t>062-23.2.3.3</t>
  </si>
  <si>
    <t>062-23.2.3.4</t>
  </si>
  <si>
    <t>062-23.2.3.5</t>
  </si>
  <si>
    <t>062-23.2.3.6</t>
  </si>
  <si>
    <t>062-23.2.3.7</t>
  </si>
  <si>
    <t>062-24</t>
  </si>
  <si>
    <t>062-24.1.1.1</t>
  </si>
  <si>
    <t>Civil - Templates</t>
  </si>
  <si>
    <t>062-24.1.1.2</t>
  </si>
  <si>
    <t xml:space="preserve">Civil - Automatically generated text </t>
  </si>
  <si>
    <t>062-24.1.1.3</t>
  </si>
  <si>
    <t xml:space="preserve">Civil - Automatically suggested decision </t>
  </si>
  <si>
    <t>062-24.1.1.4</t>
  </si>
  <si>
    <t>Civil - Speech-to-text</t>
  </si>
  <si>
    <t>062-24.1.1.5</t>
  </si>
  <si>
    <t>062-24.1.1.6</t>
  </si>
  <si>
    <t>062-24.1.1.7</t>
  </si>
  <si>
    <t>Civil - NAP – writing assistance tools do not exist</t>
  </si>
  <si>
    <t>062-24.1.2.1</t>
  </si>
  <si>
    <t>Administrative - Templates</t>
  </si>
  <si>
    <t>062-24.1.2.2</t>
  </si>
  <si>
    <t xml:space="preserve">Administrative - Automatically generated text </t>
  </si>
  <si>
    <t>062-24.1.2.3</t>
  </si>
  <si>
    <t xml:space="preserve">Administrative - Automatically suggested decision </t>
  </si>
  <si>
    <t>062-24.1.2.4</t>
  </si>
  <si>
    <t>Administrative - Speech-to-text</t>
  </si>
  <si>
    <t>062-24.1.2.5</t>
  </si>
  <si>
    <t>062-24.1.2.6</t>
  </si>
  <si>
    <t>062-24.1.2.7</t>
  </si>
  <si>
    <t>Administrative - NAP – writing assistance tools do not exist</t>
  </si>
  <si>
    <t>062-24.1.3.1</t>
  </si>
  <si>
    <t>Criminal - Templates</t>
  </si>
  <si>
    <t>062-24.1.3.2</t>
  </si>
  <si>
    <t xml:space="preserve">Criminal - Automatically generated text </t>
  </si>
  <si>
    <t>062-24.1.3.3</t>
  </si>
  <si>
    <t xml:space="preserve">Criminal - Automatically suggested decision </t>
  </si>
  <si>
    <t>062-24.1.3.4</t>
  </si>
  <si>
    <t>Criminal - Speech-to-text</t>
  </si>
  <si>
    <t>062-24.1.3.5</t>
  </si>
  <si>
    <t>062-24.1.3.6</t>
  </si>
  <si>
    <t>062-24.1.3.7</t>
  </si>
  <si>
    <t>Criminal - NAP – writing assistance tools do not exist</t>
  </si>
  <si>
    <t>062-25</t>
  </si>
  <si>
    <t>062-25.1.1.1</t>
  </si>
  <si>
    <t>062-25.1.1.2</t>
  </si>
  <si>
    <t>062-25.1.1.3</t>
  </si>
  <si>
    <t>062-25.1.1.4</t>
  </si>
  <si>
    <t>062-25.1.1.5</t>
  </si>
  <si>
    <t>062-25.1.1.6</t>
  </si>
  <si>
    <t>062-25.1.1.7</t>
  </si>
  <si>
    <t>Civil - NAP - there is no tool for recording hearings</t>
  </si>
  <si>
    <t>062-25.1.2.1</t>
  </si>
  <si>
    <t>062-25.1.2.2</t>
  </si>
  <si>
    <t>062-25.1.2.3</t>
  </si>
  <si>
    <t>062-25.1.2.4</t>
  </si>
  <si>
    <t>062-25.1.2.5</t>
  </si>
  <si>
    <t>062-25.1.2.6</t>
  </si>
  <si>
    <t>062-25.1.2.7</t>
  </si>
  <si>
    <t>Administrative - NAP - there is no tool for recording hearings</t>
  </si>
  <si>
    <t>062-25.1.3.1</t>
  </si>
  <si>
    <t>062-25.1.3.2</t>
  </si>
  <si>
    <t>062-25.1.3.3</t>
  </si>
  <si>
    <t>062-25.1.3.4</t>
  </si>
  <si>
    <t>062-25.1.3.5</t>
  </si>
  <si>
    <t>062-25.1.3.6</t>
  </si>
  <si>
    <t>062-25.1.3.7</t>
  </si>
  <si>
    <t>Criminal - NAP - there is no tool for recording hearings</t>
  </si>
  <si>
    <t>062-25.2.1.1</t>
  </si>
  <si>
    <t>062-25.2.1.2</t>
  </si>
  <si>
    <t>062-25.2.1.3</t>
  </si>
  <si>
    <t>062-25.2.1.4</t>
  </si>
  <si>
    <t>062-25.2.1.5</t>
  </si>
  <si>
    <t>062-25.2.1.6</t>
  </si>
  <si>
    <t>062-25.2.1.7</t>
  </si>
  <si>
    <t>062-25.2.2.1</t>
  </si>
  <si>
    <t>062-25.2.2.2</t>
  </si>
  <si>
    <t>062-25.2.2.3</t>
  </si>
  <si>
    <t>062-25.2.2.4</t>
  </si>
  <si>
    <t>062-25.2.2.5</t>
  </si>
  <si>
    <t>062-25.2.2.6</t>
  </si>
  <si>
    <t>062-25.2.2.7</t>
  </si>
  <si>
    <t>062-25.2.3.1</t>
  </si>
  <si>
    <t>062-25.2.3.2</t>
  </si>
  <si>
    <t>062-25.2.3.3</t>
  </si>
  <si>
    <t>062-25.2.3.4</t>
  </si>
  <si>
    <t>062-25.2.3.5</t>
  </si>
  <si>
    <t>062-25.2.3.6</t>
  </si>
  <si>
    <t>062-25.2.3.7</t>
  </si>
  <si>
    <t>062-26</t>
  </si>
  <si>
    <t>062-26.1.1.1</t>
  </si>
  <si>
    <t>Civil - Audio recording</t>
  </si>
  <si>
    <t>062-26.1.1.2</t>
  </si>
  <si>
    <t>Civil - Video recording</t>
  </si>
  <si>
    <t>062-26.1.1.3</t>
  </si>
  <si>
    <t xml:space="preserve">Civil - Systematic recording for all hearings </t>
  </si>
  <si>
    <t>062-26.1.1.4</t>
  </si>
  <si>
    <t xml:space="preserve">Civil - Automatically indexed recording  </t>
  </si>
  <si>
    <t>062-26.1.1.5</t>
  </si>
  <si>
    <t>Civil - Automatic transcript from recording</t>
  </si>
  <si>
    <t>062-26.1.1.6</t>
  </si>
  <si>
    <t>Civil - Possibility to request a copy of the recording</t>
  </si>
  <si>
    <t>062-26.1.1.7</t>
  </si>
  <si>
    <t>062-26.1.1.8</t>
  </si>
  <si>
    <t>Civil - NAP – there is no tool for recording hearings</t>
  </si>
  <si>
    <t>062-26.1.2.1</t>
  </si>
  <si>
    <t>Administrative - Audio recording</t>
  </si>
  <si>
    <t>062-26.1.2.2</t>
  </si>
  <si>
    <t>Administrative - Video recording</t>
  </si>
  <si>
    <t>062-26.1.2.3</t>
  </si>
  <si>
    <t xml:space="preserve">Administrative - Systematic recording for all hearings </t>
  </si>
  <si>
    <t>062-26.1.2.4</t>
  </si>
  <si>
    <t xml:space="preserve">Administrative - Automatically indexed recording  </t>
  </si>
  <si>
    <t>062-26.1.2.5</t>
  </si>
  <si>
    <t>Administrative - Automatic transcript from recording</t>
  </si>
  <si>
    <t>062-26.1.2.6</t>
  </si>
  <si>
    <t>Administrative - Possibility to request a copy of the recording</t>
  </si>
  <si>
    <t>062-26.1.2.7</t>
  </si>
  <si>
    <t>062-26.1.2.8</t>
  </si>
  <si>
    <t>Administrative - NAP – there is no tool for recording hearings</t>
  </si>
  <si>
    <t>062-26.1.3.1</t>
  </si>
  <si>
    <t>Criminal - Audio recording</t>
  </si>
  <si>
    <t>062-26.1.3.2</t>
  </si>
  <si>
    <t>Criminal - Video recording</t>
  </si>
  <si>
    <t>062-26.1.3.3</t>
  </si>
  <si>
    <t xml:space="preserve">Criminal - Systematic recording for all hearings </t>
  </si>
  <si>
    <t>062-26.1.3.4</t>
  </si>
  <si>
    <t xml:space="preserve">Criminal - Automatically indexed recording  </t>
  </si>
  <si>
    <t>062-26.1.3.5</t>
  </si>
  <si>
    <t>Criminal - Automatic transcript from recording</t>
  </si>
  <si>
    <t>062-26.1.3.6</t>
  </si>
  <si>
    <t>Criminal - Possibility to request a copy of the recording</t>
  </si>
  <si>
    <t>062-26.1.3.7</t>
  </si>
  <si>
    <t>062-26.1.3.8</t>
  </si>
  <si>
    <t>Criminal - NAP – there is no tool for recording hearings</t>
  </si>
  <si>
    <t>062-27</t>
  </si>
  <si>
    <t>062-27.1.1.1</t>
  </si>
  <si>
    <t>062-27.1.1.2</t>
  </si>
  <si>
    <t>062-27.1.1.3</t>
  </si>
  <si>
    <t>062-27.1.1.4</t>
  </si>
  <si>
    <t>062-27.1.1.5</t>
  </si>
  <si>
    <t>062-27.1.1.6</t>
  </si>
  <si>
    <t>062-27.1.1.7</t>
  </si>
  <si>
    <t>Civil - NAP - There is no database for these decisions</t>
  </si>
  <si>
    <t>062-27.1.2.1</t>
  </si>
  <si>
    <t>062-27.1.2.2</t>
  </si>
  <si>
    <t>062-27.1.2.3</t>
  </si>
  <si>
    <t>062-27.1.2.4</t>
  </si>
  <si>
    <t>062-27.1.2.5</t>
  </si>
  <si>
    <t>062-27.1.2.6</t>
  </si>
  <si>
    <t>062-27.1.2.7</t>
  </si>
  <si>
    <t>Administrative - NAP - There is no database for these decisions</t>
  </si>
  <si>
    <t>062-27.1.3.1</t>
  </si>
  <si>
    <t>062-27.1.3.2</t>
  </si>
  <si>
    <t>062-27.1.3.3</t>
  </si>
  <si>
    <t>062-27.1.3.4</t>
  </si>
  <si>
    <t>062-27.1.3.5</t>
  </si>
  <si>
    <t>062-27.1.3.6</t>
  </si>
  <si>
    <t>062-27.1.3.7</t>
  </si>
  <si>
    <t>Criminal - NAP - There is no database for these decisions</t>
  </si>
  <si>
    <t>062-27.2.1.1</t>
  </si>
  <si>
    <t>062-27.2.1.2</t>
  </si>
  <si>
    <t>062-27.2.1.3</t>
  </si>
  <si>
    <t>062-27.2.1.4</t>
  </si>
  <si>
    <t>062-27.2.1.5</t>
  </si>
  <si>
    <t>062-27.2.1.6</t>
  </si>
  <si>
    <t>062-27.2.1.7</t>
  </si>
  <si>
    <t>062-27.2.2.1</t>
  </si>
  <si>
    <t>062-27.2.2.2</t>
  </si>
  <si>
    <t>062-27.2.2.3</t>
  </si>
  <si>
    <t>062-27.2.2.4</t>
  </si>
  <si>
    <t>062-27.2.2.5</t>
  </si>
  <si>
    <t>062-27.2.2.6</t>
  </si>
  <si>
    <t>062-27.2.2.7</t>
  </si>
  <si>
    <t>062-27.2.3.1</t>
  </si>
  <si>
    <t>062-27.2.3.2</t>
  </si>
  <si>
    <t>062-27.2.3.3</t>
  </si>
  <si>
    <t>062-27.2.3.4</t>
  </si>
  <si>
    <t>062-27.2.3.5</t>
  </si>
  <si>
    <t>062-27.2.3.6</t>
  </si>
  <si>
    <t>062-27.2.3.7</t>
  </si>
  <si>
    <t>062-27.3.1.1</t>
  </si>
  <si>
    <t>062-27.3.1.2</t>
  </si>
  <si>
    <t>062-27.3.1.3</t>
  </si>
  <si>
    <t>062-27.3.1.4</t>
  </si>
  <si>
    <t>062-27.3.1.5</t>
  </si>
  <si>
    <t>062-27.3.1.6</t>
  </si>
  <si>
    <t>062-27.3.1.7</t>
  </si>
  <si>
    <t>062-27.3.2.1</t>
  </si>
  <si>
    <t>062-27.3.2.2</t>
  </si>
  <si>
    <t>062-27.3.2.3</t>
  </si>
  <si>
    <t>062-27.3.2.4</t>
  </si>
  <si>
    <t>062-27.3.2.5</t>
  </si>
  <si>
    <t>062-27.3.2.6</t>
  </si>
  <si>
    <t>062-27.3.2.7</t>
  </si>
  <si>
    <t>062-27.3.3.1</t>
  </si>
  <si>
    <t>062-27.3.3.2</t>
  </si>
  <si>
    <t>062-27.3.3.3</t>
  </si>
  <si>
    <t>062-27.3.3.4</t>
  </si>
  <si>
    <t>062-27.3.3.5</t>
  </si>
  <si>
    <t>062-27.3.3.6</t>
  </si>
  <si>
    <t>062-27.3.3.7</t>
  </si>
  <si>
    <t>062-28</t>
  </si>
  <si>
    <t>062-28.1.1.1</t>
  </si>
  <si>
    <t>Civil - Published online (public website)</t>
  </si>
  <si>
    <t>062-28.1.1.2</t>
  </si>
  <si>
    <t>Civil - Published in an internal database</t>
  </si>
  <si>
    <t>062-28.1.1.3</t>
  </si>
  <si>
    <t>062-28.1.1.4</t>
  </si>
  <si>
    <t>Civil - NAP– There is no database for these decisions</t>
  </si>
  <si>
    <t>062-28.1.2.1</t>
  </si>
  <si>
    <t>Administrative - Published online (public website)</t>
  </si>
  <si>
    <t>062-28.1.2.2</t>
  </si>
  <si>
    <t>Administrative - Published in an internal database</t>
  </si>
  <si>
    <t>062-28.1.2.3</t>
  </si>
  <si>
    <t>062-28.1.2.4</t>
  </si>
  <si>
    <t>Administrative - NAP– There is no database for these decisions</t>
  </si>
  <si>
    <t>062-28.1.3.1</t>
  </si>
  <si>
    <t>Criminal - Published online (public website)</t>
  </si>
  <si>
    <t>062-28.1.3.2</t>
  </si>
  <si>
    <t>Criminal - Published in an internal database</t>
  </si>
  <si>
    <t>062-28.1.3.3</t>
  </si>
  <si>
    <t>062-28.1.3.4</t>
  </si>
  <si>
    <t>Criminal - NAP– There is no database for these decisions</t>
  </si>
  <si>
    <t>062-28.2.1.1</t>
  </si>
  <si>
    <t>062-28.2.1.2</t>
  </si>
  <si>
    <t>062-28.2.1.3</t>
  </si>
  <si>
    <t>062-28.2.1.4</t>
  </si>
  <si>
    <t>062-28.2.2.1</t>
  </si>
  <si>
    <t>062-28.2.2.2</t>
  </si>
  <si>
    <t>062-28.2.2.3</t>
  </si>
  <si>
    <t>062-28.2.2.4</t>
  </si>
  <si>
    <t>062-28.2.3.1</t>
  </si>
  <si>
    <t>062-28.2.3.2</t>
  </si>
  <si>
    <t>062-28.2.3.3</t>
  </si>
  <si>
    <t>062-28.2.3.4</t>
  </si>
  <si>
    <t>062-28.3.1.1</t>
  </si>
  <si>
    <t>062-28.3.1.2</t>
  </si>
  <si>
    <t>062-28.3.1.3</t>
  </si>
  <si>
    <t>062-28.3.1.4</t>
  </si>
  <si>
    <t>062-28.3.2.1</t>
  </si>
  <si>
    <t>062-28.3.2.2</t>
  </si>
  <si>
    <t>062-28.3.2.3</t>
  </si>
  <si>
    <t>062-28.3.2.4</t>
  </si>
  <si>
    <t>062-28.3.3.1</t>
  </si>
  <si>
    <t>062-28.3.3.2</t>
  </si>
  <si>
    <t>062-28.3.3.3</t>
  </si>
  <si>
    <t>062-28.3.3.4</t>
  </si>
  <si>
    <t>062-29</t>
  </si>
  <si>
    <t>062-29.1.1.1</t>
  </si>
  <si>
    <t xml:space="preserve">Civil - Automatic anonymisation </t>
  </si>
  <si>
    <t>062-29.1.1.10</t>
  </si>
  <si>
    <t xml:space="preserve">Civil - European Case Law Identifier (ECLI) </t>
  </si>
  <si>
    <t>062-29.1.1.11</t>
  </si>
  <si>
    <t>062-29.1.1.12</t>
  </si>
  <si>
    <t>Civil - NAP – There is no database for these decisions</t>
  </si>
  <si>
    <t>062-29.1.1.2</t>
  </si>
  <si>
    <t xml:space="preserve">Civil - Manual anonymisation </t>
  </si>
  <si>
    <t>062-29.1.1.3</t>
  </si>
  <si>
    <t>Civil - Free public online access</t>
  </si>
  <si>
    <t>062-29.1.1.4</t>
  </si>
  <si>
    <t>Civil - Link to the case law of the European Court of Human Rights (ECHR)</t>
  </si>
  <si>
    <t>062-29.1.1.5</t>
  </si>
  <si>
    <t>Civil - Open data</t>
  </si>
  <si>
    <t>062-29.1.1.6</t>
  </si>
  <si>
    <t>Civil - Advanced search engine</t>
  </si>
  <si>
    <t>062-29.1.1.7</t>
  </si>
  <si>
    <t>Civil - Machine-readable content</t>
  </si>
  <si>
    <t>062-29.1.1.8</t>
  </si>
  <si>
    <t>Civil - Structured content</t>
  </si>
  <si>
    <t>062-29.1.1.9</t>
  </si>
  <si>
    <t>Civil - Metadata</t>
  </si>
  <si>
    <t>062-29.1.2.1</t>
  </si>
  <si>
    <t xml:space="preserve">Administrative - Automatic anonymisation </t>
  </si>
  <si>
    <t>062-29.1.2.10</t>
  </si>
  <si>
    <t xml:space="preserve">Administrative - European Case Law Identifier (ECLI) </t>
  </si>
  <si>
    <t>062-29.1.2.11</t>
  </si>
  <si>
    <t>062-29.1.2.12</t>
  </si>
  <si>
    <t>Administrative - NAP – There is no database for these decisions</t>
  </si>
  <si>
    <t>062-29.1.2.2</t>
  </si>
  <si>
    <t xml:space="preserve">Administrative - Manual anonymisation </t>
  </si>
  <si>
    <t>062-29.1.2.3</t>
  </si>
  <si>
    <t>Administrative - Free public online access</t>
  </si>
  <si>
    <t>062-29.1.2.4</t>
  </si>
  <si>
    <t>Administrative - Link to the case law of the European Court of Human Rights (ECHR)</t>
  </si>
  <si>
    <t>062-29.1.2.5</t>
  </si>
  <si>
    <t>Administrative - Open data</t>
  </si>
  <si>
    <t>062-29.1.2.6</t>
  </si>
  <si>
    <t>Administrative - Advanced search engine</t>
  </si>
  <si>
    <t>062-29.1.2.7</t>
  </si>
  <si>
    <t>Administrative - Machine-readable content</t>
  </si>
  <si>
    <t>062-29.1.2.8</t>
  </si>
  <si>
    <t>Administrative - Structured content</t>
  </si>
  <si>
    <t>062-29.1.2.9</t>
  </si>
  <si>
    <t>Administrative - Metadata</t>
  </si>
  <si>
    <t>062-29.1.3.1</t>
  </si>
  <si>
    <t xml:space="preserve">Criminal - Automatic anonymisation </t>
  </si>
  <si>
    <t>062-29.1.3.10</t>
  </si>
  <si>
    <t xml:space="preserve">Criminal - European Case Law Identifier (ECLI) </t>
  </si>
  <si>
    <t>062-29.1.3.11</t>
  </si>
  <si>
    <t>062-29.1.3.12</t>
  </si>
  <si>
    <t>Criminal - NAP – There is no database for these decisions</t>
  </si>
  <si>
    <t>062-29.1.3.2</t>
  </si>
  <si>
    <t xml:space="preserve">Criminal - Manual anonymisation </t>
  </si>
  <si>
    <t>062-29.1.3.3</t>
  </si>
  <si>
    <t>Criminal - Free public online access</t>
  </si>
  <si>
    <t>062-29.1.3.4</t>
  </si>
  <si>
    <t>Criminal - Link to the case law of the European Court of Human Rights (ECHR)</t>
  </si>
  <si>
    <t>062-29.1.3.5</t>
  </si>
  <si>
    <t>Criminal - Open data</t>
  </si>
  <si>
    <t>062-29.1.3.6</t>
  </si>
  <si>
    <t>Criminal - Advanced search engine</t>
  </si>
  <si>
    <t>062-29.1.3.7</t>
  </si>
  <si>
    <t>Criminal - Machine-readable content</t>
  </si>
  <si>
    <t>062-29.1.3.8</t>
  </si>
  <si>
    <t>Criminal - Structured content</t>
  </si>
  <si>
    <t>062-29.1.3.9</t>
  </si>
  <si>
    <t>Criminal - Metadata</t>
  </si>
  <si>
    <t>062-30</t>
  </si>
  <si>
    <t>062-30.1.1.1</t>
  </si>
  <si>
    <t>062-30.1.1.2</t>
  </si>
  <si>
    <t>062-30.1.1.3</t>
  </si>
  <si>
    <t>062-30.1.1.4</t>
  </si>
  <si>
    <t>062-30.1.1.5</t>
  </si>
  <si>
    <t>062-30.1.1.6</t>
  </si>
  <si>
    <t>062-30.1.1.7</t>
  </si>
  <si>
    <t>Civil - NAP - there are no statistical tools</t>
  </si>
  <si>
    <t>062-30.1.2.1</t>
  </si>
  <si>
    <t>062-30.1.2.2</t>
  </si>
  <si>
    <t>062-30.1.2.3</t>
  </si>
  <si>
    <t>062-30.1.2.4</t>
  </si>
  <si>
    <t>062-30.1.2.5</t>
  </si>
  <si>
    <t>062-30.1.2.6</t>
  </si>
  <si>
    <t>062-30.1.2.7</t>
  </si>
  <si>
    <t>Administrative - NAP - there are no statistical tools</t>
  </si>
  <si>
    <t>062-30.1.3.1</t>
  </si>
  <si>
    <t>062-30.1.3.2</t>
  </si>
  <si>
    <t>062-30.1.3.3</t>
  </si>
  <si>
    <t>062-30.1.3.4</t>
  </si>
  <si>
    <t>062-30.1.3.5</t>
  </si>
  <si>
    <t>062-30.1.3.6</t>
  </si>
  <si>
    <t>062-30.1.3.7</t>
  </si>
  <si>
    <t>Criminal - NAP - there are no statistical tools</t>
  </si>
  <si>
    <t>062-31</t>
  </si>
  <si>
    <t>062-31.1.1.1</t>
  </si>
  <si>
    <t>Civil - Integration/connection with the CMS</t>
  </si>
  <si>
    <t>062-31.1.1.10</t>
  </si>
  <si>
    <t>062-31.1.1.2</t>
  </si>
  <si>
    <t>Civil - Business intelligence software</t>
  </si>
  <si>
    <t>062-31.1.1.3</t>
  </si>
  <si>
    <t>Civil - Generation of predefined statistical reports</t>
  </si>
  <si>
    <t>062-31.1.1.4</t>
  </si>
  <si>
    <t>Civil - Generation of customised statistical reports</t>
  </si>
  <si>
    <t>062-31.1.1.5</t>
  </si>
  <si>
    <t>Civil - Internal page and/or dashboard</t>
  </si>
  <si>
    <t>062-31.1.1.6</t>
  </si>
  <si>
    <t>Civil - External page with statistics (public website)</t>
  </si>
  <si>
    <t>062-31.1.1.7</t>
  </si>
  <si>
    <t>Civil - Real-time data availability</t>
  </si>
  <si>
    <t>062-31.1.1.8</t>
  </si>
  <si>
    <t>Civil - Automatic consolidation of data at the national level</t>
  </si>
  <si>
    <t>062-31.1.1.9</t>
  </si>
  <si>
    <t>062-31.1.2.1</t>
  </si>
  <si>
    <t>Administrative - Integration/connection with the CMS</t>
  </si>
  <si>
    <t>062-31.1.2.10</t>
  </si>
  <si>
    <t>062-31.1.2.2</t>
  </si>
  <si>
    <t>Administrative - Business intelligence software</t>
  </si>
  <si>
    <t>062-31.1.2.3</t>
  </si>
  <si>
    <t>Administrative - Generation of predefined statistical reports</t>
  </si>
  <si>
    <t>062-31.1.2.4</t>
  </si>
  <si>
    <t>Administrative - Generation of customised statistical reports</t>
  </si>
  <si>
    <t>062-31.1.2.5</t>
  </si>
  <si>
    <t>Administrative - Internal page and/or dashboard</t>
  </si>
  <si>
    <t>062-31.1.2.6</t>
  </si>
  <si>
    <t>Administrative - External page with statistics (public website)</t>
  </si>
  <si>
    <t>062-31.1.2.7</t>
  </si>
  <si>
    <t>Administrative - Real-time data availability</t>
  </si>
  <si>
    <t>062-31.1.2.8</t>
  </si>
  <si>
    <t>Administrative - Automatic consolidation of data at the national level</t>
  </si>
  <si>
    <t>062-31.1.2.9</t>
  </si>
  <si>
    <t>062-31.1.3.1</t>
  </si>
  <si>
    <t>Criminal - Integration/connection with the CMS</t>
  </si>
  <si>
    <t>062-31.1.3.10</t>
  </si>
  <si>
    <t>062-31.1.3.2</t>
  </si>
  <si>
    <t>Criminal - Business intelligence software</t>
  </si>
  <si>
    <t>062-31.1.3.3</t>
  </si>
  <si>
    <t>Criminal - Generation of predefined statistical reports</t>
  </si>
  <si>
    <t>062-31.1.3.4</t>
  </si>
  <si>
    <t>Criminal - Generation of customised statistical reports</t>
  </si>
  <si>
    <t>062-31.1.3.5</t>
  </si>
  <si>
    <t>Criminal - Internal page and/or dashboard</t>
  </si>
  <si>
    <t>062-31.1.3.6</t>
  </si>
  <si>
    <t>Criminal - External page with statistics (public website)</t>
  </si>
  <si>
    <t>062-31.1.3.7</t>
  </si>
  <si>
    <t>Criminal - Real-time data availability</t>
  </si>
  <si>
    <t>062-31.1.3.8</t>
  </si>
  <si>
    <t>Criminal - Automatic consolidation of data at the national level</t>
  </si>
  <si>
    <t>062-31.1.3.9</t>
  </si>
  <si>
    <t>062-31.2.1.1</t>
  </si>
  <si>
    <t>Civil - Case flow data (number of incoming, resolved, pending)</t>
  </si>
  <si>
    <t>062-31.2.1.10</t>
  </si>
  <si>
    <t>Civil - NAP– there are no statistical tools</t>
  </si>
  <si>
    <t>062-31.2.1.2</t>
  </si>
  <si>
    <t>Civil - Age of a pending case</t>
  </si>
  <si>
    <t>062-31.2.1.3</t>
  </si>
  <si>
    <t>Civil - Length of proceedings</t>
  </si>
  <si>
    <t>062-31.2.1.4</t>
  </si>
  <si>
    <t>Civil - Number of hearings</t>
  </si>
  <si>
    <t>062-31.2.1.5</t>
  </si>
  <si>
    <t>Civil - Cases per judge</t>
  </si>
  <si>
    <t>062-31.2.1.6</t>
  </si>
  <si>
    <t>Civil - Case weights</t>
  </si>
  <si>
    <t>062-31.2.1.7</t>
  </si>
  <si>
    <t>Civil - Number of parties in a case</t>
  </si>
  <si>
    <t>062-31.2.1.8</t>
  </si>
  <si>
    <t>Civil - Indicator of appeal</t>
  </si>
  <si>
    <t>062-31.2.1.9</t>
  </si>
  <si>
    <t>Civil - Result of the appeal</t>
  </si>
  <si>
    <t>062-31.2.2.1</t>
  </si>
  <si>
    <t>Administrative - Case flow data (number of incoming, resolved, pending)</t>
  </si>
  <si>
    <t>062-31.2.2.10</t>
  </si>
  <si>
    <t>Administrative - NAP– there are no statistical tools</t>
  </si>
  <si>
    <t>062-31.2.2.2</t>
  </si>
  <si>
    <t>Administrative - Age of a pending case</t>
  </si>
  <si>
    <t>062-31.2.2.3</t>
  </si>
  <si>
    <t>Administrative - Length of proceedings</t>
  </si>
  <si>
    <t>062-31.2.2.4</t>
  </si>
  <si>
    <t>Administrative - Number of hearings</t>
  </si>
  <si>
    <t>062-31.2.2.5</t>
  </si>
  <si>
    <t>Administrative - Cases per judge</t>
  </si>
  <si>
    <t>062-31.2.2.6</t>
  </si>
  <si>
    <t>Administrative - Case weights</t>
  </si>
  <si>
    <t>062-31.2.2.7</t>
  </si>
  <si>
    <t>Administrative - Number of parties in a case</t>
  </si>
  <si>
    <t>062-31.2.2.8</t>
  </si>
  <si>
    <t>Administrative - Indicator of appeal</t>
  </si>
  <si>
    <t>062-31.2.2.9</t>
  </si>
  <si>
    <t>Administrative - Result of the appeal</t>
  </si>
  <si>
    <t>062-31.2.3.1</t>
  </si>
  <si>
    <t>Criminal - Case flow data (number of incoming, resolved, pending)</t>
  </si>
  <si>
    <t>062-31.2.3.10</t>
  </si>
  <si>
    <t>Criminal - NAP– there are no statistical tools</t>
  </si>
  <si>
    <t>062-31.2.3.2</t>
  </si>
  <si>
    <t>Criminal - Age of a pending case</t>
  </si>
  <si>
    <t>062-31.2.3.3</t>
  </si>
  <si>
    <t>Criminal - Length of proceedings</t>
  </si>
  <si>
    <t>062-31.2.3.4</t>
  </si>
  <si>
    <t>Criminal - Number of hearings</t>
  </si>
  <si>
    <t>062-31.2.3.5</t>
  </si>
  <si>
    <t>Criminal - Cases per judge</t>
  </si>
  <si>
    <t>062-31.2.3.6</t>
  </si>
  <si>
    <t>Criminal - Case weights</t>
  </si>
  <si>
    <t>062-31.2.3.7</t>
  </si>
  <si>
    <t>Criminal - Number of parties in a case</t>
  </si>
  <si>
    <t>062-31.2.3.8</t>
  </si>
  <si>
    <t>Criminal - Indicator of appeal</t>
  </si>
  <si>
    <t>062-31.2.3.9</t>
  </si>
  <si>
    <t>Criminal - Result of the appeal</t>
  </si>
  <si>
    <t>062-32</t>
  </si>
  <si>
    <t>062-32.1.1</t>
  </si>
  <si>
    <t>Is there any application for online court-related dispute resolution?-Yes</t>
  </si>
  <si>
    <t>062-33</t>
  </si>
  <si>
    <t>062-33.1.1</t>
  </si>
  <si>
    <t>If yes, is there a maximum value over which online court-related dispute resolution cannot be organised?-Yes, please specify the maximum value  [Comment]</t>
  </si>
  <si>
    <t>062-34</t>
  </si>
  <si>
    <t>062-34.1.1</t>
  </si>
  <si>
    <t>If yes, can the online court-related dispute resolution be used in the following areas?-Small claim litigation</t>
  </si>
  <si>
    <t>062-34.1.2</t>
  </si>
  <si>
    <t xml:space="preserve">Undisputed claim </t>
  </si>
  <si>
    <t>062-34.1.3</t>
  </si>
  <si>
    <t>Payment order</t>
  </si>
  <si>
    <t>062-34.1.4</t>
  </si>
  <si>
    <t>Misdemeanour criminal cases</t>
  </si>
  <si>
    <t>062-34.1.5</t>
  </si>
  <si>
    <t>Enforcement of civil cases</t>
  </si>
  <si>
    <t>062-34.1.6</t>
  </si>
  <si>
    <t>062-35</t>
  </si>
  <si>
    <t>062-35.1.1</t>
  </si>
  <si>
    <t>Is there a computerised national record centralising all criminal convictions?-Yes</t>
  </si>
  <si>
    <t>062-36</t>
  </si>
  <si>
    <t>062-36.1.1</t>
  </si>
  <si>
    <t>If yes, please specify the following information:-The computerised record includes biometric data (ex. fingerprint data, picture)</t>
  </si>
  <si>
    <t>062-36.1.2</t>
  </si>
  <si>
    <t>The computerised record is linked to other European records of the same nature (ex. ECRIS)</t>
  </si>
  <si>
    <t>062-36.1.3</t>
  </si>
  <si>
    <t>The content is directly available through computerised means for judges and/or prosecutors (ex. interoperability with the CMS)</t>
  </si>
  <si>
    <t>062-36.1.4</t>
  </si>
  <si>
    <t>The content is directly available for purposes other than criminal (ex. civil and administrative matters)</t>
  </si>
  <si>
    <t>062-36.1.5</t>
  </si>
  <si>
    <t>The record contains conviction information on third-country nationals and stateless persons</t>
  </si>
  <si>
    <t>062-37</t>
  </si>
  <si>
    <t>062-37.1.1</t>
  </si>
  <si>
    <t>Is there a Document Management System (DMS) in the registry of courts?-Yes</t>
  </si>
  <si>
    <t>062-38</t>
  </si>
  <si>
    <t>062-38.1.1</t>
  </si>
  <si>
    <t>In addition to the tools listed in the ICT section of this questionnaire does your judicial system use other innovative ICT tools?-Yes</t>
  </si>
  <si>
    <t>Topic</t>
  </si>
  <si>
    <t>CaseMatter</t>
  </si>
  <si>
    <t>QuestionGroup</t>
  </si>
  <si>
    <t>CalculationType</t>
  </si>
  <si>
    <t>ParentQuestion</t>
  </si>
  <si>
    <t>Weight</t>
  </si>
  <si>
    <t>QuestionGroupWeight</t>
  </si>
  <si>
    <t>Index</t>
  </si>
  <si>
    <t>CellCalculationMethod</t>
  </si>
  <si>
    <t>LineCalculationMethod</t>
  </si>
  <si>
    <t>Functionality</t>
  </si>
  <si>
    <t>Sum</t>
  </si>
  <si>
    <t>Max</t>
  </si>
  <si>
    <t>Civil</t>
  </si>
  <si>
    <t>DR</t>
  </si>
  <si>
    <t>Administrative</t>
  </si>
  <si>
    <t>Criminal</t>
  </si>
  <si>
    <t>UR</t>
  </si>
  <si>
    <t>ODR</t>
  </si>
  <si>
    <t>Average</t>
  </si>
  <si>
    <t>Rates</t>
  </si>
  <si>
    <t>NA</t>
  </si>
  <si>
    <t>NAP</t>
  </si>
  <si>
    <t>Total</t>
  </si>
  <si>
    <t>25-50 %</t>
  </si>
  <si>
    <t/>
  </si>
  <si>
    <t>Yes</t>
  </si>
  <si>
    <t>Digital access to justice</t>
  </si>
  <si>
    <t>Electronic Submission</t>
  </si>
  <si>
    <t>Sending e-Documents to court</t>
  </si>
  <si>
    <t>Electronic Notifications</t>
  </si>
  <si>
    <t>Online consultation</t>
  </si>
  <si>
    <t>Remote hearing</t>
  </si>
  <si>
    <t>Case management</t>
  </si>
  <si>
    <t>Electronic Archives</t>
  </si>
  <si>
    <t>CMS</t>
  </si>
  <si>
    <t>Decision support</t>
  </si>
  <si>
    <t>Writing assistance tools</t>
  </si>
  <si>
    <t>Tool for recording hearings</t>
  </si>
  <si>
    <t>Courts decisions DB</t>
  </si>
  <si>
    <t>Statistical tools</t>
  </si>
  <si>
    <t>95-100 %</t>
  </si>
  <si>
    <t>75-95 %</t>
  </si>
  <si>
    <t>50-75 %</t>
  </si>
  <si>
    <t>1-25 %</t>
  </si>
  <si>
    <t>0 %</t>
  </si>
  <si>
    <t>Checked</t>
  </si>
  <si>
    <t>MAX</t>
  </si>
  <si>
    <t>SUM</t>
  </si>
  <si>
    <t>TOTAL</t>
  </si>
  <si>
    <t>Method</t>
  </si>
  <si>
    <t>Model</t>
  </si>
  <si>
    <t>Points</t>
  </si>
  <si>
    <t>Deployed</t>
  </si>
  <si>
    <t>Used</t>
  </si>
  <si>
    <t>Normalised index</t>
  </si>
  <si>
    <t>RadioB</t>
  </si>
  <si>
    <t>Deployment</t>
  </si>
  <si>
    <t>Usage</t>
  </si>
  <si>
    <t>Score</t>
  </si>
  <si>
    <t>Matter</t>
  </si>
  <si>
    <t>QuestionWeight</t>
  </si>
  <si>
    <t>UsagePoints</t>
  </si>
  <si>
    <t>DeploymentPoints</t>
  </si>
  <si>
    <t>Documents</t>
  </si>
  <si>
    <t>Notifications</t>
  </si>
  <si>
    <t>ColumnTitleEN</t>
  </si>
  <si>
    <t>Format</t>
  </si>
  <si>
    <t>ICT Governance</t>
  </si>
  <si>
    <t>Security and risk management</t>
  </si>
  <si>
    <t>Impact on efficiency and quality of the business processes and workflow</t>
  </si>
  <si>
    <t>Impact on human resources (number, workload, wellbeing)</t>
  </si>
  <si>
    <t>Other, please specify in comments</t>
  </si>
  <si>
    <t>1st instance</t>
  </si>
  <si>
    <t>2nd instance</t>
  </si>
  <si>
    <t>Weights</t>
  </si>
  <si>
    <t>Upper</t>
  </si>
  <si>
    <t>AVERAGE</t>
  </si>
  <si>
    <t>Percentage of 1st
instance decisions published</t>
  </si>
  <si>
    <t>Percentage of 2nd instance decisions published</t>
  </si>
  <si>
    <t>Percentage of Supreme court decisions published</t>
  </si>
  <si>
    <t>3rd instance</t>
  </si>
  <si>
    <t>062-21 and 062-22</t>
  </si>
  <si>
    <t>DeploymentPointsQuestionWeighted</t>
  </si>
  <si>
    <t>UsagePointsQuestionWeighted</t>
  </si>
  <si>
    <t>ModelPoints</t>
  </si>
  <si>
    <t>ModelPointsQuestionWeighted</t>
  </si>
  <si>
    <t>v.1.1</t>
  </si>
  <si>
    <t>MainTitleFR</t>
  </si>
  <si>
    <t>CellTitleFR</t>
  </si>
  <si>
    <t>Disposez-vous d’une stratégie globale en matière de technologies de l’information et de la communication (TIC) dans le système judiciaire ?</t>
  </si>
  <si>
    <t>Oui</t>
  </si>
  <si>
    <t>S’il existe une stratégie globale en matière de TIC dans le système judiciaire, qui a participé à sa définition ?</t>
  </si>
  <si>
    <t>Juges (Conseil supérieur de la magistrature)</t>
  </si>
  <si>
    <t>Procureurs (Conseil supérieur des procureurs ou de la magistrature)</t>
  </si>
  <si>
    <t>Ministère de la Justice</t>
  </si>
  <si>
    <t>Avocats (Barreau)</t>
  </si>
  <si>
    <t>Notaires (Notariat)</t>
  </si>
  <si>
    <t>Agents d’exécution (association représentative)</t>
  </si>
  <si>
    <t>Autre (veuillez préciser)[Comment]</t>
  </si>
  <si>
    <t>Existe-t-il une législation/règlementation des TIC dans le système judiciaire au niveau national ?</t>
  </si>
  <si>
    <t>Si oui, comment est organisée cette législation/règlementation des TIC dans le système judiciaire ?</t>
  </si>
  <si>
    <t>Les normes applicables sont incluses dans la législation/règlementation générale relative à l’administration en ligne</t>
  </si>
  <si>
    <t xml:space="preserve">Les normes applicables sont incluses dans une législation/règlementation spécifique concernant le seul système judiciaire </t>
  </si>
  <si>
    <t xml:space="preserve">Les textes applicables sont inclus dans des documents ou spécifications techniques dédiés </t>
  </si>
  <si>
    <t>Autre, veuillez préciser[Comment]</t>
  </si>
  <si>
    <t>Des audits/évaluations/examens de l’impact de la mise en œuvre du système TIC ont-ils déjà été organisés ?</t>
  </si>
  <si>
    <t>Si de tels audits/évaluations/examens ont déjà été effectués, veuillez en préciser les modalités :</t>
  </si>
  <si>
    <t>Interne</t>
  </si>
  <si>
    <t>Externe</t>
  </si>
  <si>
    <t>NAP – aucun audit n’a été effectué</t>
  </si>
  <si>
    <t>Au cours des 2 dernières années</t>
  </si>
  <si>
    <t>Entre 2 et 5 ans</t>
  </si>
  <si>
    <t>Il y a plus de 5 ans</t>
  </si>
  <si>
    <t>Si ces audits/évaluations/examens ont été organisés au cours des 5 dernières années, comment avez-vous mis en œuvre les recommandations/conclusions faites ?</t>
  </si>
  <si>
    <t>Mise à jour des applications</t>
  </si>
  <si>
    <t>Définition de nouveaux projets/modules TIC</t>
  </si>
  <si>
    <t>Ajustement de la législation</t>
  </si>
  <si>
    <t>Ajustement des processus métiers</t>
  </si>
  <si>
    <t>Abandon/arrêt de l’utilisation d’un module/application</t>
  </si>
  <si>
    <t>Rapport à visée informative uniquement</t>
  </si>
  <si>
    <t xml:space="preserve">S’il est possible d’introduire électroniquement une affaire devant un tribunal, quels sont les taux de déploiement et d’utilisation ? </t>
  </si>
  <si>
    <t>NAP – pas d’introduction électronique possible</t>
  </si>
  <si>
    <t>NAP - pas d’introduction électronique possible</t>
  </si>
  <si>
    <t>S’il est possible d’introduire électroniquement une affaire devant un tribunal, veuillez en préciser les modalités :</t>
  </si>
  <si>
    <t>Le dépôt papier reste possible</t>
  </si>
  <si>
    <t>Le dépôt papier n’est plus possible (le dépôt électronique est la seule option)</t>
  </si>
  <si>
    <t>Double dépôt (le dépôt papier doit accompagner le dépôt électronique)</t>
  </si>
  <si>
    <t>NAP – l’introduction électronique n’est pas possible</t>
  </si>
  <si>
    <t>Avocat</t>
  </si>
  <si>
    <t>Partie non représentée par un avocat</t>
  </si>
  <si>
    <t>Autre, veuillez préciser</t>
  </si>
  <si>
    <t xml:space="preserve">Les données sont électroniquement transférées vers le Système de Gestion des Affaires (SGA) </t>
  </si>
  <si>
    <t>Les données sont manuellement réintroduites dans le SGA</t>
  </si>
  <si>
    <t xml:space="preserve">S’il est possible d’envoyer électroniquement des documents relatifs à une affaire au tribunal, quels sont les taux de déploiement et d’utilisation ? </t>
  </si>
  <si>
    <t>NAP – l’envoi électronique n’est pas possible</t>
  </si>
  <si>
    <t>NAP - l’envoi électronique n’est pas possible</t>
  </si>
  <si>
    <t>S’il est possible d’envoyer électroniquement des documents relatifs à une affaire au tribunal, veuillez en décrire les modalités :</t>
  </si>
  <si>
    <t>L’envoi papier reste possible</t>
  </si>
  <si>
    <t>L’envoi papier n’est plus possible (l’envoi électronique est la seule option)</t>
  </si>
  <si>
    <t>Double envoi (l’envoi papier doit accompagner l’envoi électronique)</t>
  </si>
  <si>
    <t xml:space="preserve">NAP – l’envoi électronique n’est pas possible </t>
  </si>
  <si>
    <t>Documents envoyés par un avocat</t>
  </si>
  <si>
    <t>Documents envoyés par une partie non représentée par un avocat</t>
  </si>
  <si>
    <t>Documents envoyés par une autre personne/institution</t>
  </si>
  <si>
    <t>NAP –  l’envoi électronique n’est pas possible</t>
  </si>
  <si>
    <t>Les données sont électroniquement transférées vers le SGA</t>
  </si>
  <si>
    <t xml:space="preserve">S’il est possible pour les tribunaux d’envoyer des notifications électroniques, quels sont les taux de déploiement et d’utilisation ? </t>
  </si>
  <si>
    <t xml:space="preserve">NAP – les notifications électroniques ne sont pas possibles </t>
  </si>
  <si>
    <t xml:space="preserve">NAP - les notifications électroniques ne sont pas possibles </t>
  </si>
  <si>
    <t>S’il est possible pour les tribunaux d’envoyer des notifications électroniques, veuillez en décrire les modalités :</t>
  </si>
  <si>
    <t>La notification papier reste possible</t>
  </si>
  <si>
    <t>La notification papier n’est plus possible (la notification électronique est la seule option)</t>
  </si>
  <si>
    <t>Double notification (la notification papier doit accompagner la notification électronique)</t>
  </si>
  <si>
    <t>Notifications envoyées par le tribunal à l’avocat</t>
  </si>
  <si>
    <t>Notifications envoyées par le tribunal à la partie non représentée par un avocat</t>
  </si>
  <si>
    <t xml:space="preserve">Notifications accompagnées de documents officiels envoyées par les tribunaux </t>
  </si>
  <si>
    <t>Notifications envoyées à d’autres personnes/institutions</t>
  </si>
  <si>
    <t>La notification électronique est générée depuis le SGA</t>
  </si>
  <si>
    <t>La notification électronique est générée manuellement</t>
  </si>
  <si>
    <t xml:space="preserve">S’il est possible pour des usagers externes de consulter une affaire en ligne, quels sont les taux de déploiement et d’utilisation ? </t>
  </si>
  <si>
    <t>NAP – la consultation en ligne n’est pas possible</t>
  </si>
  <si>
    <t>NAP - la consultation en ligne n’est pas possible</t>
  </si>
  <si>
    <t>S’il est possible pour des usagers externes de consulter une affaire en ligne, veuillez en décrire les modalités :</t>
  </si>
  <si>
    <t>Etat d’avancement de l’affaire</t>
  </si>
  <si>
    <t>Evénements/calendrier</t>
  </si>
  <si>
    <t>Décision du tribunal</t>
  </si>
  <si>
    <t xml:space="preserve">Accès électronique au tribunal </t>
  </si>
  <si>
    <t xml:space="preserve">S’il est possible d’organiser des audiences à distance quels sont les taux de déploiement et d’utilisation ? </t>
  </si>
  <si>
    <t>NAP – les audiences à distance ne sont pas possibles</t>
  </si>
  <si>
    <t>NAP - les audiences à distance ne sont pas possibles</t>
  </si>
  <si>
    <t>S’il est possible d’organiser des audiences à distance, veuillez en décrire les fonctionnalités et les modalités :</t>
  </si>
  <si>
    <t xml:space="preserve">Outil dédié, spécialement conçu pour l’utilisation par les tribunaux </t>
  </si>
  <si>
    <t>Outils disponibles publiquement et utilisés par les tribunaux</t>
  </si>
  <si>
    <t>Organisation de sessions privées dans le cadre des audiences à distance pour la consultation entre les parties et leurs avocats</t>
  </si>
  <si>
    <t>Outils de protection des témoins (distorsion de la voix, distorsion de l’image)</t>
  </si>
  <si>
    <t>Outils d’interprétation simultanée</t>
  </si>
  <si>
    <t>Outils de sous-titrage automatique (paroles transformées en texte)</t>
  </si>
  <si>
    <t>Accord des parties nécessaire</t>
  </si>
  <si>
    <t>Le juge peut imposer une audience à distance</t>
  </si>
  <si>
    <t xml:space="preserve">S’il existe des archives électroniques des affaires, quels sont les taux de déploiement et d’utilisation ? </t>
  </si>
  <si>
    <t xml:space="preserve">NAP – des archives électroniques n’existent pas </t>
  </si>
  <si>
    <t xml:space="preserve">NAP - des archives électroniques n’existent pas </t>
  </si>
  <si>
    <t>S’il existe des archives électroniques des affaires, veuillez en décrire les modalités :</t>
  </si>
  <si>
    <t>L’archivage papier reste possible</t>
  </si>
  <si>
    <t>L’archivage papier n’est plus possible (l’archivage électronique est la seule option)</t>
  </si>
  <si>
    <t>Double archivage (l’archivage papier doit accompagner l’archivage électronique)</t>
  </si>
  <si>
    <t>NAP – l’archivage électronique n’existe pas</t>
  </si>
  <si>
    <t xml:space="preserve">S’il existe un ou plusieurs système(s) de gestion des affaires (SGA), quels sont les taux de déploiement et d’utilisation ? </t>
  </si>
  <si>
    <t xml:space="preserve">NAP – il n’existe pas de SGA  </t>
  </si>
  <si>
    <t xml:space="preserve">NAP - il n’existe pas de SGA  </t>
  </si>
  <si>
    <t xml:space="preserve">Si un ou plusieurs système(s) de gestion des affaires (SGA) existent, veuillez préciser les fonctionnalités du ou des systèmes </t>
  </si>
  <si>
    <t>Bases de données SGA centralisées ou interopérables</t>
  </si>
  <si>
    <t>Moteur de recherche avancée</t>
  </si>
  <si>
    <t>Fichiers de log protégés</t>
  </si>
  <si>
    <t>Signature électronique</t>
  </si>
  <si>
    <t>Autre fonctionnalité particulière, veuillez préciser</t>
  </si>
  <si>
    <t>NAP – il n’existe pas de SGA</t>
  </si>
  <si>
    <t xml:space="preserve">Tableau de bord actif de gestion des affaires </t>
  </si>
  <si>
    <t>Attribution aléatoire des affaires</t>
  </si>
  <si>
    <t>Pondération des affaires</t>
  </si>
  <si>
    <t>Identification d’une affaire entre les instances (code d’identification unique ou lié)</t>
  </si>
  <si>
    <t xml:space="preserve">Transfert électronique d’une affaire à une autre instance/tribunal </t>
  </si>
  <si>
    <t>Anonymisation des décisions de justice à publier</t>
  </si>
  <si>
    <t>Interopérabilité avec d’autres systèmes (registre civil, registre des impôts, registre des faillites)</t>
  </si>
  <si>
    <t>Accès aux affaires clôturées/terminées</t>
  </si>
  <si>
    <t>Si un ou plusieurs système(s) de gestion des affaires (SGA) existent, veuillez préciser les fonctionnalités du ou des systèmes :</t>
  </si>
  <si>
    <t>Interopérabilité avec le système du ministère public</t>
  </si>
  <si>
    <t xml:space="preserve">S’il existe des outils d’assistance à la rédaction dans les tribunaux, quels sont les taux de déploiement et d’utilisation ?  </t>
  </si>
  <si>
    <t xml:space="preserve">NAP – il n’existe pas des outils d’assistance à la rédaction </t>
  </si>
  <si>
    <t>NAP - il n’existe pas des outils d’assistance à la rédaction</t>
  </si>
  <si>
    <t>S’il existe des outils d’assistance à la rédaction dans les tribunaux, veuillez préciser leurs fonctionnalités :</t>
  </si>
  <si>
    <t>Modèles</t>
  </si>
  <si>
    <t>Texte généré automatiquement</t>
  </si>
  <si>
    <t>Décision de justice proposée automatiquement</t>
  </si>
  <si>
    <t>Conversion automatique de la voix en texte</t>
  </si>
  <si>
    <t>NAP – il n’existe pas d’outils d’assistance à la rédaction</t>
  </si>
  <si>
    <t xml:space="preserve">S’il existe un outil pour enregistrer les audiences des tribunaux, quels sont les taux de déploiement et d’utilisation ? </t>
  </si>
  <si>
    <t>NAP – il n’existe pas d’outil pour enregistrer les audiences</t>
  </si>
  <si>
    <t>NAP - il n’existe pas d’outil pour enregistrer les audiences</t>
  </si>
  <si>
    <t>S’il existe un outil pour enregistrer les audiences des tribunaux, veuillez préciser ses fonctionnalités :</t>
  </si>
  <si>
    <t>Enregistrement de l’audio</t>
  </si>
  <si>
    <t>Enregistrement de la vidéo</t>
  </si>
  <si>
    <t>Enregistrement systématique de toutes les audiences</t>
  </si>
  <si>
    <t>Indexation automatique de l’enregistrement</t>
  </si>
  <si>
    <t xml:space="preserve">Transcription automatique de l’enregistrement </t>
  </si>
  <si>
    <t>Possibilité de demander une copie de l’enregistrement</t>
  </si>
  <si>
    <t xml:space="preserve">S’il existe une base de données nationale des décisions de justice, veuillez préciser le pourcentage de décisions publiées pour chaque instance ? </t>
  </si>
  <si>
    <t>NAP – il n’y a pas de base de données pour ces décisions</t>
  </si>
  <si>
    <t>S’il existe une base de données nationale des décisions de justice, veuillez préciser les modalités de publication :</t>
  </si>
  <si>
    <t>Publiées en ligne (site web public)</t>
  </si>
  <si>
    <t>Dans une base de données interne</t>
  </si>
  <si>
    <t>NAP - il n’y a pas de base de données pour ces décisions</t>
  </si>
  <si>
    <t>S’il existe une base de données nationale des décisions de justice, veuillez préciser ses fonctionnalités :</t>
  </si>
  <si>
    <t>Anonymisation automatique</t>
  </si>
  <si>
    <t>Identifiant européen de la jurisprudence (ECLI)</t>
  </si>
  <si>
    <t>Anonymisation manuelle</t>
  </si>
  <si>
    <t>Accès public en ligne gratuit</t>
  </si>
  <si>
    <t>Lien vers la jurisprudence de la Cour européenne des droits de l’homme (CEDH)</t>
  </si>
  <si>
    <t>Open data (Données ouvertes)</t>
  </si>
  <si>
    <t>Contenu lisible par machine</t>
  </si>
  <si>
    <t>Contenu structuré</t>
  </si>
  <si>
    <t>Métadonnées</t>
  </si>
  <si>
    <t xml:space="preserve">S’il existe des outils statistiques d’analyse des données des affaires judiciaires, quel est leur taux de déploiement ? </t>
  </si>
  <si>
    <t>NAP – il n’existe pas d’outil statistique</t>
  </si>
  <si>
    <t>S’il existe des outils statistiques d’analyse des données des affaires judiciaires, veuillez préciser leurs fonctionnalités ainsi que les données disponibles pour des analyses statistiques :</t>
  </si>
  <si>
    <t>Intégration/connexion avec le SGA</t>
  </si>
  <si>
    <t>Logiciel d’informatique décisionnelle (Business intelligence)</t>
  </si>
  <si>
    <t>Génération de rapports statistiques prédéfinis</t>
  </si>
  <si>
    <t xml:space="preserve">Génération de rapports statistiques personnalisés </t>
  </si>
  <si>
    <t>Page et/ou tableau de bord interne(s)</t>
  </si>
  <si>
    <t>Page externe avec des statistiques (site web public)</t>
  </si>
  <si>
    <t>Disponibilité des données en temps réel</t>
  </si>
  <si>
    <t>Consolidation automatique des données au niveau national</t>
  </si>
  <si>
    <t>Données relatives au flux d’affaires (nouvelles, terminées, pendantes)</t>
  </si>
  <si>
    <t>NAP - il n’existe pas d’outil statistique</t>
  </si>
  <si>
    <t>Age d’une affaire pendante</t>
  </si>
  <si>
    <t>Durée des procédures</t>
  </si>
  <si>
    <t>Nombre d’audiences</t>
  </si>
  <si>
    <t>Affaires par juge</t>
  </si>
  <si>
    <t>Nombre de parties dans une affaire</t>
  </si>
  <si>
    <t>Indicateur de recours</t>
  </si>
  <si>
    <t>Résultat du recours</t>
  </si>
  <si>
    <t>Existe-t-il une application pour le règlement en ligne des litiges ?</t>
  </si>
  <si>
    <t>Si oui, existe-t-il une valeur maximale définie au-delà de laquelle le règlement en ligne des litiges ne peut pas être organisé ?</t>
  </si>
  <si>
    <t>Oui, veuillez préciser la valeur maximale[Comment]</t>
  </si>
  <si>
    <t>Si oui, le règlement en ligne des litiges peut-il être utilisé dans les domaines suivants ?</t>
  </si>
  <si>
    <t>Litiges portant sur des petites créances</t>
  </si>
  <si>
    <t xml:space="preserve">Créance incontestée </t>
  </si>
  <si>
    <t>Ordre de paiement</t>
  </si>
  <si>
    <t>Infractions mineures</t>
  </si>
  <si>
    <t xml:space="preserve">Exécution des décisions de justice en matière civile </t>
  </si>
  <si>
    <t>Existe-t-il un fichier national informatisé centralisant toutes les condamnations pénales ?</t>
  </si>
  <si>
    <t>Si oui, veuillez préciser :</t>
  </si>
  <si>
    <t>Le fichier informatisé contient des données biométriques (ex. empreintes digitales, photos)</t>
  </si>
  <si>
    <t>Le fichier informatisé est lié avec d’autres fichiers européens de même nature (ex. ECRIS)</t>
  </si>
  <si>
    <t>Le contenu est directement accessible par voie informatique aux juges et/ou procureurs (ex. interopérabilité avec le SGA)</t>
  </si>
  <si>
    <t>Le contenu est directement accessible à des fins autres que pénales (ex. en matières civile et administrative)</t>
  </si>
  <si>
    <t>Le fichier contient des informations relatives aux condamnations des ressortissants de pays tiers ou d’apatrides</t>
  </si>
  <si>
    <t>Existe-t-il un système de gestion électronique des documents dans les greffes des tribunaux ?</t>
  </si>
  <si>
    <t>En complément des outils déjà listés dans la section IT de ce questionnaire, votre système judiciaire utilise-t-il autres outils TIC innovants ?</t>
  </si>
  <si>
    <t>Taux de déploiement</t>
  </si>
  <si>
    <t>Taux d'utilisation</t>
  </si>
  <si>
    <t>RowTitleFR</t>
  </si>
  <si>
    <t>Dernier audit effectué</t>
  </si>
  <si>
    <t xml:space="preserve">Taux de déploiement </t>
  </si>
  <si>
    <t>Taux d’utilisation</t>
  </si>
  <si>
    <t>Electronique ou papier</t>
  </si>
  <si>
    <t>Possibilité d’introduction électronique par:</t>
  </si>
  <si>
    <t xml:space="preserve">Intégration des données </t>
  </si>
  <si>
    <t>Type de notification</t>
  </si>
  <si>
    <t>Contenu</t>
  </si>
  <si>
    <t>Accès</t>
  </si>
  <si>
    <t>Format de la consultation</t>
  </si>
  <si>
    <t>Fonctionnalités</t>
  </si>
  <si>
    <t xml:space="preserve">Pourcentage de décisions de 1ère instance publiées </t>
  </si>
  <si>
    <t xml:space="preserve">Pourcentage de décisions de 2ème instance publiées </t>
  </si>
  <si>
    <t>Pourcentage de décisions de la Cour suprême publiées</t>
  </si>
  <si>
    <t>1ère instance</t>
  </si>
  <si>
    <t>2ème instance</t>
  </si>
  <si>
    <t>Cour suprême</t>
  </si>
  <si>
    <t>Données disponibles pour des analyses statistiques</t>
  </si>
  <si>
    <t>Pénal</t>
  </si>
  <si>
    <t>Points de déploiement</t>
  </si>
  <si>
    <t>Points d'utilisation</t>
  </si>
  <si>
    <t>Points de deployement</t>
  </si>
  <si>
    <t>Déployé</t>
  </si>
  <si>
    <t>Utilisé</t>
  </si>
  <si>
    <t>Gestion des affaires</t>
  </si>
  <si>
    <t>Calculateur d'index TIC de la CEPEJ</t>
  </si>
  <si>
    <t>Aide à la décision</t>
  </si>
  <si>
    <t>Accès numérique à la justice</t>
  </si>
  <si>
    <t>Catégorie</t>
  </si>
  <si>
    <t>Type d'affaires</t>
  </si>
  <si>
    <t>Administratif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</si>
</sst>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8"/>
      <color rgb="FF000000"/>
      <name val="Segoe UI"/>
      <family val="2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A9D08E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0" fillId="2" borderId="0" xfId="0" applyFill="1"/>
    <xf numFmtId="0" fontId="0" fillId="0" borderId="0" xfId="0" applyNumberFormat="1"/>
    <xf numFmtId="0" fontId="0" fillId="0" borderId="1" xfId="0" applyBorder="1" applyAlignment="1">
      <alignment horizontal="center"/>
    </xf>
    <xf numFmtId="49" fontId="0" fillId="0" borderId="0" xfId="0" applyNumberFormat="1"/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164" fontId="0" fillId="4" borderId="1" xfId="0" applyNumberFormat="1" applyFill="1" applyBorder="1"/>
    <xf numFmtId="164" fontId="0" fillId="2" borderId="1" xfId="0" applyNumberFormat="1" applyFill="1" applyBorder="1"/>
    <xf numFmtId="164" fontId="0" fillId="5" borderId="1" xfId="0" applyNumberFormat="1" applyFill="1" applyBorder="1"/>
    <xf numFmtId="0" fontId="0" fillId="5" borderId="1" xfId="0" applyFill="1" applyBorder="1" applyAlignment="1">
      <alignment horizontal="center" vertical="center"/>
    </xf>
    <xf numFmtId="0" fontId="0" fillId="5" borderId="1" xfId="0" applyFill="1" applyBorder="1"/>
    <xf numFmtId="164" fontId="0" fillId="7" borderId="1" xfId="0" applyNumberFormat="1" applyFill="1" applyBorder="1"/>
    <xf numFmtId="164" fontId="0" fillId="8" borderId="1" xfId="0" applyNumberFormat="1" applyFill="1" applyBorder="1"/>
    <xf numFmtId="0" fontId="0" fillId="3" borderId="1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164" fontId="0" fillId="7" borderId="17" xfId="0" applyNumberFormat="1" applyFill="1" applyBorder="1"/>
    <xf numFmtId="164" fontId="0" fillId="6" borderId="17" xfId="0" applyNumberFormat="1" applyFill="1" applyBorder="1"/>
    <xf numFmtId="164" fontId="0" fillId="5" borderId="17" xfId="0" applyNumberFormat="1" applyFill="1" applyBorder="1"/>
    <xf numFmtId="164" fontId="0" fillId="4" borderId="17" xfId="0" applyNumberFormat="1" applyFill="1" applyBorder="1"/>
    <xf numFmtId="164" fontId="0" fillId="2" borderId="18" xfId="0" applyNumberFormat="1" applyFill="1" applyBorder="1"/>
    <xf numFmtId="0" fontId="0" fillId="10" borderId="1" xfId="0" applyFill="1" applyBorder="1" applyAlignment="1">
      <alignment horizontal="center" vertical="center"/>
    </xf>
    <xf numFmtId="0" fontId="0" fillId="10" borderId="1" xfId="0" applyFill="1" applyBorder="1"/>
    <xf numFmtId="164" fontId="0" fillId="10" borderId="1" xfId="0" applyNumberFormat="1" applyFill="1" applyBorder="1"/>
    <xf numFmtId="0" fontId="0" fillId="0" borderId="1" xfId="0" applyBorder="1" applyAlignment="1">
      <alignment horizontal="center"/>
    </xf>
    <xf numFmtId="0" fontId="0" fillId="9" borderId="6" xfId="0" applyFill="1" applyBorder="1" applyAlignment="1">
      <alignment vertical="center"/>
    </xf>
    <xf numFmtId="0" fontId="0" fillId="9" borderId="14" xfId="0" applyFill="1" applyBorder="1" applyAlignment="1">
      <alignment vertical="center"/>
    </xf>
    <xf numFmtId="0" fontId="0" fillId="9" borderId="7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0" fillId="9" borderId="0" xfId="0" applyFill="1" applyBorder="1" applyAlignment="1">
      <alignment vertical="center"/>
    </xf>
    <xf numFmtId="0" fontId="0" fillId="9" borderId="9" xfId="0" applyFill="1" applyBorder="1" applyAlignment="1">
      <alignment vertical="center"/>
    </xf>
    <xf numFmtId="0" fontId="0" fillId="9" borderId="10" xfId="0" applyFill="1" applyBorder="1" applyAlignment="1">
      <alignment vertical="center"/>
    </xf>
    <xf numFmtId="0" fontId="0" fillId="9" borderId="2" xfId="0" applyFill="1" applyBorder="1" applyAlignment="1">
      <alignment vertical="center"/>
    </xf>
    <xf numFmtId="0" fontId="0" fillId="9" borderId="11" xfId="0" applyFill="1" applyBorder="1" applyAlignment="1">
      <alignment vertical="center"/>
    </xf>
    <xf numFmtId="0" fontId="0" fillId="0" borderId="0" xfId="0" applyBorder="1"/>
    <xf numFmtId="0" fontId="0" fillId="7" borderId="7" xfId="0" applyFill="1" applyBorder="1"/>
    <xf numFmtId="0" fontId="0" fillId="7" borderId="9" xfId="0" applyFill="1" applyBorder="1"/>
    <xf numFmtId="0" fontId="0" fillId="7" borderId="1" xfId="0" applyFill="1" applyBorder="1"/>
    <xf numFmtId="0" fontId="0" fillId="8" borderId="4" xfId="0" applyFill="1" applyBorder="1"/>
    <xf numFmtId="0" fontId="0" fillId="8" borderId="5" xfId="0" applyFill="1" applyBorder="1"/>
    <xf numFmtId="0" fontId="0" fillId="8" borderId="9" xfId="0" applyFill="1" applyBorder="1"/>
    <xf numFmtId="0" fontId="0" fillId="8" borderId="1" xfId="0" applyFill="1" applyBorder="1"/>
    <xf numFmtId="164" fontId="0" fillId="0" borderId="1" xfId="0" applyNumberFormat="1" applyFill="1" applyBorder="1"/>
    <xf numFmtId="0" fontId="0" fillId="0" borderId="0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0" fillId="6" borderId="0" xfId="0" applyFill="1"/>
    <xf numFmtId="0" fontId="0" fillId="3" borderId="0" xfId="0" applyFill="1" applyBorder="1"/>
    <xf numFmtId="0" fontId="0" fillId="3" borderId="14" xfId="0" applyFill="1" applyBorder="1"/>
    <xf numFmtId="0" fontId="0" fillId="3" borderId="2" xfId="0" applyFill="1" applyBorder="1"/>
    <xf numFmtId="0" fontId="0" fillId="11" borderId="0" xfId="0" applyFill="1" applyBorder="1" applyAlignment="1">
      <alignment horizontal="center"/>
    </xf>
    <xf numFmtId="0" fontId="0" fillId="11" borderId="0" xfId="0" applyFill="1" applyBorder="1"/>
    <xf numFmtId="0" fontId="0" fillId="0" borderId="0" xfId="0" applyFill="1" applyBorder="1" applyAlignment="1">
      <alignment horizontal="center"/>
    </xf>
    <xf numFmtId="0" fontId="2" fillId="0" borderId="0" xfId="0" applyFont="1"/>
    <xf numFmtId="0" fontId="0" fillId="0" borderId="0" xfId="0" applyFill="1" applyBorder="1" applyAlignment="1">
      <alignment horizont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10" borderId="1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11" borderId="0" xfId="0" applyFill="1" applyBorder="1" applyProtection="1">
      <protection locked="0"/>
    </xf>
    <xf numFmtId="0" fontId="0" fillId="0" borderId="0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7" borderId="9" xfId="0" applyFont="1" applyFill="1" applyBorder="1"/>
    <xf numFmtId="0" fontId="0" fillId="0" borderId="0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12" borderId="19" xfId="0" applyFont="1" applyFill="1" applyBorder="1"/>
    <xf numFmtId="0" fontId="0" fillId="13" borderId="19" xfId="0" applyFill="1" applyBorder="1"/>
    <xf numFmtId="0" fontId="0" fillId="0" borderId="19" xfId="0" applyBorder="1"/>
    <xf numFmtId="164" fontId="0" fillId="0" borderId="0" xfId="0" applyNumberFormat="1"/>
    <xf numFmtId="0" fontId="6" fillId="0" borderId="0" xfId="0" applyFont="1"/>
    <xf numFmtId="164" fontId="6" fillId="0" borderId="0" xfId="0" applyNumberFormat="1" applyFont="1"/>
    <xf numFmtId="0" fontId="0" fillId="0" borderId="0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0" xfId="0" applyFont="1" applyFill="1" applyBorder="1"/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8" borderId="1" xfId="0" applyFill="1" applyBorder="1" applyAlignment="1">
      <alignment horizontal="center" vertical="center"/>
    </xf>
    <xf numFmtId="164" fontId="0" fillId="14" borderId="1" xfId="0" applyNumberFormat="1" applyFill="1" applyBorder="1"/>
    <xf numFmtId="1" fontId="0" fillId="8" borderId="1" xfId="0" applyNumberFormat="1" applyFill="1" applyBorder="1"/>
    <xf numFmtId="0" fontId="0" fillId="15" borderId="0" xfId="0" applyFill="1"/>
    <xf numFmtId="0" fontId="0" fillId="16" borderId="0" xfId="0" applyFill="1"/>
    <xf numFmtId="0" fontId="0" fillId="10" borderId="12" xfId="0" applyFill="1" applyBorder="1"/>
    <xf numFmtId="0" fontId="0" fillId="3" borderId="12" xfId="0" applyFill="1" applyBorder="1" applyAlignment="1">
      <alignment horizontal="center"/>
    </xf>
    <xf numFmtId="0" fontId="0" fillId="7" borderId="4" xfId="0" applyFill="1" applyBorder="1"/>
    <xf numFmtId="164" fontId="0" fillId="7" borderId="20" xfId="0" applyNumberFormat="1" applyFill="1" applyBorder="1"/>
    <xf numFmtId="164" fontId="0" fillId="7" borderId="12" xfId="0" applyNumberFormat="1" applyFill="1" applyBorder="1"/>
    <xf numFmtId="164" fontId="0" fillId="0" borderId="13" xfId="0" applyNumberFormat="1" applyFill="1" applyBorder="1"/>
    <xf numFmtId="164" fontId="0" fillId="8" borderId="20" xfId="0" applyNumberFormat="1" applyFill="1" applyBorder="1"/>
    <xf numFmtId="0" fontId="0" fillId="5" borderId="12" xfId="0" applyFill="1" applyBorder="1"/>
    <xf numFmtId="164" fontId="0" fillId="10" borderId="13" xfId="0" applyNumberFormat="1" applyFill="1" applyBorder="1"/>
    <xf numFmtId="164" fontId="0" fillId="2" borderId="20" xfId="0" applyNumberFormat="1" applyFill="1" applyBorder="1"/>
    <xf numFmtId="0" fontId="0" fillId="3" borderId="0" xfId="0" applyFill="1" applyBorder="1" applyAlignment="1">
      <alignment wrapText="1"/>
    </xf>
    <xf numFmtId="0" fontId="0" fillId="3" borderId="14" xfId="0" applyFill="1" applyBorder="1" applyAlignment="1">
      <alignment wrapText="1"/>
    </xf>
    <xf numFmtId="0" fontId="9" fillId="0" borderId="11" xfId="0" applyFont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17" borderId="10" xfId="0" applyFont="1" applyFill="1" applyBorder="1" applyAlignment="1">
      <alignment horizontal="center" vertical="center"/>
    </xf>
    <xf numFmtId="164" fontId="9" fillId="0" borderId="1" xfId="0" applyNumberFormat="1" applyFont="1" applyFill="1" applyBorder="1"/>
    <xf numFmtId="164" fontId="11" fillId="0" borderId="4" xfId="0" applyNumberFormat="1" applyFont="1" applyFill="1" applyBorder="1"/>
    <xf numFmtId="0" fontId="11" fillId="0" borderId="7" xfId="0" applyFont="1" applyFill="1" applyBorder="1"/>
    <xf numFmtId="0" fontId="9" fillId="0" borderId="13" xfId="0" applyFont="1" applyFill="1" applyBorder="1"/>
    <xf numFmtId="0" fontId="9" fillId="0" borderId="13" xfId="0" applyFont="1" applyBorder="1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8" fillId="0" borderId="0" xfId="0" applyFont="1"/>
    <xf numFmtId="0" fontId="12" fillId="0" borderId="0" xfId="0" applyFont="1"/>
    <xf numFmtId="0" fontId="13" fillId="0" borderId="0" xfId="0" applyFont="1"/>
    <xf numFmtId="0" fontId="10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10" borderId="15" xfId="0" applyFill="1" applyBorder="1" applyAlignment="1">
      <alignment horizontal="center" vertical="center"/>
    </xf>
    <xf numFmtId="0" fontId="0" fillId="10" borderId="13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8" borderId="12" xfId="0" applyFill="1" applyBorder="1" applyAlignment="1">
      <alignment horizontal="center" vertical="center"/>
    </xf>
    <xf numFmtId="0" fontId="0" fillId="8" borderId="15" xfId="0" applyFill="1" applyBorder="1" applyAlignment="1">
      <alignment horizontal="center" vertical="center"/>
    </xf>
    <xf numFmtId="0" fontId="0" fillId="8" borderId="13" xfId="0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/>
    </xf>
  </cellXfs>
  <cellStyles count="1">
    <cellStyle name="Normal" xfId="0" builtinId="0"/>
  </cellStyles>
  <dxfs count="35">
    <dxf>
      <numFmt numFmtId="30" formatCode="@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color theme="0" tint="-0.14996795556505021"/>
      </font>
      <fill>
        <patternFill patternType="solid">
          <fgColor theme="0"/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 patternType="solid">
          <fgColor theme="0"/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 patternType="solid">
          <fgColor theme="0"/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 patternType="solid">
          <fgColor theme="0"/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 patternType="solid">
          <fgColor theme="0"/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 patternType="solid">
          <fgColor theme="0"/>
          <bgColor theme="0" tint="-0.14996795556505021"/>
        </patternFill>
      </fill>
      <border>
        <left/>
        <right/>
        <top/>
        <bottom/>
        <vertical/>
        <horizontal/>
      </border>
    </dxf>
    <dxf>
      <fill>
        <patternFill>
          <bgColor theme="0" tint="-0.14996795556505021"/>
        </patternFill>
      </fill>
      <border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</dxf>
    <dxf>
      <fill>
        <patternFill>
          <bgColor theme="0" tint="-0.14996795556505021"/>
        </patternFill>
      </fill>
      <border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</dxf>
    <dxf>
      <fill>
        <patternFill>
          <bgColor theme="0" tint="-0.14996795556505021"/>
        </patternFill>
      </fill>
      <border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</dxf>
    <dxf>
      <font>
        <strike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2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8EA9DB"/>
      <color rgb="FFA9D08E"/>
      <color rgb="FF5D84CB"/>
      <color rgb="FFF1F8EC"/>
      <color rgb="FFF3F6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onnections" Target="connection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microsoft.com/office/2011/relationships/chartColorStyle" Target="colors8.xml"/><Relationship Id="rId1" Type="http://schemas.microsoft.com/office/2011/relationships/chartStyle" Target="style8.xml"/><Relationship Id="rId6" Type="http://schemas.openxmlformats.org/officeDocument/2006/relationships/image" Target="../media/image10.svg"/><Relationship Id="rId5" Type="http://schemas.openxmlformats.org/officeDocument/2006/relationships/image" Target="../media/image9.png"/><Relationship Id="rId4" Type="http://schemas.openxmlformats.org/officeDocument/2006/relationships/image" Target="../media/image6.svg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microsoft.com/office/2011/relationships/chartColorStyle" Target="colors9.xml"/><Relationship Id="rId1" Type="http://schemas.microsoft.com/office/2011/relationships/chartStyle" Target="style9.xml"/><Relationship Id="rId6" Type="http://schemas.openxmlformats.org/officeDocument/2006/relationships/image" Target="../media/image8.svg"/><Relationship Id="rId5" Type="http://schemas.openxmlformats.org/officeDocument/2006/relationships/image" Target="../media/image7.png"/><Relationship Id="rId4" Type="http://schemas.openxmlformats.org/officeDocument/2006/relationships/image" Target="../media/image6.svg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microsoft.com/office/2011/relationships/chartColorStyle" Target="colors11.xml"/><Relationship Id="rId1" Type="http://schemas.microsoft.com/office/2011/relationships/chartStyle" Target="style11.xml"/><Relationship Id="rId6" Type="http://schemas.openxmlformats.org/officeDocument/2006/relationships/image" Target="../media/image8.svg"/><Relationship Id="rId5" Type="http://schemas.openxmlformats.org/officeDocument/2006/relationships/image" Target="../media/image7.png"/><Relationship Id="rId4" Type="http://schemas.openxmlformats.org/officeDocument/2006/relationships/image" Target="../media/image6.svg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microsoft.com/office/2011/relationships/chartColorStyle" Target="colors12.xml"/><Relationship Id="rId1" Type="http://schemas.microsoft.com/office/2011/relationships/chartStyle" Target="style12.xml"/><Relationship Id="rId6" Type="http://schemas.openxmlformats.org/officeDocument/2006/relationships/image" Target="../media/image10.svg"/><Relationship Id="rId5" Type="http://schemas.openxmlformats.org/officeDocument/2006/relationships/image" Target="../media/image9.png"/><Relationship Id="rId4" Type="http://schemas.openxmlformats.org/officeDocument/2006/relationships/image" Target="../media/image6.svg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microsoft.com/office/2011/relationships/chartColorStyle" Target="colors13.xml"/><Relationship Id="rId1" Type="http://schemas.microsoft.com/office/2011/relationships/chartStyle" Target="style13.xml"/><Relationship Id="rId6" Type="http://schemas.openxmlformats.org/officeDocument/2006/relationships/image" Target="../media/image8.svg"/><Relationship Id="rId5" Type="http://schemas.openxmlformats.org/officeDocument/2006/relationships/image" Target="../media/image7.png"/><Relationship Id="rId4" Type="http://schemas.openxmlformats.org/officeDocument/2006/relationships/image" Target="../media/image6.svg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microsoft.com/office/2011/relationships/chartColorStyle" Target="colors14.xml"/><Relationship Id="rId1" Type="http://schemas.microsoft.com/office/2011/relationships/chartStyle" Target="style14.xml"/><Relationship Id="rId6" Type="http://schemas.openxmlformats.org/officeDocument/2006/relationships/image" Target="../media/image10.svg"/><Relationship Id="rId5" Type="http://schemas.openxmlformats.org/officeDocument/2006/relationships/image" Target="../media/image9.png"/><Relationship Id="rId4" Type="http://schemas.openxmlformats.org/officeDocument/2006/relationships/image" Target="../media/image6.svg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microsoft.com/office/2011/relationships/chartColorStyle" Target="colors15.xml"/><Relationship Id="rId1" Type="http://schemas.microsoft.com/office/2011/relationships/chartStyle" Target="style15.xml"/><Relationship Id="rId6" Type="http://schemas.openxmlformats.org/officeDocument/2006/relationships/image" Target="../media/image8.svg"/><Relationship Id="rId5" Type="http://schemas.openxmlformats.org/officeDocument/2006/relationships/image" Target="../media/image7.png"/><Relationship Id="rId4" Type="http://schemas.openxmlformats.org/officeDocument/2006/relationships/image" Target="../media/image6.svg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microsoft.com/office/2011/relationships/chartColorStyle" Target="colors16.xml"/><Relationship Id="rId1" Type="http://schemas.microsoft.com/office/2011/relationships/chartStyle" Target="style16.xml"/><Relationship Id="rId6" Type="http://schemas.openxmlformats.org/officeDocument/2006/relationships/image" Target="../media/image10.svg"/><Relationship Id="rId5" Type="http://schemas.openxmlformats.org/officeDocument/2006/relationships/image" Target="../media/image9.png"/><Relationship Id="rId4" Type="http://schemas.openxmlformats.org/officeDocument/2006/relationships/image" Target="../media/image6.svg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microsoft.com/office/2011/relationships/chartColorStyle" Target="colors17.xml"/><Relationship Id="rId1" Type="http://schemas.microsoft.com/office/2011/relationships/chartStyle" Target="style17.xml"/><Relationship Id="rId6" Type="http://schemas.openxmlformats.org/officeDocument/2006/relationships/image" Target="../media/image8.svg"/><Relationship Id="rId5" Type="http://schemas.openxmlformats.org/officeDocument/2006/relationships/image" Target="../media/image7.png"/><Relationship Id="rId4" Type="http://schemas.openxmlformats.org/officeDocument/2006/relationships/image" Target="../media/image6.svg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microsoft.com/office/2011/relationships/chartColorStyle" Target="colors18.xml"/><Relationship Id="rId1" Type="http://schemas.microsoft.com/office/2011/relationships/chartStyle" Target="style18.xml"/><Relationship Id="rId6" Type="http://schemas.openxmlformats.org/officeDocument/2006/relationships/image" Target="../media/image10.svg"/><Relationship Id="rId5" Type="http://schemas.openxmlformats.org/officeDocument/2006/relationships/image" Target="../media/image9.png"/><Relationship Id="rId4" Type="http://schemas.openxmlformats.org/officeDocument/2006/relationships/image" Target="../media/image6.svg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microsoft.com/office/2011/relationships/chartColorStyle" Target="colors19.xml"/><Relationship Id="rId1" Type="http://schemas.microsoft.com/office/2011/relationships/chartStyle" Target="style19.xml"/><Relationship Id="rId6" Type="http://schemas.openxmlformats.org/officeDocument/2006/relationships/image" Target="../media/image8.svg"/><Relationship Id="rId5" Type="http://schemas.openxmlformats.org/officeDocument/2006/relationships/image" Target="../media/image7.png"/><Relationship Id="rId4" Type="http://schemas.openxmlformats.org/officeDocument/2006/relationships/image" Target="../media/image6.svg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microsoft.com/office/2011/relationships/chartColorStyle" Target="colors20.xml"/><Relationship Id="rId1" Type="http://schemas.microsoft.com/office/2011/relationships/chartStyle" Target="style20.xml"/><Relationship Id="rId6" Type="http://schemas.openxmlformats.org/officeDocument/2006/relationships/image" Target="../media/image8.svg"/><Relationship Id="rId5" Type="http://schemas.openxmlformats.org/officeDocument/2006/relationships/image" Target="../media/image7.png"/><Relationship Id="rId4" Type="http://schemas.openxmlformats.org/officeDocument/2006/relationships/image" Target="../media/image6.svg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microsoft.com/office/2011/relationships/chartColorStyle" Target="colors21.xml"/><Relationship Id="rId1" Type="http://schemas.microsoft.com/office/2011/relationships/chartStyle" Target="style21.xml"/><Relationship Id="rId6" Type="http://schemas.openxmlformats.org/officeDocument/2006/relationships/image" Target="../media/image8.svg"/><Relationship Id="rId5" Type="http://schemas.openxmlformats.org/officeDocument/2006/relationships/image" Target="../media/image7.png"/><Relationship Id="rId4" Type="http://schemas.openxmlformats.org/officeDocument/2006/relationships/image" Target="../media/image6.svg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microsoft.com/office/2011/relationships/chartColorStyle" Target="colors1.xml"/><Relationship Id="rId1" Type="http://schemas.microsoft.com/office/2011/relationships/chartStyle" Target="style1.xml"/><Relationship Id="rId6" Type="http://schemas.openxmlformats.org/officeDocument/2006/relationships/image" Target="../media/image8.svg"/><Relationship Id="rId5" Type="http://schemas.openxmlformats.org/officeDocument/2006/relationships/image" Target="../media/image7.png"/><Relationship Id="rId4" Type="http://schemas.openxmlformats.org/officeDocument/2006/relationships/image" Target="../media/image6.svg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microsoft.com/office/2011/relationships/chartColorStyle" Target="colors2.xml"/><Relationship Id="rId1" Type="http://schemas.microsoft.com/office/2011/relationships/chartStyle" Target="style2.xml"/><Relationship Id="rId6" Type="http://schemas.openxmlformats.org/officeDocument/2006/relationships/image" Target="../media/image10.svg"/><Relationship Id="rId5" Type="http://schemas.openxmlformats.org/officeDocument/2006/relationships/image" Target="../media/image9.png"/><Relationship Id="rId4" Type="http://schemas.openxmlformats.org/officeDocument/2006/relationships/image" Target="../media/image6.svg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microsoft.com/office/2011/relationships/chartColorStyle" Target="colors3.xml"/><Relationship Id="rId1" Type="http://schemas.microsoft.com/office/2011/relationships/chartStyle" Target="style3.xml"/><Relationship Id="rId6" Type="http://schemas.openxmlformats.org/officeDocument/2006/relationships/image" Target="../media/image8.svg"/><Relationship Id="rId5" Type="http://schemas.openxmlformats.org/officeDocument/2006/relationships/image" Target="../media/image7.png"/><Relationship Id="rId4" Type="http://schemas.openxmlformats.org/officeDocument/2006/relationships/image" Target="../media/image6.svg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microsoft.com/office/2011/relationships/chartColorStyle" Target="colors4.xml"/><Relationship Id="rId1" Type="http://schemas.microsoft.com/office/2011/relationships/chartStyle" Target="style4.xml"/><Relationship Id="rId6" Type="http://schemas.openxmlformats.org/officeDocument/2006/relationships/image" Target="../media/image10.svg"/><Relationship Id="rId5" Type="http://schemas.openxmlformats.org/officeDocument/2006/relationships/image" Target="../media/image9.png"/><Relationship Id="rId4" Type="http://schemas.openxmlformats.org/officeDocument/2006/relationships/image" Target="../media/image6.svg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microsoft.com/office/2011/relationships/chartColorStyle" Target="colors5.xml"/><Relationship Id="rId1" Type="http://schemas.microsoft.com/office/2011/relationships/chartStyle" Target="style5.xml"/><Relationship Id="rId6" Type="http://schemas.openxmlformats.org/officeDocument/2006/relationships/image" Target="../media/image8.svg"/><Relationship Id="rId5" Type="http://schemas.openxmlformats.org/officeDocument/2006/relationships/image" Target="../media/image7.png"/><Relationship Id="rId4" Type="http://schemas.openxmlformats.org/officeDocument/2006/relationships/image" Target="../media/image6.svg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microsoft.com/office/2011/relationships/chartColorStyle" Target="colors6.xml"/><Relationship Id="rId1" Type="http://schemas.microsoft.com/office/2011/relationships/chartStyle" Target="style6.xml"/><Relationship Id="rId6" Type="http://schemas.openxmlformats.org/officeDocument/2006/relationships/image" Target="../media/image10.svg"/><Relationship Id="rId5" Type="http://schemas.openxmlformats.org/officeDocument/2006/relationships/image" Target="../media/image9.png"/><Relationship Id="rId4" Type="http://schemas.openxmlformats.org/officeDocument/2006/relationships/image" Target="../media/image6.svg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microsoft.com/office/2011/relationships/chartColorStyle" Target="colors7.xml"/><Relationship Id="rId1" Type="http://schemas.microsoft.com/office/2011/relationships/chartStyle" Target="style7.xml"/><Relationship Id="rId6" Type="http://schemas.openxmlformats.org/officeDocument/2006/relationships/image" Target="../media/image8.svg"/><Relationship Id="rId5" Type="http://schemas.openxmlformats.org/officeDocument/2006/relationships/image" Target="../media/image7.png"/><Relationship Id="rId4" Type="http://schemas.openxmlformats.org/officeDocument/2006/relationships/image" Target="../media/image6.sv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'062-08'!$AM$46</c:f>
          <c:strCache>
            <c:ptCount val="1"/>
            <c:pt idx="0">
              <c:v>Points de déploiement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6374498524472006"/>
          <c:y val="0.14657931988546796"/>
          <c:w val="0.78521235363714248"/>
          <c:h val="0.77531542992221125"/>
        </c:manualLayout>
      </c:layout>
      <c:barChart>
        <c:barDir val="bar"/>
        <c:grouping val="clustered"/>
        <c:varyColors val="0"/>
        <c:ser>
          <c:idx val="1"/>
          <c:order val="0"/>
          <c:spPr>
            <a:solidFill>
              <a:schemeClr val="bg1">
                <a:lumMod val="9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5D8-46A9-BEC6-B5F86870C27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471-4705-BBE5-BD400D64AF8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471-4705-BBE5-BD400D64AF8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471-4705-BBE5-BD400D64AF8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1800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PointsPerQuestion!$B$5:$B$15</c:f>
              <c:strCache>
                <c:ptCount val="11"/>
                <c:pt idx="0">
                  <c:v>062-08</c:v>
                </c:pt>
                <c:pt idx="1">
                  <c:v>062-10</c:v>
                </c:pt>
                <c:pt idx="2">
                  <c:v>062-12</c:v>
                </c:pt>
                <c:pt idx="3">
                  <c:v>062-14</c:v>
                </c:pt>
                <c:pt idx="4">
                  <c:v>062-16</c:v>
                </c:pt>
                <c:pt idx="5">
                  <c:v>062-18</c:v>
                </c:pt>
                <c:pt idx="6">
                  <c:v>062-21</c:v>
                </c:pt>
                <c:pt idx="7">
                  <c:v>062-23</c:v>
                </c:pt>
                <c:pt idx="8">
                  <c:v>062-25</c:v>
                </c:pt>
                <c:pt idx="9">
                  <c:v>062-27</c:v>
                </c:pt>
                <c:pt idx="10">
                  <c:v>062-30</c:v>
                </c:pt>
              </c:strCache>
            </c:strRef>
          </c:cat>
          <c:val>
            <c:numRef>
              <c:f>PointsPerQuestion!$E$5:$E$15</c:f>
              <c:numCache>
                <c:formatCode>0.0</c:formatCode>
                <c:ptCount val="11"/>
                <c:pt idx="0">
                  <c:v>29</c:v>
                </c:pt>
                <c:pt idx="1">
                  <c:v>28.5</c:v>
                </c:pt>
                <c:pt idx="2">
                  <c:v>31.5</c:v>
                </c:pt>
                <c:pt idx="3">
                  <c:v>29</c:v>
                </c:pt>
                <c:pt idx="4">
                  <c:v>27</c:v>
                </c:pt>
                <c:pt idx="5">
                  <c:v>3</c:v>
                </c:pt>
                <c:pt idx="6">
                  <c:v>61</c:v>
                </c:pt>
                <c:pt idx="7">
                  <c:v>13.5</c:v>
                </c:pt>
                <c:pt idx="8">
                  <c:v>9</c:v>
                </c:pt>
                <c:pt idx="9">
                  <c:v>16.875</c:v>
                </c:pt>
                <c:pt idx="10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D8-46A9-BEC6-B5F86870C278}"/>
            </c:ext>
          </c:extLst>
        </c:ser>
        <c:ser>
          <c:idx val="0"/>
          <c:order val="1"/>
          <c:tx>
            <c:strRef>
              <c:f>PointsPerQuestion!$C$2</c:f>
              <c:strCache>
                <c:ptCount val="1"/>
                <c:pt idx="0">
                  <c:v>Points de deployement</c:v>
                </c:pt>
              </c:strCache>
            </c:strRef>
          </c:tx>
          <c:spPr>
            <a:blipFill>
              <a:blip xmlns:r="http://schemas.openxmlformats.org/officeDocument/2006/relationships" r:embed="rId1"/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PointsPerQuestion!$B$5:$B$15</c:f>
              <c:strCache>
                <c:ptCount val="11"/>
                <c:pt idx="0">
                  <c:v>062-08</c:v>
                </c:pt>
                <c:pt idx="1">
                  <c:v>062-10</c:v>
                </c:pt>
                <c:pt idx="2">
                  <c:v>062-12</c:v>
                </c:pt>
                <c:pt idx="3">
                  <c:v>062-14</c:v>
                </c:pt>
                <c:pt idx="4">
                  <c:v>062-16</c:v>
                </c:pt>
                <c:pt idx="5">
                  <c:v>062-18</c:v>
                </c:pt>
                <c:pt idx="6">
                  <c:v>062-21</c:v>
                </c:pt>
                <c:pt idx="7">
                  <c:v>062-23</c:v>
                </c:pt>
                <c:pt idx="8">
                  <c:v>062-25</c:v>
                </c:pt>
                <c:pt idx="9">
                  <c:v>062-27</c:v>
                </c:pt>
                <c:pt idx="10">
                  <c:v>062-30</c:v>
                </c:pt>
              </c:strCache>
            </c:strRef>
          </c:cat>
          <c:val>
            <c:numRef>
              <c:f>PointsPerQuestion!$D$5:$D$15</c:f>
              <c:numCache>
                <c:formatCode>0.0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D8-46A9-BEC6-B5F86870C2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146614424"/>
        <c:axId val="1146615864"/>
      </c:barChart>
      <c:catAx>
        <c:axId val="114661442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46615864"/>
        <c:crosses val="autoZero"/>
        <c:auto val="1"/>
        <c:lblAlgn val="ctr"/>
        <c:lblOffset val="100"/>
        <c:noMultiLvlLbl val="0"/>
      </c:catAx>
      <c:valAx>
        <c:axId val="1146615864"/>
        <c:scaling>
          <c:orientation val="minMax"/>
          <c:min val="0"/>
        </c:scaling>
        <c:delete val="1"/>
        <c:axPos val="t"/>
        <c:numFmt formatCode="0.0" sourceLinked="1"/>
        <c:majorTickMark val="out"/>
        <c:minorTickMark val="none"/>
        <c:tickLblPos val="nextTo"/>
        <c:crossAx val="11466144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3F6FB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'062-14'!$AP$46</c:f>
          <c:strCache>
            <c:ptCount val="1"/>
            <c:pt idx="0">
              <c:v>Points d'utilisation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4.4909400306422063E-2"/>
          <c:y val="0.14657931988546796"/>
          <c:w val="0.9040434315540109"/>
          <c:h val="0.68416302434495657"/>
        </c:manualLayout>
      </c:layout>
      <c:barChart>
        <c:barDir val="bar"/>
        <c:grouping val="clustered"/>
        <c:varyColors val="0"/>
        <c:ser>
          <c:idx val="1"/>
          <c:order val="0"/>
          <c:spPr>
            <a:blipFill>
              <a:blip xmlns:r="http://schemas.openxmlformats.org/officeDocument/2006/relationships" r:embed="rId3">
                <a:extLst>
                  <a:ext uri="{96DAC541-7B7A-43D3-8B79-37D633B846F1}">
                    <asvg:svgBlip xmlns:asvg="http://schemas.microsoft.com/office/drawing/2016/SVG/main" r:embed="rId4"/>
                  </a:ext>
                </a:extLst>
              </a:blip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5.922407558297782E-2"/>
                  <c:y val="-0.2918453357600158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58-4470-B15D-3062D13E88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'062-14'!$AP$46</c:f>
              <c:strCache>
                <c:ptCount val="1"/>
                <c:pt idx="0">
                  <c:v>Points d'utilisation</c:v>
                </c:pt>
              </c:strCache>
            </c:strRef>
          </c:cat>
          <c:val>
            <c:numRef>
              <c:f>'062-14'!$AE$47</c:f>
              <c:numCache>
                <c:formatCode>0.0</c:formatCode>
                <c:ptCount val="1"/>
                <c:pt idx="0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58-4470-B15D-3062D13E887C}"/>
            </c:ext>
          </c:extLst>
        </c:ser>
        <c:ser>
          <c:idx val="0"/>
          <c:order val="1"/>
          <c:spPr>
            <a:blipFill>
              <a:blip xmlns:r="http://schemas.openxmlformats.org/officeDocument/2006/relationships" r:embed="rId5">
                <a:extLst>
                  <a:ext uri="{96DAC541-7B7A-43D3-8B79-37D633B846F1}">
                    <asvg:svgBlip xmlns:asvg="http://schemas.microsoft.com/office/drawing/2016/SVG/main" r:embed="rId6"/>
                  </a:ext>
                </a:extLst>
              </a:blip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'062-14'!$AP$46</c:f>
              <c:strCache>
                <c:ptCount val="1"/>
                <c:pt idx="0">
                  <c:v>Points d'utilisation</c:v>
                </c:pt>
              </c:strCache>
            </c:strRef>
          </c:cat>
          <c:val>
            <c:numRef>
              <c:f>'062-14'!$AP$47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58-4470-B15D-3062D13E88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100"/>
        <c:axId val="1146614424"/>
        <c:axId val="1146615864"/>
      </c:barChart>
      <c:catAx>
        <c:axId val="114661442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146615864"/>
        <c:crosses val="autoZero"/>
        <c:auto val="1"/>
        <c:lblAlgn val="ctr"/>
        <c:lblOffset val="100"/>
        <c:noMultiLvlLbl val="0"/>
      </c:catAx>
      <c:valAx>
        <c:axId val="1146615864"/>
        <c:scaling>
          <c:orientation val="minMax"/>
          <c:min val="0"/>
        </c:scaling>
        <c:delete val="1"/>
        <c:axPos val="b"/>
        <c:numFmt formatCode="0.0" sourceLinked="1"/>
        <c:majorTickMark val="out"/>
        <c:minorTickMark val="none"/>
        <c:tickLblPos val="nextTo"/>
        <c:crossAx val="1146614424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'062-16'!$AH$49</c:f>
          <c:strCache>
            <c:ptCount val="1"/>
            <c:pt idx="0">
              <c:v>Points de déploiement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4.4909400306422063E-2"/>
          <c:y val="0.14657931988546796"/>
          <c:w val="0.9040434315540109"/>
          <c:h val="0.68416302434495657"/>
        </c:manualLayout>
      </c:layout>
      <c:barChart>
        <c:barDir val="bar"/>
        <c:grouping val="clustered"/>
        <c:varyColors val="0"/>
        <c:ser>
          <c:idx val="1"/>
          <c:order val="0"/>
          <c:spPr>
            <a:blipFill>
              <a:blip xmlns:r="http://schemas.openxmlformats.org/officeDocument/2006/relationships" r:embed="rId3">
                <a:extLst>
                  <a:ext uri="{96DAC541-7B7A-43D3-8B79-37D633B846F1}">
                    <asvg:svgBlip xmlns:asvg="http://schemas.microsoft.com/office/drawing/2016/SVG/main" r:embed="rId4"/>
                  </a:ext>
                </a:extLst>
              </a:blip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5.922407558297782E-2"/>
                  <c:y val="-0.2918453357600158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44-421D-B892-A0D6D20FE3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'062-16'!$AH$49</c:f>
              <c:strCache>
                <c:ptCount val="1"/>
                <c:pt idx="0">
                  <c:v>Points de déploiement</c:v>
                </c:pt>
              </c:strCache>
            </c:strRef>
          </c:cat>
          <c:val>
            <c:numRef>
              <c:f>'062-16'!$Z$50</c:f>
              <c:numCache>
                <c:formatCode>0.0</c:formatCode>
                <c:ptCount val="1"/>
                <c:pt idx="0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44-421D-B892-A0D6D20FE39D}"/>
            </c:ext>
          </c:extLst>
        </c:ser>
        <c:ser>
          <c:idx val="0"/>
          <c:order val="1"/>
          <c:spPr>
            <a:blipFill>
              <a:blip xmlns:r="http://schemas.openxmlformats.org/officeDocument/2006/relationships" r:embed="rId5">
                <a:extLst>
                  <a:ext uri="{96DAC541-7B7A-43D3-8B79-37D633B846F1}">
                    <asvg:svgBlip xmlns:asvg="http://schemas.microsoft.com/office/drawing/2016/SVG/main" r:embed="rId6"/>
                  </a:ext>
                </a:extLst>
              </a:blip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'062-16'!$AH$49</c:f>
              <c:strCache>
                <c:ptCount val="1"/>
                <c:pt idx="0">
                  <c:v>Points de déploiement</c:v>
                </c:pt>
              </c:strCache>
            </c:strRef>
          </c:cat>
          <c:val>
            <c:numRef>
              <c:f>'062-16'!$AH$50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44-421D-B892-A0D6D20FE3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100"/>
        <c:axId val="1146614424"/>
        <c:axId val="1146615864"/>
      </c:barChart>
      <c:catAx>
        <c:axId val="114661442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146615864"/>
        <c:crosses val="autoZero"/>
        <c:auto val="1"/>
        <c:lblAlgn val="ctr"/>
        <c:lblOffset val="100"/>
        <c:noMultiLvlLbl val="0"/>
      </c:catAx>
      <c:valAx>
        <c:axId val="1146615864"/>
        <c:scaling>
          <c:orientation val="minMax"/>
          <c:min val="0"/>
        </c:scaling>
        <c:delete val="1"/>
        <c:axPos val="b"/>
        <c:numFmt formatCode="0.0" sourceLinked="1"/>
        <c:majorTickMark val="out"/>
        <c:minorTickMark val="none"/>
        <c:tickLblPos val="nextTo"/>
        <c:crossAx val="1146614424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'062-14'!$AP$46</c:f>
          <c:strCache>
            <c:ptCount val="1"/>
            <c:pt idx="0">
              <c:v>Points d'utilisation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4.4909400306422063E-2"/>
          <c:y val="0.14657931988546796"/>
          <c:w val="0.9040434315540109"/>
          <c:h val="0.68416302434495657"/>
        </c:manualLayout>
      </c:layout>
      <c:barChart>
        <c:barDir val="bar"/>
        <c:grouping val="clustered"/>
        <c:varyColors val="0"/>
        <c:ser>
          <c:idx val="1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7499-48E4-8F8D-CA73E52584C9}"/>
              </c:ext>
            </c:extLst>
          </c:dPt>
          <c:dLbls>
            <c:dLbl>
              <c:idx val="0"/>
              <c:layout>
                <c:manualLayout>
                  <c:x val="-2.4228030920308969E-2"/>
                  <c:y val="-0.3068883266065057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0-7499-48E4-8F8D-CA73E52584C9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'062-14'!$AP$46</c:f>
              <c:strCache>
                <c:ptCount val="1"/>
                <c:pt idx="0">
                  <c:v>Points d'utilisation</c:v>
                </c:pt>
              </c:strCache>
            </c:strRef>
          </c:cat>
          <c:val>
            <c:numRef>
              <c:f>'062-16'!$Z$50</c:f>
              <c:numCache>
                <c:formatCode>0.0</c:formatCode>
                <c:ptCount val="1"/>
                <c:pt idx="0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99-48E4-8F8D-CA73E52584C9}"/>
            </c:ext>
          </c:extLst>
        </c:ser>
        <c:ser>
          <c:idx val="0"/>
          <c:order val="1"/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'062-14'!$AP$46</c:f>
              <c:strCache>
                <c:ptCount val="1"/>
                <c:pt idx="0">
                  <c:v>Points d'utilisation</c:v>
                </c:pt>
              </c:strCache>
            </c:strRef>
          </c:cat>
          <c:val>
            <c:numRef>
              <c:f>'062-16'!$AK$50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99-48E4-8F8D-CA73E52584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100"/>
        <c:axId val="1146614424"/>
        <c:axId val="1146615864"/>
      </c:barChart>
      <c:catAx>
        <c:axId val="114661442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146615864"/>
        <c:crosses val="autoZero"/>
        <c:auto val="1"/>
        <c:lblAlgn val="ctr"/>
        <c:lblOffset val="100"/>
        <c:noMultiLvlLbl val="0"/>
      </c:catAx>
      <c:valAx>
        <c:axId val="1146615864"/>
        <c:scaling>
          <c:orientation val="minMax"/>
          <c:min val="0"/>
        </c:scaling>
        <c:delete val="1"/>
        <c:axPos val="b"/>
        <c:numFmt formatCode="0.0" sourceLinked="1"/>
        <c:majorTickMark val="out"/>
        <c:minorTickMark val="none"/>
        <c:tickLblPos val="nextTo"/>
        <c:crossAx val="1146614424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'062-18'!$AC$46</c:f>
          <c:strCache>
            <c:ptCount val="1"/>
            <c:pt idx="0">
              <c:v>Points de déploiement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4.4909400306422063E-2"/>
          <c:y val="0.14657931988546796"/>
          <c:w val="0.9040434315540109"/>
          <c:h val="0.68416302434495657"/>
        </c:manualLayout>
      </c:layout>
      <c:barChart>
        <c:barDir val="bar"/>
        <c:grouping val="clustered"/>
        <c:varyColors val="0"/>
        <c:ser>
          <c:idx val="1"/>
          <c:order val="0"/>
          <c:spPr>
            <a:blipFill>
              <a:blip xmlns:r="http://schemas.openxmlformats.org/officeDocument/2006/relationships" r:embed="rId3">
                <a:extLst>
                  <a:ext uri="{96DAC541-7B7A-43D3-8B79-37D633B846F1}">
                    <asvg:svgBlip xmlns:asvg="http://schemas.microsoft.com/office/drawing/2016/SVG/main" r:embed="rId4"/>
                  </a:ext>
                </a:extLst>
              </a:blip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5.922407558297782E-2"/>
                  <c:y val="-0.2918453357600158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EF3-4C2F-87B8-D3FD10F3F4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'062-18'!$AC$46</c:f>
              <c:strCache>
                <c:ptCount val="1"/>
                <c:pt idx="0">
                  <c:v>Points de déploiement</c:v>
                </c:pt>
              </c:strCache>
            </c:strRef>
          </c:cat>
          <c:val>
            <c:numRef>
              <c:f>'062-18'!$U$47</c:f>
              <c:numCache>
                <c:formatCode>0.0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F3-4C2F-87B8-D3FD10F3F4D6}"/>
            </c:ext>
          </c:extLst>
        </c:ser>
        <c:ser>
          <c:idx val="0"/>
          <c:order val="1"/>
          <c:spPr>
            <a:blipFill>
              <a:blip xmlns:r="http://schemas.openxmlformats.org/officeDocument/2006/relationships" r:embed="rId5">
                <a:extLst>
                  <a:ext uri="{96DAC541-7B7A-43D3-8B79-37D633B846F1}">
                    <asvg:svgBlip xmlns:asvg="http://schemas.microsoft.com/office/drawing/2016/SVG/main" r:embed="rId6"/>
                  </a:ext>
                </a:extLst>
              </a:blip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'062-18'!$AC$46</c:f>
              <c:strCache>
                <c:ptCount val="1"/>
                <c:pt idx="0">
                  <c:v>Points de déploiement</c:v>
                </c:pt>
              </c:strCache>
            </c:strRef>
          </c:cat>
          <c:val>
            <c:numRef>
              <c:f>'062-18'!$AC$47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F3-4C2F-87B8-D3FD10F3F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100"/>
        <c:axId val="1146614424"/>
        <c:axId val="1146615864"/>
      </c:barChart>
      <c:catAx>
        <c:axId val="114661442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146615864"/>
        <c:crosses val="autoZero"/>
        <c:auto val="1"/>
        <c:lblAlgn val="ctr"/>
        <c:lblOffset val="100"/>
        <c:noMultiLvlLbl val="0"/>
      </c:catAx>
      <c:valAx>
        <c:axId val="1146615864"/>
        <c:scaling>
          <c:orientation val="minMax"/>
          <c:min val="0"/>
        </c:scaling>
        <c:delete val="1"/>
        <c:axPos val="b"/>
        <c:numFmt formatCode="0.0" sourceLinked="1"/>
        <c:majorTickMark val="out"/>
        <c:minorTickMark val="none"/>
        <c:tickLblPos val="nextTo"/>
        <c:crossAx val="1146614424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'062-18'!$AF$46</c:f>
          <c:strCache>
            <c:ptCount val="1"/>
            <c:pt idx="0">
              <c:v>Points d'utilisation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4.4909400306422063E-2"/>
          <c:y val="0.14657931988546796"/>
          <c:w val="0.9040434315540109"/>
          <c:h val="0.68416302434495657"/>
        </c:manualLayout>
      </c:layout>
      <c:barChart>
        <c:barDir val="bar"/>
        <c:grouping val="clustered"/>
        <c:varyColors val="0"/>
        <c:ser>
          <c:idx val="1"/>
          <c:order val="0"/>
          <c:spPr>
            <a:blipFill>
              <a:blip xmlns:r="http://schemas.openxmlformats.org/officeDocument/2006/relationships" r:embed="rId3">
                <a:extLst>
                  <a:ext uri="{96DAC541-7B7A-43D3-8B79-37D633B846F1}">
                    <asvg:svgBlip xmlns:asvg="http://schemas.microsoft.com/office/drawing/2016/SVG/main" r:embed="rId4"/>
                  </a:ext>
                </a:extLst>
              </a:blip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5.922407558297782E-2"/>
                  <c:y val="-0.2918453357600158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60-481D-A572-025BD5031E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'062-18'!$AF$46</c:f>
              <c:strCache>
                <c:ptCount val="1"/>
                <c:pt idx="0">
                  <c:v>Points d'utilisation</c:v>
                </c:pt>
              </c:strCache>
            </c:strRef>
          </c:cat>
          <c:val>
            <c:numRef>
              <c:f>'062-18'!$U$47</c:f>
              <c:numCache>
                <c:formatCode>0.0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60-481D-A572-025BD5031E9C}"/>
            </c:ext>
          </c:extLst>
        </c:ser>
        <c:ser>
          <c:idx val="0"/>
          <c:order val="1"/>
          <c:spPr>
            <a:blipFill>
              <a:blip xmlns:r="http://schemas.openxmlformats.org/officeDocument/2006/relationships" r:embed="rId5">
                <a:extLst>
                  <a:ext uri="{96DAC541-7B7A-43D3-8B79-37D633B846F1}">
                    <asvg:svgBlip xmlns:asvg="http://schemas.microsoft.com/office/drawing/2016/SVG/main" r:embed="rId6"/>
                  </a:ext>
                </a:extLst>
              </a:blip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'062-18'!$AF$46</c:f>
              <c:strCache>
                <c:ptCount val="1"/>
                <c:pt idx="0">
                  <c:v>Points d'utilisation</c:v>
                </c:pt>
              </c:strCache>
            </c:strRef>
          </c:cat>
          <c:val>
            <c:numRef>
              <c:f>'062-18'!$AF$47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60-481D-A572-025BD5031E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100"/>
        <c:axId val="1146614424"/>
        <c:axId val="1146615864"/>
      </c:barChart>
      <c:catAx>
        <c:axId val="114661442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146615864"/>
        <c:crosses val="autoZero"/>
        <c:auto val="1"/>
        <c:lblAlgn val="ctr"/>
        <c:lblOffset val="100"/>
        <c:noMultiLvlLbl val="0"/>
      </c:catAx>
      <c:valAx>
        <c:axId val="1146615864"/>
        <c:scaling>
          <c:orientation val="minMax"/>
          <c:min val="0"/>
        </c:scaling>
        <c:delete val="1"/>
        <c:axPos val="b"/>
        <c:numFmt formatCode="0.0" sourceLinked="1"/>
        <c:majorTickMark val="out"/>
        <c:minorTickMark val="none"/>
        <c:tickLblPos val="nextTo"/>
        <c:crossAx val="1146614424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'062-20'!$AC$71</c:f>
          <c:strCache>
            <c:ptCount val="1"/>
            <c:pt idx="0">
              <c:v>Points de déploiement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4.4909400306422063E-2"/>
          <c:y val="0.14657931988546796"/>
          <c:w val="0.9040434315540109"/>
          <c:h val="0.68416302434495657"/>
        </c:manualLayout>
      </c:layout>
      <c:barChart>
        <c:barDir val="bar"/>
        <c:grouping val="clustered"/>
        <c:varyColors val="0"/>
        <c:ser>
          <c:idx val="1"/>
          <c:order val="0"/>
          <c:spPr>
            <a:blipFill>
              <a:blip xmlns:r="http://schemas.openxmlformats.org/officeDocument/2006/relationships" r:embed="rId3">
                <a:extLst>
                  <a:ext uri="{96DAC541-7B7A-43D3-8B79-37D633B846F1}">
                    <asvg:svgBlip xmlns:asvg="http://schemas.microsoft.com/office/drawing/2016/SVG/main" r:embed="rId4"/>
                  </a:ext>
                </a:extLst>
              </a:blip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5.922407558297782E-2"/>
                  <c:y val="-0.2918453357600158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CE-46EC-B737-6712575E0B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'062-20'!$AC$71</c:f>
              <c:strCache>
                <c:ptCount val="1"/>
                <c:pt idx="0">
                  <c:v>Points de déploiement</c:v>
                </c:pt>
              </c:strCache>
            </c:strRef>
          </c:cat>
          <c:val>
            <c:numRef>
              <c:f>'062-20'!$U$72</c:f>
              <c:numCache>
                <c:formatCode>0.0</c:formatCode>
                <c:ptCount val="1"/>
                <c:pt idx="0">
                  <c:v>30.5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CE-46EC-B737-6712575E0B68}"/>
            </c:ext>
          </c:extLst>
        </c:ser>
        <c:ser>
          <c:idx val="0"/>
          <c:order val="1"/>
          <c:spPr>
            <a:blipFill>
              <a:blip xmlns:r="http://schemas.openxmlformats.org/officeDocument/2006/relationships" r:embed="rId5">
                <a:extLst>
                  <a:ext uri="{96DAC541-7B7A-43D3-8B79-37D633B846F1}">
                    <asvg:svgBlip xmlns:asvg="http://schemas.microsoft.com/office/drawing/2016/SVG/main" r:embed="rId6"/>
                  </a:ext>
                </a:extLst>
              </a:blip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'062-20'!$AC$71</c:f>
              <c:strCache>
                <c:ptCount val="1"/>
                <c:pt idx="0">
                  <c:v>Points de déploiement</c:v>
                </c:pt>
              </c:strCache>
            </c:strRef>
          </c:cat>
          <c:val>
            <c:numRef>
              <c:f>'062-20'!$AC$72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CE-46EC-B737-6712575E0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100"/>
        <c:axId val="1146614424"/>
        <c:axId val="1146615864"/>
      </c:barChart>
      <c:catAx>
        <c:axId val="114661442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146615864"/>
        <c:crosses val="autoZero"/>
        <c:auto val="1"/>
        <c:lblAlgn val="ctr"/>
        <c:lblOffset val="100"/>
        <c:noMultiLvlLbl val="0"/>
      </c:catAx>
      <c:valAx>
        <c:axId val="1146615864"/>
        <c:scaling>
          <c:orientation val="minMax"/>
          <c:min val="0"/>
        </c:scaling>
        <c:delete val="1"/>
        <c:axPos val="b"/>
        <c:numFmt formatCode="0.0" sourceLinked="1"/>
        <c:majorTickMark val="out"/>
        <c:minorTickMark val="none"/>
        <c:tickLblPos val="nextTo"/>
        <c:crossAx val="1146614424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'062-20'!$AF$71</c:f>
          <c:strCache>
            <c:ptCount val="1"/>
            <c:pt idx="0">
              <c:v>Points d'utilisation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4.4909400306422063E-2"/>
          <c:y val="0.14657931988546796"/>
          <c:w val="0.9040434315540109"/>
          <c:h val="0.68416302434495657"/>
        </c:manualLayout>
      </c:layout>
      <c:barChart>
        <c:barDir val="bar"/>
        <c:grouping val="clustered"/>
        <c:varyColors val="0"/>
        <c:ser>
          <c:idx val="1"/>
          <c:order val="0"/>
          <c:spPr>
            <a:blipFill>
              <a:blip xmlns:r="http://schemas.openxmlformats.org/officeDocument/2006/relationships" r:embed="rId3">
                <a:extLst>
                  <a:ext uri="{96DAC541-7B7A-43D3-8B79-37D633B846F1}">
                    <asvg:svgBlip xmlns:asvg="http://schemas.microsoft.com/office/drawing/2016/SVG/main" r:embed="rId4"/>
                  </a:ext>
                </a:extLst>
              </a:blip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5.922407558297782E-2"/>
                  <c:y val="-0.2918453357600158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A1-4E31-B3BF-6AA92D5013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'062-20'!$AF$71</c:f>
              <c:strCache>
                <c:ptCount val="1"/>
                <c:pt idx="0">
                  <c:v>Points d'utilisation</c:v>
                </c:pt>
              </c:strCache>
            </c:strRef>
          </c:cat>
          <c:val>
            <c:numRef>
              <c:f>'062-20'!$U$72</c:f>
              <c:numCache>
                <c:formatCode>0.0</c:formatCode>
                <c:ptCount val="1"/>
                <c:pt idx="0">
                  <c:v>30.5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A1-4E31-B3BF-6AA92D50136E}"/>
            </c:ext>
          </c:extLst>
        </c:ser>
        <c:ser>
          <c:idx val="0"/>
          <c:order val="1"/>
          <c:spPr>
            <a:blipFill>
              <a:blip xmlns:r="http://schemas.openxmlformats.org/officeDocument/2006/relationships" r:embed="rId5">
                <a:extLst>
                  <a:ext uri="{96DAC541-7B7A-43D3-8B79-37D633B846F1}">
                    <asvg:svgBlip xmlns:asvg="http://schemas.microsoft.com/office/drawing/2016/SVG/main" r:embed="rId6"/>
                  </a:ext>
                </a:extLst>
              </a:blip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'062-20'!$AF$71</c:f>
              <c:strCache>
                <c:ptCount val="1"/>
                <c:pt idx="0">
                  <c:v>Points d'utilisation</c:v>
                </c:pt>
              </c:strCache>
            </c:strRef>
          </c:cat>
          <c:val>
            <c:numRef>
              <c:f>'062-20'!$AF$72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1A1-4E31-B3BF-6AA92D5013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100"/>
        <c:axId val="1146614424"/>
        <c:axId val="1146615864"/>
      </c:barChart>
      <c:catAx>
        <c:axId val="114661442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146615864"/>
        <c:crosses val="autoZero"/>
        <c:auto val="1"/>
        <c:lblAlgn val="ctr"/>
        <c:lblOffset val="100"/>
        <c:noMultiLvlLbl val="0"/>
      </c:catAx>
      <c:valAx>
        <c:axId val="1146615864"/>
        <c:scaling>
          <c:orientation val="minMax"/>
          <c:min val="0"/>
        </c:scaling>
        <c:delete val="1"/>
        <c:axPos val="b"/>
        <c:numFmt formatCode="0.0" sourceLinked="1"/>
        <c:majorTickMark val="out"/>
        <c:minorTickMark val="none"/>
        <c:tickLblPos val="nextTo"/>
        <c:crossAx val="1146614424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'062-23'!$AC$49</c:f>
          <c:strCache>
            <c:ptCount val="1"/>
            <c:pt idx="0">
              <c:v>Points de déploiement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4.4909400306422063E-2"/>
          <c:y val="0.14657931988546796"/>
          <c:w val="0.9040434315540109"/>
          <c:h val="0.68416302434495657"/>
        </c:manualLayout>
      </c:layout>
      <c:barChart>
        <c:barDir val="bar"/>
        <c:grouping val="clustered"/>
        <c:varyColors val="0"/>
        <c:ser>
          <c:idx val="1"/>
          <c:order val="0"/>
          <c:spPr>
            <a:blipFill>
              <a:blip xmlns:r="http://schemas.openxmlformats.org/officeDocument/2006/relationships" r:embed="rId3">
                <a:extLst>
                  <a:ext uri="{96DAC541-7B7A-43D3-8B79-37D633B846F1}">
                    <asvg:svgBlip xmlns:asvg="http://schemas.microsoft.com/office/drawing/2016/SVG/main" r:embed="rId4"/>
                  </a:ext>
                </a:extLst>
              </a:blip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5.922407558297782E-2"/>
                  <c:y val="-0.2918453357600158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7D-4E56-84DD-1845BB98B4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'062-23'!$AC$49</c:f>
              <c:strCache>
                <c:ptCount val="1"/>
                <c:pt idx="0">
                  <c:v>Points de déploiement</c:v>
                </c:pt>
              </c:strCache>
            </c:strRef>
          </c:cat>
          <c:val>
            <c:numRef>
              <c:f>'062-23'!$U$50</c:f>
              <c:numCache>
                <c:formatCode>0.0</c:formatCode>
                <c:ptCount val="1"/>
                <c:pt idx="0">
                  <c:v>13.5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7D-4E56-84DD-1845BB98B4E3}"/>
            </c:ext>
          </c:extLst>
        </c:ser>
        <c:ser>
          <c:idx val="0"/>
          <c:order val="1"/>
          <c:spPr>
            <a:blipFill>
              <a:blip xmlns:r="http://schemas.openxmlformats.org/officeDocument/2006/relationships" r:embed="rId5">
                <a:extLst>
                  <a:ext uri="{96DAC541-7B7A-43D3-8B79-37D633B846F1}">
                    <asvg:svgBlip xmlns:asvg="http://schemas.microsoft.com/office/drawing/2016/SVG/main" r:embed="rId6"/>
                  </a:ext>
                </a:extLst>
              </a:blip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'062-23'!$AC$49</c:f>
              <c:strCache>
                <c:ptCount val="1"/>
                <c:pt idx="0">
                  <c:v>Points de déploiement</c:v>
                </c:pt>
              </c:strCache>
            </c:strRef>
          </c:cat>
          <c:val>
            <c:numRef>
              <c:f>'062-23'!$AC$50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7D-4E56-84DD-1845BB98B4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100"/>
        <c:axId val="1146614424"/>
        <c:axId val="1146615864"/>
      </c:barChart>
      <c:catAx>
        <c:axId val="114661442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146615864"/>
        <c:crosses val="autoZero"/>
        <c:auto val="1"/>
        <c:lblAlgn val="ctr"/>
        <c:lblOffset val="100"/>
        <c:noMultiLvlLbl val="0"/>
      </c:catAx>
      <c:valAx>
        <c:axId val="1146615864"/>
        <c:scaling>
          <c:orientation val="minMax"/>
          <c:min val="0"/>
        </c:scaling>
        <c:delete val="1"/>
        <c:axPos val="b"/>
        <c:numFmt formatCode="0.0" sourceLinked="1"/>
        <c:majorTickMark val="out"/>
        <c:minorTickMark val="none"/>
        <c:tickLblPos val="nextTo"/>
        <c:crossAx val="1146614424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'062-23'!$AF$49</c:f>
          <c:strCache>
            <c:ptCount val="1"/>
            <c:pt idx="0">
              <c:v>Points d'utilisation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4.4909400306422063E-2"/>
          <c:y val="0.14657931988546796"/>
          <c:w val="0.9040434315540109"/>
          <c:h val="0.68416302434495657"/>
        </c:manualLayout>
      </c:layout>
      <c:barChart>
        <c:barDir val="bar"/>
        <c:grouping val="clustered"/>
        <c:varyColors val="0"/>
        <c:ser>
          <c:idx val="1"/>
          <c:order val="0"/>
          <c:spPr>
            <a:blipFill>
              <a:blip xmlns:r="http://schemas.openxmlformats.org/officeDocument/2006/relationships" r:embed="rId3">
                <a:extLst>
                  <a:ext uri="{96DAC541-7B7A-43D3-8B79-37D633B846F1}">
                    <asvg:svgBlip xmlns:asvg="http://schemas.microsoft.com/office/drawing/2016/SVG/main" r:embed="rId4"/>
                  </a:ext>
                </a:extLst>
              </a:blip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5.922407558297782E-2"/>
                  <c:y val="-0.2918453357600158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26-40F7-801C-DD56EBEB9A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'062-23'!$AF$49</c:f>
              <c:strCache>
                <c:ptCount val="1"/>
                <c:pt idx="0">
                  <c:v>Points d'utilisation</c:v>
                </c:pt>
              </c:strCache>
            </c:strRef>
          </c:cat>
          <c:val>
            <c:numRef>
              <c:f>'062-23'!$U$50</c:f>
              <c:numCache>
                <c:formatCode>0.0</c:formatCode>
                <c:ptCount val="1"/>
                <c:pt idx="0">
                  <c:v>13.5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26-40F7-801C-DD56EBEB9AFA}"/>
            </c:ext>
          </c:extLst>
        </c:ser>
        <c:ser>
          <c:idx val="0"/>
          <c:order val="1"/>
          <c:spPr>
            <a:blipFill>
              <a:blip xmlns:r="http://schemas.openxmlformats.org/officeDocument/2006/relationships" r:embed="rId5">
                <a:extLst>
                  <a:ext uri="{96DAC541-7B7A-43D3-8B79-37D633B846F1}">
                    <asvg:svgBlip xmlns:asvg="http://schemas.microsoft.com/office/drawing/2016/SVG/main" r:embed="rId6"/>
                  </a:ext>
                </a:extLst>
              </a:blip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'062-23'!$AF$49</c:f>
              <c:strCache>
                <c:ptCount val="1"/>
                <c:pt idx="0">
                  <c:v>Points d'utilisation</c:v>
                </c:pt>
              </c:strCache>
            </c:strRef>
          </c:cat>
          <c:val>
            <c:numRef>
              <c:f>'062-23'!$AF$50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26-40F7-801C-DD56EBEB9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100"/>
        <c:axId val="1146614424"/>
        <c:axId val="1146615864"/>
      </c:barChart>
      <c:catAx>
        <c:axId val="114661442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146615864"/>
        <c:crosses val="autoZero"/>
        <c:auto val="1"/>
        <c:lblAlgn val="ctr"/>
        <c:lblOffset val="100"/>
        <c:noMultiLvlLbl val="0"/>
      </c:catAx>
      <c:valAx>
        <c:axId val="1146615864"/>
        <c:scaling>
          <c:orientation val="minMax"/>
          <c:min val="0"/>
        </c:scaling>
        <c:delete val="1"/>
        <c:axPos val="b"/>
        <c:numFmt formatCode="0.0" sourceLinked="1"/>
        <c:majorTickMark val="out"/>
        <c:minorTickMark val="none"/>
        <c:tickLblPos val="nextTo"/>
        <c:crossAx val="1146614424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'062-25'!$AC$52</c:f>
          <c:strCache>
            <c:ptCount val="1"/>
            <c:pt idx="0">
              <c:v>Points de déploiement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4.4909400306422063E-2"/>
          <c:y val="0.14657931988546796"/>
          <c:w val="0.9040434315540109"/>
          <c:h val="0.68416302434495657"/>
        </c:manualLayout>
      </c:layout>
      <c:barChart>
        <c:barDir val="bar"/>
        <c:grouping val="clustered"/>
        <c:varyColors val="0"/>
        <c:ser>
          <c:idx val="1"/>
          <c:order val="0"/>
          <c:spPr>
            <a:blipFill>
              <a:blip xmlns:r="http://schemas.openxmlformats.org/officeDocument/2006/relationships" r:embed="rId3">
                <a:extLst>
                  <a:ext uri="{96DAC541-7B7A-43D3-8B79-37D633B846F1}">
                    <asvg:svgBlip xmlns:asvg="http://schemas.microsoft.com/office/drawing/2016/SVG/main" r:embed="rId4"/>
                  </a:ext>
                </a:extLst>
              </a:blip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5.922407558297782E-2"/>
                  <c:y val="-0.2918453357600158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DE2-4DE5-90C7-16614ABEA5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'062-25'!$AC$52</c:f>
              <c:strCache>
                <c:ptCount val="1"/>
                <c:pt idx="0">
                  <c:v>Points de déploiement</c:v>
                </c:pt>
              </c:strCache>
            </c:strRef>
          </c:cat>
          <c:val>
            <c:numRef>
              <c:f>'062-25'!$U$53</c:f>
              <c:numCache>
                <c:formatCode>0.0</c:formatCode>
                <c:ptCount val="1"/>
                <c:pt idx="0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2-4DE5-90C7-16614ABEA553}"/>
            </c:ext>
          </c:extLst>
        </c:ser>
        <c:ser>
          <c:idx val="0"/>
          <c:order val="1"/>
          <c:spPr>
            <a:blipFill>
              <a:blip xmlns:r="http://schemas.openxmlformats.org/officeDocument/2006/relationships" r:embed="rId5">
                <a:extLst>
                  <a:ext uri="{96DAC541-7B7A-43D3-8B79-37D633B846F1}">
                    <asvg:svgBlip xmlns:asvg="http://schemas.microsoft.com/office/drawing/2016/SVG/main" r:embed="rId6"/>
                  </a:ext>
                </a:extLst>
              </a:blip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'062-25'!$AC$52</c:f>
              <c:strCache>
                <c:ptCount val="1"/>
                <c:pt idx="0">
                  <c:v>Points de déploiement</c:v>
                </c:pt>
              </c:strCache>
            </c:strRef>
          </c:cat>
          <c:val>
            <c:numRef>
              <c:f>'062-25'!$AC$53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E2-4DE5-90C7-16614ABEA5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100"/>
        <c:axId val="1146614424"/>
        <c:axId val="1146615864"/>
      </c:barChart>
      <c:catAx>
        <c:axId val="114661442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146615864"/>
        <c:crosses val="autoZero"/>
        <c:auto val="1"/>
        <c:lblAlgn val="ctr"/>
        <c:lblOffset val="100"/>
        <c:noMultiLvlLbl val="0"/>
      </c:catAx>
      <c:valAx>
        <c:axId val="1146615864"/>
        <c:scaling>
          <c:orientation val="minMax"/>
          <c:min val="0"/>
        </c:scaling>
        <c:delete val="1"/>
        <c:axPos val="b"/>
        <c:numFmt formatCode="0.0" sourceLinked="1"/>
        <c:majorTickMark val="out"/>
        <c:minorTickMark val="none"/>
        <c:tickLblPos val="nextTo"/>
        <c:crossAx val="1146614424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PointsPerQuestion!$D$2</c:f>
          <c:strCache>
            <c:ptCount val="1"/>
            <c:pt idx="0">
              <c:v>Points d'utilisation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216987012007722"/>
          <c:y val="0.14657931988546796"/>
          <c:w val="0.73196588376609961"/>
          <c:h val="0.77278153601273381"/>
        </c:manualLayout>
      </c:layout>
      <c:barChart>
        <c:barDir val="bar"/>
        <c:grouping val="clustered"/>
        <c:varyColors val="0"/>
        <c:ser>
          <c:idx val="1"/>
          <c:order val="0"/>
          <c:spPr>
            <a:blipFill>
              <a:blip xmlns:r="http://schemas.openxmlformats.org/officeDocument/2006/relationships" r:embed="rId1"/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1800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PointsPerQuestion!$B$5:$B$15</c:f>
              <c:strCache>
                <c:ptCount val="11"/>
                <c:pt idx="0">
                  <c:v>062-08</c:v>
                </c:pt>
                <c:pt idx="1">
                  <c:v>062-10</c:v>
                </c:pt>
                <c:pt idx="2">
                  <c:v>062-12</c:v>
                </c:pt>
                <c:pt idx="3">
                  <c:v>062-14</c:v>
                </c:pt>
                <c:pt idx="4">
                  <c:v>062-16</c:v>
                </c:pt>
                <c:pt idx="5">
                  <c:v>062-18</c:v>
                </c:pt>
                <c:pt idx="6">
                  <c:v>062-21</c:v>
                </c:pt>
                <c:pt idx="7">
                  <c:v>062-23</c:v>
                </c:pt>
                <c:pt idx="8">
                  <c:v>062-25</c:v>
                </c:pt>
                <c:pt idx="9">
                  <c:v>062-27</c:v>
                </c:pt>
                <c:pt idx="10">
                  <c:v>062-30</c:v>
                </c:pt>
              </c:strCache>
            </c:strRef>
          </c:cat>
          <c:val>
            <c:numRef>
              <c:f>PointsPerQuestion!$G$5:$G$15</c:f>
              <c:numCache>
                <c:formatCode>0.0</c:formatCode>
                <c:ptCount val="11"/>
                <c:pt idx="0">
                  <c:v>29</c:v>
                </c:pt>
                <c:pt idx="1">
                  <c:v>28.5</c:v>
                </c:pt>
                <c:pt idx="2">
                  <c:v>31.5</c:v>
                </c:pt>
                <c:pt idx="3">
                  <c:v>29</c:v>
                </c:pt>
                <c:pt idx="4">
                  <c:v>27</c:v>
                </c:pt>
                <c:pt idx="5">
                  <c:v>3</c:v>
                </c:pt>
                <c:pt idx="6">
                  <c:v>61</c:v>
                </c:pt>
                <c:pt idx="7">
                  <c:v>13.5</c:v>
                </c:pt>
                <c:pt idx="8">
                  <c:v>9</c:v>
                </c:pt>
                <c:pt idx="9">
                  <c:v>16.875</c:v>
                </c:pt>
                <c:pt idx="10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D8-46A9-BEC6-B5F86870C278}"/>
            </c:ext>
          </c:extLst>
        </c:ser>
        <c:ser>
          <c:idx val="0"/>
          <c:order val="1"/>
          <c:tx>
            <c:strRef>
              <c:f>PointsPerQuestion!$D$2</c:f>
              <c:strCache>
                <c:ptCount val="1"/>
                <c:pt idx="0">
                  <c:v>Points d'utilisation</c:v>
                </c:pt>
              </c:strCache>
            </c:strRef>
          </c:tx>
          <c:spPr>
            <a:blipFill>
              <a:blip xmlns:r="http://schemas.openxmlformats.org/officeDocument/2006/relationships" r:embed="rId2"/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PointsPerQuestion!$B$5:$B$15</c:f>
              <c:strCache>
                <c:ptCount val="11"/>
                <c:pt idx="0">
                  <c:v>062-08</c:v>
                </c:pt>
                <c:pt idx="1">
                  <c:v>062-10</c:v>
                </c:pt>
                <c:pt idx="2">
                  <c:v>062-12</c:v>
                </c:pt>
                <c:pt idx="3">
                  <c:v>062-14</c:v>
                </c:pt>
                <c:pt idx="4">
                  <c:v>062-16</c:v>
                </c:pt>
                <c:pt idx="5">
                  <c:v>062-18</c:v>
                </c:pt>
                <c:pt idx="6">
                  <c:v>062-21</c:v>
                </c:pt>
                <c:pt idx="7">
                  <c:v>062-23</c:v>
                </c:pt>
                <c:pt idx="8">
                  <c:v>062-25</c:v>
                </c:pt>
                <c:pt idx="9">
                  <c:v>062-27</c:v>
                </c:pt>
                <c:pt idx="10">
                  <c:v>062-30</c:v>
                </c:pt>
              </c:strCache>
            </c:strRef>
          </c:cat>
          <c:val>
            <c:numRef>
              <c:f>PointsPerQuestion!$F$5:$F$15</c:f>
              <c:numCache>
                <c:formatCode>0.0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D8-46A9-BEC6-B5F86870C2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146614424"/>
        <c:axId val="1146615864"/>
      </c:barChart>
      <c:catAx>
        <c:axId val="114661442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46615864"/>
        <c:crosses val="autoZero"/>
        <c:auto val="1"/>
        <c:lblAlgn val="ctr"/>
        <c:lblOffset val="100"/>
        <c:noMultiLvlLbl val="0"/>
      </c:catAx>
      <c:valAx>
        <c:axId val="1146615864"/>
        <c:scaling>
          <c:orientation val="minMax"/>
          <c:min val="0"/>
        </c:scaling>
        <c:delete val="1"/>
        <c:axPos val="t"/>
        <c:numFmt formatCode="0.0" sourceLinked="1"/>
        <c:majorTickMark val="out"/>
        <c:minorTickMark val="none"/>
        <c:tickLblPos val="nextTo"/>
        <c:crossAx val="11466144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1F8EC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'062-25'!$AF$52</c:f>
          <c:strCache>
            <c:ptCount val="1"/>
            <c:pt idx="0">
              <c:v>Points d'utilisation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4.4909400306422063E-2"/>
          <c:y val="0.14657931988546796"/>
          <c:w val="0.9040434315540109"/>
          <c:h val="0.68416302434495657"/>
        </c:manualLayout>
      </c:layout>
      <c:barChart>
        <c:barDir val="bar"/>
        <c:grouping val="clustered"/>
        <c:varyColors val="0"/>
        <c:ser>
          <c:idx val="1"/>
          <c:order val="0"/>
          <c:spPr>
            <a:blipFill>
              <a:blip xmlns:r="http://schemas.openxmlformats.org/officeDocument/2006/relationships" r:embed="rId3">
                <a:extLst>
                  <a:ext uri="{96DAC541-7B7A-43D3-8B79-37D633B846F1}">
                    <asvg:svgBlip xmlns:asvg="http://schemas.microsoft.com/office/drawing/2016/SVG/main" r:embed="rId4"/>
                  </a:ext>
                </a:extLst>
              </a:blip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5.922407558297782E-2"/>
                  <c:y val="-0.2918453357600158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00-4886-AEED-59A87D0E87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'062-25'!$AF$52</c:f>
              <c:strCache>
                <c:ptCount val="1"/>
                <c:pt idx="0">
                  <c:v>Points d'utilisation</c:v>
                </c:pt>
              </c:strCache>
            </c:strRef>
          </c:cat>
          <c:val>
            <c:numRef>
              <c:f>'062-25'!$U$53</c:f>
              <c:numCache>
                <c:formatCode>0.0</c:formatCode>
                <c:ptCount val="1"/>
                <c:pt idx="0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00-4886-AEED-59A87D0E877D}"/>
            </c:ext>
          </c:extLst>
        </c:ser>
        <c:ser>
          <c:idx val="0"/>
          <c:order val="1"/>
          <c:spPr>
            <a:blipFill>
              <a:blip xmlns:r="http://schemas.openxmlformats.org/officeDocument/2006/relationships" r:embed="rId5">
                <a:extLst>
                  <a:ext uri="{96DAC541-7B7A-43D3-8B79-37D633B846F1}">
                    <asvg:svgBlip xmlns:asvg="http://schemas.microsoft.com/office/drawing/2016/SVG/main" r:embed="rId6"/>
                  </a:ext>
                </a:extLst>
              </a:blip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'062-25'!$AF$52</c:f>
              <c:strCache>
                <c:ptCount val="1"/>
                <c:pt idx="0">
                  <c:v>Points d'utilisation</c:v>
                </c:pt>
              </c:strCache>
            </c:strRef>
          </c:cat>
          <c:val>
            <c:numRef>
              <c:f>'062-25'!$AF$53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00-4886-AEED-59A87D0E87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100"/>
        <c:axId val="1146614424"/>
        <c:axId val="1146615864"/>
      </c:barChart>
      <c:catAx>
        <c:axId val="114661442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146615864"/>
        <c:crosses val="autoZero"/>
        <c:auto val="1"/>
        <c:lblAlgn val="ctr"/>
        <c:lblOffset val="100"/>
        <c:noMultiLvlLbl val="0"/>
      </c:catAx>
      <c:valAx>
        <c:axId val="1146615864"/>
        <c:scaling>
          <c:orientation val="minMax"/>
          <c:min val="0"/>
        </c:scaling>
        <c:delete val="1"/>
        <c:axPos val="b"/>
        <c:numFmt formatCode="0.0" sourceLinked="1"/>
        <c:majorTickMark val="out"/>
        <c:minorTickMark val="none"/>
        <c:tickLblPos val="nextTo"/>
        <c:crossAx val="1146614424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'062-27(a)'!$AP$46</c:f>
          <c:strCache>
            <c:ptCount val="1"/>
            <c:pt idx="0">
              <c:v>Points de déploiement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4.4909400306422063E-2"/>
          <c:y val="0.14657931988546796"/>
          <c:w val="0.9040434315540109"/>
          <c:h val="0.68416302434495657"/>
        </c:manualLayout>
      </c:layout>
      <c:barChart>
        <c:barDir val="bar"/>
        <c:grouping val="clustered"/>
        <c:varyColors val="0"/>
        <c:ser>
          <c:idx val="1"/>
          <c:order val="0"/>
          <c:spPr>
            <a:blipFill>
              <a:blip xmlns:r="http://schemas.openxmlformats.org/officeDocument/2006/relationships" r:embed="rId3">
                <a:extLst>
                  <a:ext uri="{96DAC541-7B7A-43D3-8B79-37D633B846F1}">
                    <asvg:svgBlip xmlns:asvg="http://schemas.microsoft.com/office/drawing/2016/SVG/main" r:embed="rId4"/>
                  </a:ext>
                </a:extLst>
              </a:blip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5.922407558297782E-2"/>
                  <c:y val="-0.2918453357600158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D3-40B3-A913-3326BF2826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'062-27(a)'!$AP$46</c:f>
              <c:strCache>
                <c:ptCount val="1"/>
                <c:pt idx="0">
                  <c:v>Points de déploiement</c:v>
                </c:pt>
              </c:strCache>
            </c:strRef>
          </c:cat>
          <c:val>
            <c:numRef>
              <c:f>'062-27(a)'!$AH$47</c:f>
              <c:numCache>
                <c:formatCode>0.0</c:formatCode>
                <c:ptCount val="1"/>
                <c:pt idx="0">
                  <c:v>5.25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D3-40B3-A913-3326BF282631}"/>
            </c:ext>
          </c:extLst>
        </c:ser>
        <c:ser>
          <c:idx val="0"/>
          <c:order val="1"/>
          <c:spPr>
            <a:blipFill>
              <a:blip xmlns:r="http://schemas.openxmlformats.org/officeDocument/2006/relationships" r:embed="rId5">
                <a:extLst>
                  <a:ext uri="{96DAC541-7B7A-43D3-8B79-37D633B846F1}">
                    <asvg:svgBlip xmlns:asvg="http://schemas.microsoft.com/office/drawing/2016/SVG/main" r:embed="rId6"/>
                  </a:ext>
                </a:extLst>
              </a:blip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'062-27(a)'!$AP$46</c:f>
              <c:strCache>
                <c:ptCount val="1"/>
                <c:pt idx="0">
                  <c:v>Points de déploiement</c:v>
                </c:pt>
              </c:strCache>
            </c:strRef>
          </c:cat>
          <c:val>
            <c:numRef>
              <c:f>'062-27(a)'!$AP$47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CD3-40B3-A913-3326BF282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100"/>
        <c:axId val="1146614424"/>
        <c:axId val="1146615864"/>
      </c:barChart>
      <c:catAx>
        <c:axId val="114661442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146615864"/>
        <c:crosses val="autoZero"/>
        <c:auto val="1"/>
        <c:lblAlgn val="ctr"/>
        <c:lblOffset val="100"/>
        <c:noMultiLvlLbl val="0"/>
      </c:catAx>
      <c:valAx>
        <c:axId val="1146615864"/>
        <c:scaling>
          <c:orientation val="minMax"/>
          <c:min val="0"/>
        </c:scaling>
        <c:delete val="1"/>
        <c:axPos val="b"/>
        <c:numFmt formatCode="0.0" sourceLinked="1"/>
        <c:majorTickMark val="out"/>
        <c:minorTickMark val="none"/>
        <c:tickLblPos val="nextTo"/>
        <c:crossAx val="1146614424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'062-27(b)'!$AC$64</c:f>
          <c:strCache>
            <c:ptCount val="1"/>
            <c:pt idx="0">
              <c:v>Points de déploiement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4.4909400306422063E-2"/>
          <c:y val="0.14657931988546796"/>
          <c:w val="0.9040434315540109"/>
          <c:h val="0.68416302434495657"/>
        </c:manualLayout>
      </c:layout>
      <c:barChart>
        <c:barDir val="bar"/>
        <c:grouping val="clustered"/>
        <c:varyColors val="0"/>
        <c:ser>
          <c:idx val="1"/>
          <c:order val="0"/>
          <c:spPr>
            <a:blipFill>
              <a:blip xmlns:r="http://schemas.openxmlformats.org/officeDocument/2006/relationships" r:embed="rId3">
                <a:extLst>
                  <a:ext uri="{96DAC541-7B7A-43D3-8B79-37D633B846F1}">
                    <asvg:svgBlip xmlns:asvg="http://schemas.microsoft.com/office/drawing/2016/SVG/main" r:embed="rId4"/>
                  </a:ext>
                </a:extLst>
              </a:blip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5.922407558297782E-2"/>
                  <c:y val="-0.2918453357600158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294-4FFF-A077-3233B398EF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'062-27(b)'!$AC$64</c:f>
              <c:strCache>
                <c:ptCount val="1"/>
                <c:pt idx="0">
                  <c:v>Points de déploiement</c:v>
                </c:pt>
              </c:strCache>
            </c:strRef>
          </c:cat>
          <c:val>
            <c:numRef>
              <c:f>'062-27(b)'!$U$65</c:f>
              <c:numCache>
                <c:formatCode>0.0</c:formatCode>
                <c:ptCount val="1"/>
                <c:pt idx="0">
                  <c:v>28.5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94-4FFF-A077-3233B398EF67}"/>
            </c:ext>
          </c:extLst>
        </c:ser>
        <c:ser>
          <c:idx val="0"/>
          <c:order val="1"/>
          <c:spPr>
            <a:blipFill>
              <a:blip xmlns:r="http://schemas.openxmlformats.org/officeDocument/2006/relationships" r:embed="rId5">
                <a:extLst>
                  <a:ext uri="{96DAC541-7B7A-43D3-8B79-37D633B846F1}">
                    <asvg:svgBlip xmlns:asvg="http://schemas.microsoft.com/office/drawing/2016/SVG/main" r:embed="rId6"/>
                  </a:ext>
                </a:extLst>
              </a:blip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'062-27(b)'!$AC$64</c:f>
              <c:strCache>
                <c:ptCount val="1"/>
                <c:pt idx="0">
                  <c:v>Points de déploiement</c:v>
                </c:pt>
              </c:strCache>
            </c:strRef>
          </c:cat>
          <c:val>
            <c:numRef>
              <c:f>'062-27(b)'!$AC$65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94-4FFF-A077-3233B398E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100"/>
        <c:axId val="1146614424"/>
        <c:axId val="1146615864"/>
      </c:barChart>
      <c:catAx>
        <c:axId val="114661442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146615864"/>
        <c:crosses val="autoZero"/>
        <c:auto val="1"/>
        <c:lblAlgn val="ctr"/>
        <c:lblOffset val="100"/>
        <c:noMultiLvlLbl val="0"/>
      </c:catAx>
      <c:valAx>
        <c:axId val="1146615864"/>
        <c:scaling>
          <c:orientation val="minMax"/>
          <c:min val="0"/>
        </c:scaling>
        <c:delete val="1"/>
        <c:axPos val="b"/>
        <c:numFmt formatCode="0.0" sourceLinked="1"/>
        <c:majorTickMark val="out"/>
        <c:minorTickMark val="none"/>
        <c:tickLblPos val="nextTo"/>
        <c:crossAx val="1146614424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'062-30'!$AH$58</c:f>
          <c:strCache>
            <c:ptCount val="1"/>
            <c:pt idx="0">
              <c:v>Points de déploiement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4.4909400306422063E-2"/>
          <c:y val="0.14657931988546796"/>
          <c:w val="0.9040434315540109"/>
          <c:h val="0.68416302434495657"/>
        </c:manualLayout>
      </c:layout>
      <c:barChart>
        <c:barDir val="bar"/>
        <c:grouping val="clustered"/>
        <c:varyColors val="0"/>
        <c:ser>
          <c:idx val="1"/>
          <c:order val="0"/>
          <c:spPr>
            <a:blipFill>
              <a:blip xmlns:r="http://schemas.openxmlformats.org/officeDocument/2006/relationships" r:embed="rId3">
                <a:extLst>
                  <a:ext uri="{96DAC541-7B7A-43D3-8B79-37D633B846F1}">
                    <asvg:svgBlip xmlns:asvg="http://schemas.microsoft.com/office/drawing/2016/SVG/main" r:embed="rId4"/>
                  </a:ext>
                </a:extLst>
              </a:blip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5.922407558297782E-2"/>
                  <c:y val="-0.2918453357600158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B0-4C6D-9998-499DC61033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'062-30'!$AH$58</c:f>
              <c:strCache>
                <c:ptCount val="1"/>
                <c:pt idx="0">
                  <c:v>Points de déploiement</c:v>
                </c:pt>
              </c:strCache>
            </c:strRef>
          </c:cat>
          <c:val>
            <c:numRef>
              <c:f>'062-30'!$Z$59</c:f>
              <c:numCache>
                <c:formatCode>0.0</c:formatCode>
                <c:ptCount val="1"/>
                <c:pt idx="0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B0-4C6D-9998-499DC610331D}"/>
            </c:ext>
          </c:extLst>
        </c:ser>
        <c:ser>
          <c:idx val="0"/>
          <c:order val="1"/>
          <c:spPr>
            <a:blipFill>
              <a:blip xmlns:r="http://schemas.openxmlformats.org/officeDocument/2006/relationships" r:embed="rId5">
                <a:extLst>
                  <a:ext uri="{96DAC541-7B7A-43D3-8B79-37D633B846F1}">
                    <asvg:svgBlip xmlns:asvg="http://schemas.microsoft.com/office/drawing/2016/SVG/main" r:embed="rId6"/>
                  </a:ext>
                </a:extLst>
              </a:blip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'062-30'!$AH$58</c:f>
              <c:strCache>
                <c:ptCount val="1"/>
                <c:pt idx="0">
                  <c:v>Points de déploiement</c:v>
                </c:pt>
              </c:strCache>
            </c:strRef>
          </c:cat>
          <c:val>
            <c:numRef>
              <c:f>'062-30'!$AH$59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9B0-4C6D-9998-499DC6103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100"/>
        <c:axId val="1146614424"/>
        <c:axId val="1146615864"/>
      </c:barChart>
      <c:catAx>
        <c:axId val="114661442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146615864"/>
        <c:crosses val="autoZero"/>
        <c:auto val="1"/>
        <c:lblAlgn val="ctr"/>
        <c:lblOffset val="100"/>
        <c:noMultiLvlLbl val="0"/>
      </c:catAx>
      <c:valAx>
        <c:axId val="1146615864"/>
        <c:scaling>
          <c:orientation val="minMax"/>
          <c:min val="0"/>
        </c:scaling>
        <c:delete val="1"/>
        <c:axPos val="b"/>
        <c:numFmt formatCode="0.0" sourceLinked="1"/>
        <c:majorTickMark val="out"/>
        <c:minorTickMark val="none"/>
        <c:tickLblPos val="nextTo"/>
        <c:crossAx val="1146614424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'062-08'!$AM$46</c:f>
          <c:strCache>
            <c:ptCount val="1"/>
            <c:pt idx="0">
              <c:v>Points de déploiement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4.4909400306422063E-2"/>
          <c:y val="0.14657931988546796"/>
          <c:w val="0.9040434315540109"/>
          <c:h val="0.68416302434495657"/>
        </c:manualLayout>
      </c:layout>
      <c:barChart>
        <c:barDir val="bar"/>
        <c:grouping val="clustered"/>
        <c:varyColors val="0"/>
        <c:ser>
          <c:idx val="1"/>
          <c:order val="0"/>
          <c:spPr>
            <a:blipFill>
              <a:blip xmlns:r="http://schemas.openxmlformats.org/officeDocument/2006/relationships" r:embed="rId3">
                <a:extLst>
                  <a:ext uri="{96DAC541-7B7A-43D3-8B79-37D633B846F1}">
                    <asvg:svgBlip xmlns:asvg="http://schemas.microsoft.com/office/drawing/2016/SVG/main" r:embed="rId4"/>
                  </a:ext>
                </a:extLst>
              </a:blip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5.922407558297782E-2"/>
                  <c:y val="-0.2918453357600158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26-4234-BE62-0BCD2498C1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'062-08'!$AM$46</c:f>
              <c:strCache>
                <c:ptCount val="1"/>
                <c:pt idx="0">
                  <c:v>Points de déploiement</c:v>
                </c:pt>
              </c:strCache>
            </c:strRef>
          </c:cat>
          <c:val>
            <c:numRef>
              <c:f>'062-08'!$AE$47</c:f>
              <c:numCache>
                <c:formatCode>0.0</c:formatCode>
                <c:ptCount val="1"/>
                <c:pt idx="0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26-4234-BE62-0BCD2498C1B3}"/>
            </c:ext>
          </c:extLst>
        </c:ser>
        <c:ser>
          <c:idx val="0"/>
          <c:order val="1"/>
          <c:spPr>
            <a:blipFill>
              <a:blip xmlns:r="http://schemas.openxmlformats.org/officeDocument/2006/relationships" r:embed="rId5">
                <a:extLst>
                  <a:ext uri="{96DAC541-7B7A-43D3-8B79-37D633B846F1}">
                    <asvg:svgBlip xmlns:asvg="http://schemas.microsoft.com/office/drawing/2016/SVG/main" r:embed="rId6"/>
                  </a:ext>
                </a:extLst>
              </a:blip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'062-08'!$AM$46</c:f>
              <c:strCache>
                <c:ptCount val="1"/>
                <c:pt idx="0">
                  <c:v>Points de déploiement</c:v>
                </c:pt>
              </c:strCache>
            </c:strRef>
          </c:cat>
          <c:val>
            <c:numRef>
              <c:f>'062-08'!$AM$47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26-4234-BE62-0BCD2498C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100"/>
        <c:axId val="1146614424"/>
        <c:axId val="1146615864"/>
      </c:barChart>
      <c:catAx>
        <c:axId val="114661442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146615864"/>
        <c:crosses val="autoZero"/>
        <c:auto val="1"/>
        <c:lblAlgn val="ctr"/>
        <c:lblOffset val="100"/>
        <c:noMultiLvlLbl val="0"/>
      </c:catAx>
      <c:valAx>
        <c:axId val="1146615864"/>
        <c:scaling>
          <c:orientation val="minMax"/>
          <c:max val="29"/>
          <c:min val="0"/>
        </c:scaling>
        <c:delete val="1"/>
        <c:axPos val="b"/>
        <c:numFmt formatCode="0.0" sourceLinked="1"/>
        <c:majorTickMark val="out"/>
        <c:minorTickMark val="none"/>
        <c:tickLblPos val="nextTo"/>
        <c:crossAx val="1146614424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'062-08'!$AP$46</c:f>
          <c:strCache>
            <c:ptCount val="1"/>
            <c:pt idx="0">
              <c:v>Points d'utilisation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4.4909400306422063E-2"/>
          <c:y val="0.14657931988546796"/>
          <c:w val="0.9040434315540109"/>
          <c:h val="0.68416302434495657"/>
        </c:manualLayout>
      </c:layout>
      <c:barChart>
        <c:barDir val="bar"/>
        <c:grouping val="clustered"/>
        <c:varyColors val="0"/>
        <c:ser>
          <c:idx val="1"/>
          <c:order val="0"/>
          <c:spPr>
            <a:blipFill>
              <a:blip xmlns:r="http://schemas.openxmlformats.org/officeDocument/2006/relationships" r:embed="rId3">
                <a:extLst>
                  <a:ext uri="{96DAC541-7B7A-43D3-8B79-37D633B846F1}">
                    <asvg:svgBlip xmlns:asvg="http://schemas.microsoft.com/office/drawing/2016/SVG/main" r:embed="rId4"/>
                  </a:ext>
                </a:extLst>
              </a:blip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5.922407558297782E-2"/>
                  <c:y val="-0.2918453357600158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26-4234-BE62-0BCD2498C1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'062-08'!$AP$46</c:f>
              <c:strCache>
                <c:ptCount val="1"/>
                <c:pt idx="0">
                  <c:v>Points d'utilisation</c:v>
                </c:pt>
              </c:strCache>
            </c:strRef>
          </c:cat>
          <c:val>
            <c:numRef>
              <c:f>'062-08'!$AE$47</c:f>
              <c:numCache>
                <c:formatCode>0.0</c:formatCode>
                <c:ptCount val="1"/>
                <c:pt idx="0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26-4234-BE62-0BCD2498C1B3}"/>
            </c:ext>
          </c:extLst>
        </c:ser>
        <c:ser>
          <c:idx val="0"/>
          <c:order val="1"/>
          <c:spPr>
            <a:blipFill>
              <a:blip xmlns:r="http://schemas.openxmlformats.org/officeDocument/2006/relationships" r:embed="rId5">
                <a:extLst>
                  <a:ext uri="{96DAC541-7B7A-43D3-8B79-37D633B846F1}">
                    <asvg:svgBlip xmlns:asvg="http://schemas.microsoft.com/office/drawing/2016/SVG/main" r:embed="rId6"/>
                  </a:ext>
                </a:extLst>
              </a:blip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'062-08'!$AP$46</c:f>
              <c:strCache>
                <c:ptCount val="1"/>
                <c:pt idx="0">
                  <c:v>Points d'utilisation</c:v>
                </c:pt>
              </c:strCache>
            </c:strRef>
          </c:cat>
          <c:val>
            <c:numRef>
              <c:f>'062-08'!$AP$47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26-4234-BE62-0BCD2498C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100"/>
        <c:axId val="1146614424"/>
        <c:axId val="1146615864"/>
      </c:barChart>
      <c:catAx>
        <c:axId val="114661442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146615864"/>
        <c:crosses val="autoZero"/>
        <c:auto val="1"/>
        <c:lblAlgn val="ctr"/>
        <c:lblOffset val="100"/>
        <c:noMultiLvlLbl val="0"/>
      </c:catAx>
      <c:valAx>
        <c:axId val="1146615864"/>
        <c:scaling>
          <c:orientation val="minMax"/>
          <c:max val="29"/>
          <c:min val="0"/>
        </c:scaling>
        <c:delete val="1"/>
        <c:axPos val="b"/>
        <c:numFmt formatCode="0.0" sourceLinked="1"/>
        <c:majorTickMark val="out"/>
        <c:minorTickMark val="none"/>
        <c:tickLblPos val="nextTo"/>
        <c:crossAx val="1146614424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'062-10'!$AM$46</c:f>
          <c:strCache>
            <c:ptCount val="1"/>
            <c:pt idx="0">
              <c:v>Points de déploiement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4.4909400306422063E-2"/>
          <c:y val="0.14657931988546796"/>
          <c:w val="0.9040434315540109"/>
          <c:h val="0.68416302434495657"/>
        </c:manualLayout>
      </c:layout>
      <c:barChart>
        <c:barDir val="bar"/>
        <c:grouping val="clustered"/>
        <c:varyColors val="0"/>
        <c:ser>
          <c:idx val="1"/>
          <c:order val="0"/>
          <c:spPr>
            <a:blipFill>
              <a:blip xmlns:r="http://schemas.openxmlformats.org/officeDocument/2006/relationships" r:embed="rId3">
                <a:extLst>
                  <a:ext uri="{96DAC541-7B7A-43D3-8B79-37D633B846F1}">
                    <asvg:svgBlip xmlns:asvg="http://schemas.microsoft.com/office/drawing/2016/SVG/main" r:embed="rId4"/>
                  </a:ext>
                </a:extLst>
              </a:blip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5.922407558297782E-2"/>
                  <c:y val="-0.2918453357600158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A2-4D99-BEC0-F04C259D0F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'062-10'!$AM$46</c:f>
              <c:strCache>
                <c:ptCount val="1"/>
                <c:pt idx="0">
                  <c:v>Points de déploiement</c:v>
                </c:pt>
              </c:strCache>
            </c:strRef>
          </c:cat>
          <c:val>
            <c:numRef>
              <c:f>'062-10'!$AE$47</c:f>
              <c:numCache>
                <c:formatCode>0.0</c:formatCode>
                <c:ptCount val="1"/>
                <c:pt idx="0">
                  <c:v>28.5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A2-4D99-BEC0-F04C259D0F8A}"/>
            </c:ext>
          </c:extLst>
        </c:ser>
        <c:ser>
          <c:idx val="0"/>
          <c:order val="1"/>
          <c:spPr>
            <a:blipFill>
              <a:blip xmlns:r="http://schemas.openxmlformats.org/officeDocument/2006/relationships" r:embed="rId5">
                <a:extLst>
                  <a:ext uri="{96DAC541-7B7A-43D3-8B79-37D633B846F1}">
                    <asvg:svgBlip xmlns:asvg="http://schemas.microsoft.com/office/drawing/2016/SVG/main" r:embed="rId6"/>
                  </a:ext>
                </a:extLst>
              </a:blip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'062-10'!$AM$46</c:f>
              <c:strCache>
                <c:ptCount val="1"/>
                <c:pt idx="0">
                  <c:v>Points de déploiement</c:v>
                </c:pt>
              </c:strCache>
            </c:strRef>
          </c:cat>
          <c:val>
            <c:numRef>
              <c:f>'062-10'!$AM$47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A2-4D99-BEC0-F04C259D0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100"/>
        <c:axId val="1146614424"/>
        <c:axId val="1146615864"/>
      </c:barChart>
      <c:catAx>
        <c:axId val="114661442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146615864"/>
        <c:crosses val="autoZero"/>
        <c:auto val="1"/>
        <c:lblAlgn val="ctr"/>
        <c:lblOffset val="100"/>
        <c:noMultiLvlLbl val="0"/>
      </c:catAx>
      <c:valAx>
        <c:axId val="1146615864"/>
        <c:scaling>
          <c:orientation val="minMax"/>
          <c:max val="29"/>
          <c:min val="0"/>
        </c:scaling>
        <c:delete val="1"/>
        <c:axPos val="b"/>
        <c:numFmt formatCode="0.0" sourceLinked="1"/>
        <c:majorTickMark val="out"/>
        <c:minorTickMark val="none"/>
        <c:tickLblPos val="nextTo"/>
        <c:crossAx val="1146614424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'062-10'!$AP$46</c:f>
          <c:strCache>
            <c:ptCount val="1"/>
            <c:pt idx="0">
              <c:v>Points d'utilisation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4.4909400306422063E-2"/>
          <c:y val="0.14657931988546796"/>
          <c:w val="0.9040434315540109"/>
          <c:h val="0.68416302434495657"/>
        </c:manualLayout>
      </c:layout>
      <c:barChart>
        <c:barDir val="bar"/>
        <c:grouping val="clustered"/>
        <c:varyColors val="0"/>
        <c:ser>
          <c:idx val="1"/>
          <c:order val="0"/>
          <c:spPr>
            <a:blipFill>
              <a:blip xmlns:r="http://schemas.openxmlformats.org/officeDocument/2006/relationships" r:embed="rId3">
                <a:extLst>
                  <a:ext uri="{96DAC541-7B7A-43D3-8B79-37D633B846F1}">
                    <asvg:svgBlip xmlns:asvg="http://schemas.microsoft.com/office/drawing/2016/SVG/main" r:embed="rId4"/>
                  </a:ext>
                </a:extLst>
              </a:blip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5.922407558297782E-2"/>
                  <c:y val="-0.2918453357600158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33-4344-875F-F27631942E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'062-10'!$AP$46</c:f>
              <c:strCache>
                <c:ptCount val="1"/>
                <c:pt idx="0">
                  <c:v>Points d'utilisation</c:v>
                </c:pt>
              </c:strCache>
            </c:strRef>
          </c:cat>
          <c:val>
            <c:numRef>
              <c:f>'062-10'!$AE$47</c:f>
              <c:numCache>
                <c:formatCode>0.0</c:formatCode>
                <c:ptCount val="1"/>
                <c:pt idx="0">
                  <c:v>28.5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33-4344-875F-F27631942E0E}"/>
            </c:ext>
          </c:extLst>
        </c:ser>
        <c:ser>
          <c:idx val="0"/>
          <c:order val="1"/>
          <c:spPr>
            <a:blipFill>
              <a:blip xmlns:r="http://schemas.openxmlformats.org/officeDocument/2006/relationships" r:embed="rId5">
                <a:extLst>
                  <a:ext uri="{96DAC541-7B7A-43D3-8B79-37D633B846F1}">
                    <asvg:svgBlip xmlns:asvg="http://schemas.microsoft.com/office/drawing/2016/SVG/main" r:embed="rId6"/>
                  </a:ext>
                </a:extLst>
              </a:blip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'062-10'!$AP$46</c:f>
              <c:strCache>
                <c:ptCount val="1"/>
                <c:pt idx="0">
                  <c:v>Points d'utilisation</c:v>
                </c:pt>
              </c:strCache>
            </c:strRef>
          </c:cat>
          <c:val>
            <c:numRef>
              <c:f>'062-10'!$AP$47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833-4344-875F-F27631942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100"/>
        <c:axId val="1146614424"/>
        <c:axId val="1146615864"/>
      </c:barChart>
      <c:catAx>
        <c:axId val="114661442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146615864"/>
        <c:crosses val="autoZero"/>
        <c:auto val="1"/>
        <c:lblAlgn val="ctr"/>
        <c:lblOffset val="100"/>
        <c:noMultiLvlLbl val="0"/>
      </c:catAx>
      <c:valAx>
        <c:axId val="1146615864"/>
        <c:scaling>
          <c:orientation val="minMax"/>
          <c:max val="29"/>
          <c:min val="0"/>
        </c:scaling>
        <c:delete val="1"/>
        <c:axPos val="b"/>
        <c:numFmt formatCode="0.0" sourceLinked="1"/>
        <c:majorTickMark val="out"/>
        <c:minorTickMark val="none"/>
        <c:tickLblPos val="nextTo"/>
        <c:crossAx val="1146614424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'062-12'!$AM$46</c:f>
          <c:strCache>
            <c:ptCount val="1"/>
            <c:pt idx="0">
              <c:v>Points de déploiement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4.4909400306422063E-2"/>
          <c:y val="0.14657931988546796"/>
          <c:w val="0.9040434315540109"/>
          <c:h val="0.68416302434495657"/>
        </c:manualLayout>
      </c:layout>
      <c:barChart>
        <c:barDir val="bar"/>
        <c:grouping val="clustered"/>
        <c:varyColors val="0"/>
        <c:ser>
          <c:idx val="1"/>
          <c:order val="0"/>
          <c:spPr>
            <a:blipFill>
              <a:blip xmlns:r="http://schemas.openxmlformats.org/officeDocument/2006/relationships" r:embed="rId3">
                <a:extLst>
                  <a:ext uri="{96DAC541-7B7A-43D3-8B79-37D633B846F1}">
                    <asvg:svgBlip xmlns:asvg="http://schemas.microsoft.com/office/drawing/2016/SVG/main" r:embed="rId4"/>
                  </a:ext>
                </a:extLst>
              </a:blip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5.922407558297782E-2"/>
                  <c:y val="-0.2918453357600158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1D-441C-A195-9848868EFF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'062-12'!$AM$46</c:f>
              <c:strCache>
                <c:ptCount val="1"/>
                <c:pt idx="0">
                  <c:v>Points de déploiement</c:v>
                </c:pt>
              </c:strCache>
            </c:strRef>
          </c:cat>
          <c:val>
            <c:numRef>
              <c:f>'062-12'!$AE$47</c:f>
              <c:numCache>
                <c:formatCode>0.0</c:formatCode>
                <c:ptCount val="1"/>
                <c:pt idx="0">
                  <c:v>31.5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1D-441C-A195-9848868EFF09}"/>
            </c:ext>
          </c:extLst>
        </c:ser>
        <c:ser>
          <c:idx val="0"/>
          <c:order val="1"/>
          <c:spPr>
            <a:blipFill>
              <a:blip xmlns:r="http://schemas.openxmlformats.org/officeDocument/2006/relationships" r:embed="rId5">
                <a:extLst>
                  <a:ext uri="{96DAC541-7B7A-43D3-8B79-37D633B846F1}">
                    <asvg:svgBlip xmlns:asvg="http://schemas.microsoft.com/office/drawing/2016/SVG/main" r:embed="rId6"/>
                  </a:ext>
                </a:extLst>
              </a:blip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'062-12'!$AM$46</c:f>
              <c:strCache>
                <c:ptCount val="1"/>
                <c:pt idx="0">
                  <c:v>Points de déploiement</c:v>
                </c:pt>
              </c:strCache>
            </c:strRef>
          </c:cat>
          <c:val>
            <c:numRef>
              <c:f>'062-12'!$AM$47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1D-441C-A195-9848868EF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100"/>
        <c:axId val="1146614424"/>
        <c:axId val="1146615864"/>
      </c:barChart>
      <c:catAx>
        <c:axId val="114661442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146615864"/>
        <c:crosses val="autoZero"/>
        <c:auto val="1"/>
        <c:lblAlgn val="ctr"/>
        <c:lblOffset val="100"/>
        <c:noMultiLvlLbl val="0"/>
      </c:catAx>
      <c:valAx>
        <c:axId val="1146615864"/>
        <c:scaling>
          <c:orientation val="minMax"/>
          <c:min val="0"/>
        </c:scaling>
        <c:delete val="1"/>
        <c:axPos val="b"/>
        <c:numFmt formatCode="0.0" sourceLinked="1"/>
        <c:majorTickMark val="out"/>
        <c:minorTickMark val="none"/>
        <c:tickLblPos val="nextTo"/>
        <c:crossAx val="1146614424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'062-12'!$AP$46</c:f>
          <c:strCache>
            <c:ptCount val="1"/>
            <c:pt idx="0">
              <c:v>Points d'utilisation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4.4909400306422063E-2"/>
          <c:y val="0.14657931988546796"/>
          <c:w val="0.9040434315540109"/>
          <c:h val="0.68416302434495657"/>
        </c:manualLayout>
      </c:layout>
      <c:barChart>
        <c:barDir val="bar"/>
        <c:grouping val="clustered"/>
        <c:varyColors val="0"/>
        <c:ser>
          <c:idx val="1"/>
          <c:order val="0"/>
          <c:spPr>
            <a:blipFill>
              <a:blip xmlns:r="http://schemas.openxmlformats.org/officeDocument/2006/relationships" r:embed="rId3">
                <a:extLst>
                  <a:ext uri="{96DAC541-7B7A-43D3-8B79-37D633B846F1}">
                    <asvg:svgBlip xmlns:asvg="http://schemas.microsoft.com/office/drawing/2016/SVG/main" r:embed="rId4"/>
                  </a:ext>
                </a:extLst>
              </a:blip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5.922407558297782E-2"/>
                  <c:y val="-0.2918453357600158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B5-4BD1-B098-80D1B3879D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'062-12'!$AP$46</c:f>
              <c:strCache>
                <c:ptCount val="1"/>
                <c:pt idx="0">
                  <c:v>Points d'utilisation</c:v>
                </c:pt>
              </c:strCache>
            </c:strRef>
          </c:cat>
          <c:val>
            <c:numRef>
              <c:f>'062-12'!$AE$47</c:f>
              <c:numCache>
                <c:formatCode>0.0</c:formatCode>
                <c:ptCount val="1"/>
                <c:pt idx="0">
                  <c:v>31.5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B5-4BD1-B098-80D1B3879D63}"/>
            </c:ext>
          </c:extLst>
        </c:ser>
        <c:ser>
          <c:idx val="0"/>
          <c:order val="1"/>
          <c:spPr>
            <a:blipFill>
              <a:blip xmlns:r="http://schemas.openxmlformats.org/officeDocument/2006/relationships" r:embed="rId5">
                <a:extLst>
                  <a:ext uri="{96DAC541-7B7A-43D3-8B79-37D633B846F1}">
                    <asvg:svgBlip xmlns:asvg="http://schemas.microsoft.com/office/drawing/2016/SVG/main" r:embed="rId6"/>
                  </a:ext>
                </a:extLst>
              </a:blip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'062-12'!$AP$46</c:f>
              <c:strCache>
                <c:ptCount val="1"/>
                <c:pt idx="0">
                  <c:v>Points d'utilisation</c:v>
                </c:pt>
              </c:strCache>
            </c:strRef>
          </c:cat>
          <c:val>
            <c:numRef>
              <c:f>'062-12'!$AP$47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B5-4BD1-B098-80D1B3879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100"/>
        <c:axId val="1146614424"/>
        <c:axId val="1146615864"/>
      </c:barChart>
      <c:catAx>
        <c:axId val="114661442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146615864"/>
        <c:crosses val="autoZero"/>
        <c:auto val="1"/>
        <c:lblAlgn val="ctr"/>
        <c:lblOffset val="100"/>
        <c:noMultiLvlLbl val="0"/>
      </c:catAx>
      <c:valAx>
        <c:axId val="1146615864"/>
        <c:scaling>
          <c:orientation val="minMax"/>
          <c:min val="0"/>
        </c:scaling>
        <c:delete val="1"/>
        <c:axPos val="b"/>
        <c:numFmt formatCode="0.0" sourceLinked="1"/>
        <c:majorTickMark val="out"/>
        <c:minorTickMark val="none"/>
        <c:tickLblPos val="nextTo"/>
        <c:crossAx val="1146614424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'062-14'!$AM$46</c:f>
          <c:strCache>
            <c:ptCount val="1"/>
            <c:pt idx="0">
              <c:v>Points de déploiement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4.4909400306422063E-2"/>
          <c:y val="0.14657931988546796"/>
          <c:w val="0.9040434315540109"/>
          <c:h val="0.68416302434495657"/>
        </c:manualLayout>
      </c:layout>
      <c:barChart>
        <c:barDir val="bar"/>
        <c:grouping val="clustered"/>
        <c:varyColors val="0"/>
        <c:ser>
          <c:idx val="1"/>
          <c:order val="0"/>
          <c:spPr>
            <a:blipFill>
              <a:blip xmlns:r="http://schemas.openxmlformats.org/officeDocument/2006/relationships" r:embed="rId3">
                <a:extLst>
                  <a:ext uri="{96DAC541-7B7A-43D3-8B79-37D633B846F1}">
                    <asvg:svgBlip xmlns:asvg="http://schemas.microsoft.com/office/drawing/2016/SVG/main" r:embed="rId4"/>
                  </a:ext>
                </a:extLst>
              </a:blip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5.922407558297782E-2"/>
                  <c:y val="-0.2918453357600158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6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16-4C3A-829D-8586243E31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'062-14'!$AM$46</c:f>
              <c:strCache>
                <c:ptCount val="1"/>
                <c:pt idx="0">
                  <c:v>Points de déploiement</c:v>
                </c:pt>
              </c:strCache>
            </c:strRef>
          </c:cat>
          <c:val>
            <c:numRef>
              <c:f>'062-14'!$AE$47</c:f>
              <c:numCache>
                <c:formatCode>0.0</c:formatCode>
                <c:ptCount val="1"/>
                <c:pt idx="0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16-4C3A-829D-8586243E3174}"/>
            </c:ext>
          </c:extLst>
        </c:ser>
        <c:ser>
          <c:idx val="0"/>
          <c:order val="1"/>
          <c:spPr>
            <a:blipFill>
              <a:blip xmlns:r="http://schemas.openxmlformats.org/officeDocument/2006/relationships" r:embed="rId5">
                <a:extLst>
                  <a:ext uri="{96DAC541-7B7A-43D3-8B79-37D633B846F1}">
                    <asvg:svgBlip xmlns:asvg="http://schemas.microsoft.com/office/drawing/2016/SVG/main" r:embed="rId6"/>
                  </a:ext>
                </a:extLst>
              </a:blip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'062-14'!$AM$46</c:f>
              <c:strCache>
                <c:ptCount val="1"/>
                <c:pt idx="0">
                  <c:v>Points de déploiement</c:v>
                </c:pt>
              </c:strCache>
            </c:strRef>
          </c:cat>
          <c:val>
            <c:numRef>
              <c:f>'062-14'!$AM$47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E16-4C3A-829D-8586243E3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100"/>
        <c:axId val="1146614424"/>
        <c:axId val="1146615864"/>
      </c:barChart>
      <c:catAx>
        <c:axId val="114661442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146615864"/>
        <c:crosses val="autoZero"/>
        <c:auto val="1"/>
        <c:lblAlgn val="ctr"/>
        <c:lblOffset val="100"/>
        <c:noMultiLvlLbl val="0"/>
      </c:catAx>
      <c:valAx>
        <c:axId val="1146615864"/>
        <c:scaling>
          <c:orientation val="minMax"/>
          <c:min val="0"/>
        </c:scaling>
        <c:delete val="1"/>
        <c:axPos val="b"/>
        <c:numFmt formatCode="0.0" sourceLinked="1"/>
        <c:majorTickMark val="out"/>
        <c:minorTickMark val="none"/>
        <c:tickLblPos val="nextTo"/>
        <c:crossAx val="1146614424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Radio" lockText="1" noThreeD="1"/>
</file>

<file path=xl/ctrlProps/ctrlProp100.xml><?xml version="1.0" encoding="utf-8"?>
<formControlPr xmlns="http://schemas.microsoft.com/office/spreadsheetml/2009/9/main" objectType="Radio" lockText="1" noThreeD="1"/>
</file>

<file path=xl/ctrlProps/ctrlProp1000.xml><?xml version="1.0" encoding="utf-8"?>
<formControlPr xmlns="http://schemas.microsoft.com/office/spreadsheetml/2009/9/main" objectType="Radio" lockText="1" noThreeD="1"/>
</file>

<file path=xl/ctrlProps/ctrlProp1001.xml><?xml version="1.0" encoding="utf-8"?>
<formControlPr xmlns="http://schemas.microsoft.com/office/spreadsheetml/2009/9/main" objectType="Radio" lockText="1" noThreeD="1"/>
</file>

<file path=xl/ctrlProps/ctrlProp1002.xml><?xml version="1.0" encoding="utf-8"?>
<formControlPr xmlns="http://schemas.microsoft.com/office/spreadsheetml/2009/9/main" objectType="Radio" lockText="1" noThreeD="1"/>
</file>

<file path=xl/ctrlProps/ctrlProp1003.xml><?xml version="1.0" encoding="utf-8"?>
<formControlPr xmlns="http://schemas.microsoft.com/office/spreadsheetml/2009/9/main" objectType="Radio" lockText="1" noThreeD="1"/>
</file>

<file path=xl/ctrlProps/ctrlProp1004.xml><?xml version="1.0" encoding="utf-8"?>
<formControlPr xmlns="http://schemas.microsoft.com/office/spreadsheetml/2009/9/main" objectType="CheckBox" fmlaLink="$U$15" lockText="1" noThreeD="1"/>
</file>

<file path=xl/ctrlProps/ctrlProp1005.xml><?xml version="1.0" encoding="utf-8"?>
<formControlPr xmlns="http://schemas.microsoft.com/office/spreadsheetml/2009/9/main" objectType="CheckBox" fmlaLink="$U$16" lockText="1" noThreeD="1"/>
</file>

<file path=xl/ctrlProps/ctrlProp1006.xml><?xml version="1.0" encoding="utf-8"?>
<formControlPr xmlns="http://schemas.microsoft.com/office/spreadsheetml/2009/9/main" objectType="CheckBox" fmlaLink="$U$17" lockText="1" noThreeD="1"/>
</file>

<file path=xl/ctrlProps/ctrlProp1007.xml><?xml version="1.0" encoding="utf-8"?>
<formControlPr xmlns="http://schemas.microsoft.com/office/spreadsheetml/2009/9/main" objectType="CheckBox" fmlaLink="$U$18" lockText="1" noThreeD="1"/>
</file>

<file path=xl/ctrlProps/ctrlProp1008.xml><?xml version="1.0" encoding="utf-8"?>
<formControlPr xmlns="http://schemas.microsoft.com/office/spreadsheetml/2009/9/main" objectType="CheckBox" fmlaLink="$U$30" lockText="1" noThreeD="1"/>
</file>

<file path=xl/ctrlProps/ctrlProp1009.xml><?xml version="1.0" encoding="utf-8"?>
<formControlPr xmlns="http://schemas.microsoft.com/office/spreadsheetml/2009/9/main" objectType="CheckBox" fmlaLink="$U$31" lockText="1" noThreeD="1"/>
</file>

<file path=xl/ctrlProps/ctrlProp101.xml><?xml version="1.0" encoding="utf-8"?>
<formControlPr xmlns="http://schemas.microsoft.com/office/spreadsheetml/2009/9/main" objectType="Radio" lockText="1" noThreeD="1"/>
</file>

<file path=xl/ctrlProps/ctrlProp1010.xml><?xml version="1.0" encoding="utf-8"?>
<formControlPr xmlns="http://schemas.microsoft.com/office/spreadsheetml/2009/9/main" objectType="CheckBox" fmlaLink="$U$32" lockText="1" noThreeD="1"/>
</file>

<file path=xl/ctrlProps/ctrlProp1011.xml><?xml version="1.0" encoding="utf-8"?>
<formControlPr xmlns="http://schemas.microsoft.com/office/spreadsheetml/2009/9/main" objectType="CheckBox" fmlaLink="$U$36" lockText="1" noThreeD="1"/>
</file>

<file path=xl/ctrlProps/ctrlProp1012.xml><?xml version="1.0" encoding="utf-8"?>
<formControlPr xmlns="http://schemas.microsoft.com/office/spreadsheetml/2009/9/main" objectType="CheckBox" fmlaLink="$U$37" lockText="1" noThreeD="1"/>
</file>

<file path=xl/ctrlProps/ctrlProp1013.xml><?xml version="1.0" encoding="utf-8"?>
<formControlPr xmlns="http://schemas.microsoft.com/office/spreadsheetml/2009/9/main" objectType="CheckBox" fmlaLink="$U$45" lockText="1" noThreeD="1"/>
</file>

<file path=xl/ctrlProps/ctrlProp1014.xml><?xml version="1.0" encoding="utf-8"?>
<formControlPr xmlns="http://schemas.microsoft.com/office/spreadsheetml/2009/9/main" objectType="CheckBox" fmlaLink="$U$46" lockText="1" noThreeD="1"/>
</file>

<file path=xl/ctrlProps/ctrlProp1015.xml><?xml version="1.0" encoding="utf-8"?>
<formControlPr xmlns="http://schemas.microsoft.com/office/spreadsheetml/2009/9/main" objectType="CheckBox" fmlaLink="$U$47" lockText="1" noThreeD="1"/>
</file>

<file path=xl/ctrlProps/ctrlProp1016.xml><?xml version="1.0" encoding="utf-8"?>
<formControlPr xmlns="http://schemas.microsoft.com/office/spreadsheetml/2009/9/main" objectType="CheckBox" fmlaLink="$U$48" lockText="1" noThreeD="1"/>
</file>

<file path=xl/ctrlProps/ctrlProp1017.xml><?xml version="1.0" encoding="utf-8"?>
<formControlPr xmlns="http://schemas.microsoft.com/office/spreadsheetml/2009/9/main" objectType="CheckBox" fmlaLink="$U$49" lockText="1" noThreeD="1"/>
</file>

<file path=xl/ctrlProps/ctrlProp1018.xml><?xml version="1.0" encoding="utf-8"?>
<formControlPr xmlns="http://schemas.microsoft.com/office/spreadsheetml/2009/9/main" objectType="CheckBox" fmlaLink="$V$15" lockText="1" noThreeD="1"/>
</file>

<file path=xl/ctrlProps/ctrlProp1019.xml><?xml version="1.0" encoding="utf-8"?>
<formControlPr xmlns="http://schemas.microsoft.com/office/spreadsheetml/2009/9/main" objectType="CheckBox" fmlaLink="$V$16" lockText="1" noThreeD="1"/>
</file>

<file path=xl/ctrlProps/ctrlProp102.xml><?xml version="1.0" encoding="utf-8"?>
<formControlPr xmlns="http://schemas.microsoft.com/office/spreadsheetml/2009/9/main" objectType="Radio" lockText="1" noThreeD="1"/>
</file>

<file path=xl/ctrlProps/ctrlProp1020.xml><?xml version="1.0" encoding="utf-8"?>
<formControlPr xmlns="http://schemas.microsoft.com/office/spreadsheetml/2009/9/main" objectType="CheckBox" fmlaLink="$V$17" lockText="1" noThreeD="1"/>
</file>

<file path=xl/ctrlProps/ctrlProp1021.xml><?xml version="1.0" encoding="utf-8"?>
<formControlPr xmlns="http://schemas.microsoft.com/office/spreadsheetml/2009/9/main" objectType="CheckBox" fmlaLink="$V$18" lockText="1" noThreeD="1"/>
</file>

<file path=xl/ctrlProps/ctrlProp1022.xml><?xml version="1.0" encoding="utf-8"?>
<formControlPr xmlns="http://schemas.microsoft.com/office/spreadsheetml/2009/9/main" objectType="CheckBox" fmlaLink="$V$30" lockText="1" noThreeD="1"/>
</file>

<file path=xl/ctrlProps/ctrlProp1023.xml><?xml version="1.0" encoding="utf-8"?>
<formControlPr xmlns="http://schemas.microsoft.com/office/spreadsheetml/2009/9/main" objectType="CheckBox" fmlaLink="$V$31" lockText="1" noThreeD="1"/>
</file>

<file path=xl/ctrlProps/ctrlProp1024.xml><?xml version="1.0" encoding="utf-8"?>
<formControlPr xmlns="http://schemas.microsoft.com/office/spreadsheetml/2009/9/main" objectType="CheckBox" fmlaLink="$V$32" lockText="1" noThreeD="1"/>
</file>

<file path=xl/ctrlProps/ctrlProp1025.xml><?xml version="1.0" encoding="utf-8"?>
<formControlPr xmlns="http://schemas.microsoft.com/office/spreadsheetml/2009/9/main" objectType="CheckBox" fmlaLink="$V$33" lockText="1" noThreeD="1"/>
</file>

<file path=xl/ctrlProps/ctrlProp1026.xml><?xml version="1.0" encoding="utf-8"?>
<formControlPr xmlns="http://schemas.microsoft.com/office/spreadsheetml/2009/9/main" objectType="CheckBox" fmlaLink="$V$45" lockText="1" noThreeD="1"/>
</file>

<file path=xl/ctrlProps/ctrlProp1027.xml><?xml version="1.0" encoding="utf-8"?>
<formControlPr xmlns="http://schemas.microsoft.com/office/spreadsheetml/2009/9/main" objectType="CheckBox" fmlaLink="$V$46" lockText="1" noThreeD="1"/>
</file>

<file path=xl/ctrlProps/ctrlProp1028.xml><?xml version="1.0" encoding="utf-8"?>
<formControlPr xmlns="http://schemas.microsoft.com/office/spreadsheetml/2009/9/main" objectType="CheckBox" fmlaLink="$V$47" lockText="1" noThreeD="1"/>
</file>

<file path=xl/ctrlProps/ctrlProp1029.xml><?xml version="1.0" encoding="utf-8"?>
<formControlPr xmlns="http://schemas.microsoft.com/office/spreadsheetml/2009/9/main" objectType="CheckBox" fmlaLink="$V$48" lockText="1" noThreeD="1"/>
</file>

<file path=xl/ctrlProps/ctrlProp103.xml><?xml version="1.0" encoding="utf-8"?>
<formControlPr xmlns="http://schemas.microsoft.com/office/spreadsheetml/2009/9/main" objectType="Radio" lockText="1" noThreeD="1"/>
</file>

<file path=xl/ctrlProps/ctrlProp1030.xml><?xml version="1.0" encoding="utf-8"?>
<formControlPr xmlns="http://schemas.microsoft.com/office/spreadsheetml/2009/9/main" objectType="CheckBox" fmlaLink="$U$22" lockText="1" noThreeD="1"/>
</file>

<file path=xl/ctrlProps/ctrlProp1031.xml><?xml version="1.0" encoding="utf-8"?>
<formControlPr xmlns="http://schemas.microsoft.com/office/spreadsheetml/2009/9/main" objectType="CheckBox" fmlaLink="$U$23" lockText="1" noThreeD="1"/>
</file>

<file path=xl/ctrlProps/ctrlProp1032.xml><?xml version="1.0" encoding="utf-8"?>
<formControlPr xmlns="http://schemas.microsoft.com/office/spreadsheetml/2009/9/main" objectType="CheckBox" fmlaLink="$U$38" lockText="1" noThreeD="1"/>
</file>

<file path=xl/ctrlProps/ctrlProp1033.xml><?xml version="1.0" encoding="utf-8"?>
<formControlPr xmlns="http://schemas.microsoft.com/office/spreadsheetml/2009/9/main" objectType="CheckBox" fmlaLink="$U$39" lockText="1" noThreeD="1"/>
</file>

<file path=xl/ctrlProps/ctrlProp1034.xml><?xml version="1.0" encoding="utf-8"?>
<formControlPr xmlns="http://schemas.microsoft.com/office/spreadsheetml/2009/9/main" objectType="CheckBox" fmlaLink="$U$53" lockText="1" noThreeD="1"/>
</file>

<file path=xl/ctrlProps/ctrlProp1035.xml><?xml version="1.0" encoding="utf-8"?>
<formControlPr xmlns="http://schemas.microsoft.com/office/spreadsheetml/2009/9/main" objectType="CheckBox" fmlaLink="$U$54" lockText="1" noThreeD="1"/>
</file>

<file path=xl/ctrlProps/ctrlProp1036.xml><?xml version="1.0" encoding="utf-8"?>
<formControlPr xmlns="http://schemas.microsoft.com/office/spreadsheetml/2009/9/main" objectType="CheckBox" fmlaLink="$U$55" lockText="1" noThreeD="1"/>
</file>

<file path=xl/ctrlProps/ctrlProp1037.xml><?xml version="1.0" encoding="utf-8"?>
<formControlPr xmlns="http://schemas.microsoft.com/office/spreadsheetml/2009/9/main" objectType="CheckBox" fmlaLink="$U$20" lockText="1" noThreeD="1"/>
</file>

<file path=xl/ctrlProps/ctrlProp1038.xml><?xml version="1.0" encoding="utf-8"?>
<formControlPr xmlns="http://schemas.microsoft.com/office/spreadsheetml/2009/9/main" objectType="CheckBox" fmlaLink="$U$19" lockText="1" noThreeD="1"/>
</file>

<file path=xl/ctrlProps/ctrlProp1039.xml><?xml version="1.0" encoding="utf-8"?>
<formControlPr xmlns="http://schemas.microsoft.com/office/spreadsheetml/2009/9/main" objectType="CheckBox" fmlaLink="$U$21" lockText="1" noThreeD="1"/>
</file>

<file path=xl/ctrlProps/ctrlProp104.xml><?xml version="1.0" encoding="utf-8"?>
<formControlPr xmlns="http://schemas.microsoft.com/office/spreadsheetml/2009/9/main" objectType="Radio" lockText="1" noThreeD="1"/>
</file>

<file path=xl/ctrlProps/ctrlProp1040.xml><?xml version="1.0" encoding="utf-8"?>
<formControlPr xmlns="http://schemas.microsoft.com/office/spreadsheetml/2009/9/main" objectType="CheckBox" fmlaLink="$U$33" lockText="1" noThreeD="1"/>
</file>

<file path=xl/ctrlProps/ctrlProp1041.xml><?xml version="1.0" encoding="utf-8"?>
<formControlPr xmlns="http://schemas.microsoft.com/office/spreadsheetml/2009/9/main" objectType="CheckBox" fmlaLink="$U$34" lockText="1" noThreeD="1"/>
</file>

<file path=xl/ctrlProps/ctrlProp1042.xml><?xml version="1.0" encoding="utf-8"?>
<formControlPr xmlns="http://schemas.microsoft.com/office/spreadsheetml/2009/9/main" objectType="CheckBox" fmlaLink="$U$35" lockText="1" noThreeD="1"/>
</file>

<file path=xl/ctrlProps/ctrlProp1043.xml><?xml version="1.0" encoding="utf-8"?>
<formControlPr xmlns="http://schemas.microsoft.com/office/spreadsheetml/2009/9/main" objectType="CheckBox" fmlaLink="$U$51" lockText="1" noThreeD="1"/>
</file>

<file path=xl/ctrlProps/ctrlProp1044.xml><?xml version="1.0" encoding="utf-8"?>
<formControlPr xmlns="http://schemas.microsoft.com/office/spreadsheetml/2009/9/main" objectType="CheckBox" fmlaLink="$U$50" lockText="1" noThreeD="1"/>
</file>

<file path=xl/ctrlProps/ctrlProp1045.xml><?xml version="1.0" encoding="utf-8"?>
<formControlPr xmlns="http://schemas.microsoft.com/office/spreadsheetml/2009/9/main" objectType="CheckBox" fmlaLink="$U$52" lockText="1" noThreeD="1"/>
</file>

<file path=xl/ctrlProps/ctrlProp1046.xml><?xml version="1.0" encoding="utf-8"?>
<formControlPr xmlns="http://schemas.microsoft.com/office/spreadsheetml/2009/9/main" objectType="CheckBox" fmlaLink="$V$20" lockText="1" noThreeD="1"/>
</file>

<file path=xl/ctrlProps/ctrlProp1047.xml><?xml version="1.0" encoding="utf-8"?>
<formControlPr xmlns="http://schemas.microsoft.com/office/spreadsheetml/2009/9/main" objectType="CheckBox" fmlaLink="$V$19" lockText="1" noThreeD="1"/>
</file>

<file path=xl/ctrlProps/ctrlProp1048.xml><?xml version="1.0" encoding="utf-8"?>
<formControlPr xmlns="http://schemas.microsoft.com/office/spreadsheetml/2009/9/main" objectType="CheckBox" fmlaLink="$V$22" lockText="1" noThreeD="1"/>
</file>

<file path=xl/ctrlProps/ctrlProp1049.xml><?xml version="1.0" encoding="utf-8"?>
<formControlPr xmlns="http://schemas.microsoft.com/office/spreadsheetml/2009/9/main" objectType="CheckBox" fmlaLink="$V$21" lockText="1" noThreeD="1"/>
</file>

<file path=xl/ctrlProps/ctrlProp105.xml><?xml version="1.0" encoding="utf-8"?>
<formControlPr xmlns="http://schemas.microsoft.com/office/spreadsheetml/2009/9/main" objectType="Radio" lockText="1" noThreeD="1"/>
</file>

<file path=xl/ctrlProps/ctrlProp1050.xml><?xml version="1.0" encoding="utf-8"?>
<formControlPr xmlns="http://schemas.microsoft.com/office/spreadsheetml/2009/9/main" objectType="CheckBox" fmlaLink="$V$23" lockText="1" noThreeD="1"/>
</file>

<file path=xl/ctrlProps/ctrlProp1051.xml><?xml version="1.0" encoding="utf-8"?>
<formControlPr xmlns="http://schemas.microsoft.com/office/spreadsheetml/2009/9/main" objectType="CheckBox" fmlaLink="$V$24" lockText="1" noThreeD="1"/>
</file>

<file path=xl/ctrlProps/ctrlProp1052.xml><?xml version="1.0" encoding="utf-8"?>
<formControlPr xmlns="http://schemas.microsoft.com/office/spreadsheetml/2009/9/main" objectType="CheckBox" fmlaLink="$V$25" lockText="1" noThreeD="1"/>
</file>

<file path=xl/ctrlProps/ctrlProp1053.xml><?xml version="1.0" encoding="utf-8"?>
<formControlPr xmlns="http://schemas.microsoft.com/office/spreadsheetml/2009/9/main" objectType="CheckBox" fmlaLink="$V$34" lockText="1" noThreeD="1"/>
</file>

<file path=xl/ctrlProps/ctrlProp1054.xml><?xml version="1.0" encoding="utf-8"?>
<formControlPr xmlns="http://schemas.microsoft.com/office/spreadsheetml/2009/9/main" objectType="CheckBox" fmlaLink="$V$35" lockText="1" noThreeD="1"/>
</file>

<file path=xl/ctrlProps/ctrlProp1055.xml><?xml version="1.0" encoding="utf-8"?>
<formControlPr xmlns="http://schemas.microsoft.com/office/spreadsheetml/2009/9/main" objectType="CheckBox" fmlaLink="$V$36" lockText="1" noThreeD="1"/>
</file>

<file path=xl/ctrlProps/ctrlProp1056.xml><?xml version="1.0" encoding="utf-8"?>
<formControlPr xmlns="http://schemas.microsoft.com/office/spreadsheetml/2009/9/main" objectType="CheckBox" fmlaLink="$V$37" lockText="1" noThreeD="1"/>
</file>

<file path=xl/ctrlProps/ctrlProp1057.xml><?xml version="1.0" encoding="utf-8"?>
<formControlPr xmlns="http://schemas.microsoft.com/office/spreadsheetml/2009/9/main" objectType="CheckBox" fmlaLink="$V$38" lockText="1" noThreeD="1"/>
</file>

<file path=xl/ctrlProps/ctrlProp1058.xml><?xml version="1.0" encoding="utf-8"?>
<formControlPr xmlns="http://schemas.microsoft.com/office/spreadsheetml/2009/9/main" objectType="CheckBox" fmlaLink="$V$39" lockText="1" noThreeD="1"/>
</file>

<file path=xl/ctrlProps/ctrlProp1059.xml><?xml version="1.0" encoding="utf-8"?>
<formControlPr xmlns="http://schemas.microsoft.com/office/spreadsheetml/2009/9/main" objectType="CheckBox" fmlaLink="$V$40" lockText="1" noThreeD="1"/>
</file>

<file path=xl/ctrlProps/ctrlProp106.xml><?xml version="1.0" encoding="utf-8"?>
<formControlPr xmlns="http://schemas.microsoft.com/office/spreadsheetml/2009/9/main" objectType="GBox" noThreeD="1"/>
</file>

<file path=xl/ctrlProps/ctrlProp1060.xml><?xml version="1.0" encoding="utf-8"?>
<formControlPr xmlns="http://schemas.microsoft.com/office/spreadsheetml/2009/9/main" objectType="CheckBox" fmlaLink="$V$49" lockText="1" noThreeD="1"/>
</file>

<file path=xl/ctrlProps/ctrlProp1061.xml><?xml version="1.0" encoding="utf-8"?>
<formControlPr xmlns="http://schemas.microsoft.com/office/spreadsheetml/2009/9/main" objectType="CheckBox" fmlaLink="$V$50" lockText="1" noThreeD="1"/>
</file>

<file path=xl/ctrlProps/ctrlProp1062.xml><?xml version="1.0" encoding="utf-8"?>
<formControlPr xmlns="http://schemas.microsoft.com/office/spreadsheetml/2009/9/main" objectType="CheckBox" fmlaLink="$V$51" lockText="1" noThreeD="1"/>
</file>

<file path=xl/ctrlProps/ctrlProp1063.xml><?xml version="1.0" encoding="utf-8"?>
<formControlPr xmlns="http://schemas.microsoft.com/office/spreadsheetml/2009/9/main" objectType="CheckBox" fmlaLink="$V$52" lockText="1" noThreeD="1"/>
</file>

<file path=xl/ctrlProps/ctrlProp1064.xml><?xml version="1.0" encoding="utf-8"?>
<formControlPr xmlns="http://schemas.microsoft.com/office/spreadsheetml/2009/9/main" objectType="CheckBox" fmlaLink="$V$53" lockText="1" noThreeD="1"/>
</file>

<file path=xl/ctrlProps/ctrlProp1065.xml><?xml version="1.0" encoding="utf-8"?>
<formControlPr xmlns="http://schemas.microsoft.com/office/spreadsheetml/2009/9/main" objectType="CheckBox" fmlaLink="$V$54" lockText="1" noThreeD="1"/>
</file>

<file path=xl/ctrlProps/ctrlProp1066.xml><?xml version="1.0" encoding="utf-8"?>
<formControlPr xmlns="http://schemas.microsoft.com/office/spreadsheetml/2009/9/main" objectType="CheckBox" fmlaLink="$V$55" lockText="1" noThreeD="1"/>
</file>

<file path=xl/ctrlProps/ctrlProp1067.xml><?xml version="1.0" encoding="utf-8"?>
<formControlPr xmlns="http://schemas.microsoft.com/office/spreadsheetml/2009/9/main" objectType="CheckBox" fmlaLink="$U$24" lockText="1" noThreeD="1"/>
</file>

<file path=xl/ctrlProps/ctrlProp1068.xml><?xml version="1.0" encoding="utf-8"?>
<formControlPr xmlns="http://schemas.microsoft.com/office/spreadsheetml/2009/9/main" objectType="CheckBox" fmlaLink="$U$25" lockText="1" noThreeD="1"/>
</file>

<file path=xl/ctrlProps/ctrlProp1069.xml><?xml version="1.0" encoding="utf-8"?>
<formControlPr xmlns="http://schemas.microsoft.com/office/spreadsheetml/2009/9/main" objectType="CheckBox" fmlaLink="$U$40" lockText="1" noThreeD="1"/>
</file>

<file path=xl/ctrlProps/ctrlProp107.xml><?xml version="1.0" encoding="utf-8"?>
<formControlPr xmlns="http://schemas.microsoft.com/office/spreadsheetml/2009/9/main" objectType="Radio" firstButton="1" fmlaLink="$AK$34" lockText="1" noThreeD="1"/>
</file>

<file path=xl/ctrlProps/ctrlProp108.xml><?xml version="1.0" encoding="utf-8"?>
<formControlPr xmlns="http://schemas.microsoft.com/office/spreadsheetml/2009/9/main" objectType="Radio" lockText="1" noThreeD="1"/>
</file>

<file path=xl/ctrlProps/ctrlProp109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10.xml><?xml version="1.0" encoding="utf-8"?>
<formControlPr xmlns="http://schemas.microsoft.com/office/spreadsheetml/2009/9/main" objectType="Radio" lockText="1" noThreeD="1"/>
</file>

<file path=xl/ctrlProps/ctrlProp111.xml><?xml version="1.0" encoding="utf-8"?>
<formControlPr xmlns="http://schemas.microsoft.com/office/spreadsheetml/2009/9/main" objectType="Radio" lockText="1" noThreeD="1"/>
</file>

<file path=xl/ctrlProps/ctrlProp112.xml><?xml version="1.0" encoding="utf-8"?>
<formControlPr xmlns="http://schemas.microsoft.com/office/spreadsheetml/2009/9/main" objectType="Radio" lockText="1" noThreeD="1"/>
</file>

<file path=xl/ctrlProps/ctrlProp113.xml><?xml version="1.0" encoding="utf-8"?>
<formControlPr xmlns="http://schemas.microsoft.com/office/spreadsheetml/2009/9/main" objectType="Radio" lockText="1" noThreeD="1"/>
</file>

<file path=xl/ctrlProps/ctrlProp114.xml><?xml version="1.0" encoding="utf-8"?>
<formControlPr xmlns="http://schemas.microsoft.com/office/spreadsheetml/2009/9/main" objectType="Radio" lockText="1" noThreeD="1"/>
</file>

<file path=xl/ctrlProps/ctrlProp115.xml><?xml version="1.0" encoding="utf-8"?>
<formControlPr xmlns="http://schemas.microsoft.com/office/spreadsheetml/2009/9/main" objectType="GBox" noThreeD="1"/>
</file>

<file path=xl/ctrlProps/ctrlProp116.xml><?xml version="1.0" encoding="utf-8"?>
<formControlPr xmlns="http://schemas.microsoft.com/office/spreadsheetml/2009/9/main" objectType="Radio" firstButton="1" fmlaLink="$AK$45" lockText="1" noThreeD="1"/>
</file>

<file path=xl/ctrlProps/ctrlProp117.xml><?xml version="1.0" encoding="utf-8"?>
<formControlPr xmlns="http://schemas.microsoft.com/office/spreadsheetml/2009/9/main" objectType="Radio" lockText="1" noThreeD="1"/>
</file>

<file path=xl/ctrlProps/ctrlProp118.xml><?xml version="1.0" encoding="utf-8"?>
<formControlPr xmlns="http://schemas.microsoft.com/office/spreadsheetml/2009/9/main" objectType="Radio" lockText="1" noThreeD="1"/>
</file>

<file path=xl/ctrlProps/ctrlProp119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Radio" firstButton="1" fmlaLink="$AK$34" lockText="1" noThreeD="1"/>
</file>

<file path=xl/ctrlProps/ctrlProp120.xml><?xml version="1.0" encoding="utf-8"?>
<formControlPr xmlns="http://schemas.microsoft.com/office/spreadsheetml/2009/9/main" objectType="Radio" lockText="1" noThreeD="1"/>
</file>

<file path=xl/ctrlProps/ctrlProp121.xml><?xml version="1.0" encoding="utf-8"?>
<formControlPr xmlns="http://schemas.microsoft.com/office/spreadsheetml/2009/9/main" objectType="Radio" lockText="1" noThreeD="1"/>
</file>

<file path=xl/ctrlProps/ctrlProp122.xml><?xml version="1.0" encoding="utf-8"?>
<formControlPr xmlns="http://schemas.microsoft.com/office/spreadsheetml/2009/9/main" objectType="Radio" lockText="1" noThreeD="1"/>
</file>

<file path=xl/ctrlProps/ctrlProp123.xml><?xml version="1.0" encoding="utf-8"?>
<formControlPr xmlns="http://schemas.microsoft.com/office/spreadsheetml/2009/9/main" objectType="Radio" lockText="1" noThreeD="1"/>
</file>

<file path=xl/ctrlProps/ctrlProp124.xml><?xml version="1.0" encoding="utf-8"?>
<formControlPr xmlns="http://schemas.microsoft.com/office/spreadsheetml/2009/9/main" objectType="GBox" noThreeD="1"/>
</file>

<file path=xl/ctrlProps/ctrlProp125.xml><?xml version="1.0" encoding="utf-8"?>
<formControlPr xmlns="http://schemas.microsoft.com/office/spreadsheetml/2009/9/main" objectType="Radio" firstButton="1" fmlaLink="$AN$23" lockText="1" noThreeD="1"/>
</file>

<file path=xl/ctrlProps/ctrlProp126.xml><?xml version="1.0" encoding="utf-8"?>
<formControlPr xmlns="http://schemas.microsoft.com/office/spreadsheetml/2009/9/main" objectType="Radio" lockText="1" noThreeD="1"/>
</file>

<file path=xl/ctrlProps/ctrlProp127.xml><?xml version="1.0" encoding="utf-8"?>
<formControlPr xmlns="http://schemas.microsoft.com/office/spreadsheetml/2009/9/main" objectType="Radio" lockText="1" noThreeD="1"/>
</file>

<file path=xl/ctrlProps/ctrlProp128.xml><?xml version="1.0" encoding="utf-8"?>
<formControlPr xmlns="http://schemas.microsoft.com/office/spreadsheetml/2009/9/main" objectType="Radio" lockText="1" noThreeD="1"/>
</file>

<file path=xl/ctrlProps/ctrlProp129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30.xml><?xml version="1.0" encoding="utf-8"?>
<formControlPr xmlns="http://schemas.microsoft.com/office/spreadsheetml/2009/9/main" objectType="Radio" lockText="1" noThreeD="1"/>
</file>

<file path=xl/ctrlProps/ctrlProp131.xml><?xml version="1.0" encoding="utf-8"?>
<formControlPr xmlns="http://schemas.microsoft.com/office/spreadsheetml/2009/9/main" objectType="Radio" lockText="1" noThreeD="1"/>
</file>

<file path=xl/ctrlProps/ctrlProp132.xml><?xml version="1.0" encoding="utf-8"?>
<formControlPr xmlns="http://schemas.microsoft.com/office/spreadsheetml/2009/9/main" objectType="Radio" lockText="1" noThreeD="1"/>
</file>

<file path=xl/ctrlProps/ctrlProp133.xml><?xml version="1.0" encoding="utf-8"?>
<formControlPr xmlns="http://schemas.microsoft.com/office/spreadsheetml/2009/9/main" objectType="GBox" noThreeD="1"/>
</file>

<file path=xl/ctrlProps/ctrlProp134.xml><?xml version="1.0" encoding="utf-8"?>
<formControlPr xmlns="http://schemas.microsoft.com/office/spreadsheetml/2009/9/main" objectType="Radio" firstButton="1" fmlaLink="$AN$34" lockText="1" noThreeD="1"/>
</file>

<file path=xl/ctrlProps/ctrlProp135.xml><?xml version="1.0" encoding="utf-8"?>
<formControlPr xmlns="http://schemas.microsoft.com/office/spreadsheetml/2009/9/main" objectType="Radio" lockText="1" noThreeD="1"/>
</file>

<file path=xl/ctrlProps/ctrlProp136.xml><?xml version="1.0" encoding="utf-8"?>
<formControlPr xmlns="http://schemas.microsoft.com/office/spreadsheetml/2009/9/main" objectType="Radio" lockText="1" noThreeD="1"/>
</file>

<file path=xl/ctrlProps/ctrlProp137.xml><?xml version="1.0" encoding="utf-8"?>
<formControlPr xmlns="http://schemas.microsoft.com/office/spreadsheetml/2009/9/main" objectType="Radio" lockText="1" noThreeD="1"/>
</file>

<file path=xl/ctrlProps/ctrlProp138.xml><?xml version="1.0" encoding="utf-8"?>
<formControlPr xmlns="http://schemas.microsoft.com/office/spreadsheetml/2009/9/main" objectType="Radio" lockText="1" noThreeD="1"/>
</file>

<file path=xl/ctrlProps/ctrlProp139.xml><?xml version="1.0" encoding="utf-8"?>
<formControlPr xmlns="http://schemas.microsoft.com/office/spreadsheetml/2009/9/main" objectType="Radio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40.xml><?xml version="1.0" encoding="utf-8"?>
<formControlPr xmlns="http://schemas.microsoft.com/office/spreadsheetml/2009/9/main" objectType="Radio" lockText="1" noThreeD="1"/>
</file>

<file path=xl/ctrlProps/ctrlProp141.xml><?xml version="1.0" encoding="utf-8"?>
<formControlPr xmlns="http://schemas.microsoft.com/office/spreadsheetml/2009/9/main" objectType="Radio" lockText="1" noThreeD="1"/>
</file>

<file path=xl/ctrlProps/ctrlProp142.xml><?xml version="1.0" encoding="utf-8"?>
<formControlPr xmlns="http://schemas.microsoft.com/office/spreadsheetml/2009/9/main" objectType="GBox" noThreeD="1"/>
</file>

<file path=xl/ctrlProps/ctrlProp143.xml><?xml version="1.0" encoding="utf-8"?>
<formControlPr xmlns="http://schemas.microsoft.com/office/spreadsheetml/2009/9/main" objectType="Radio" firstButton="1" fmlaLink="$AN$45" lockText="1" noThreeD="1"/>
</file>

<file path=xl/ctrlProps/ctrlProp144.xml><?xml version="1.0" encoding="utf-8"?>
<formControlPr xmlns="http://schemas.microsoft.com/office/spreadsheetml/2009/9/main" objectType="Radio" lockText="1" noThreeD="1"/>
</file>

<file path=xl/ctrlProps/ctrlProp145.xml><?xml version="1.0" encoding="utf-8"?>
<formControlPr xmlns="http://schemas.microsoft.com/office/spreadsheetml/2009/9/main" objectType="Radio" lockText="1" noThreeD="1"/>
</file>

<file path=xl/ctrlProps/ctrlProp146.xml><?xml version="1.0" encoding="utf-8"?>
<formControlPr xmlns="http://schemas.microsoft.com/office/spreadsheetml/2009/9/main" objectType="Radio" lockText="1" noThreeD="1"/>
</file>

<file path=xl/ctrlProps/ctrlProp147.xml><?xml version="1.0" encoding="utf-8"?>
<formControlPr xmlns="http://schemas.microsoft.com/office/spreadsheetml/2009/9/main" objectType="Radio" lockText="1" noThreeD="1"/>
</file>

<file path=xl/ctrlProps/ctrlProp148.xml><?xml version="1.0" encoding="utf-8"?>
<formControlPr xmlns="http://schemas.microsoft.com/office/spreadsheetml/2009/9/main" objectType="Radio" lockText="1" noThreeD="1"/>
</file>

<file path=xl/ctrlProps/ctrlProp149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50.xml><?xml version="1.0" encoding="utf-8"?>
<formControlPr xmlns="http://schemas.microsoft.com/office/spreadsheetml/2009/9/main" objectType="Radio" lockText="1" noThreeD="1"/>
</file>

<file path=xl/ctrlProps/ctrlProp151.xml><?xml version="1.0" encoding="utf-8"?>
<formControlPr xmlns="http://schemas.microsoft.com/office/spreadsheetml/2009/9/main" objectType="CheckBox" fmlaLink="$Z$15" lockText="1" noThreeD="1"/>
</file>

<file path=xl/ctrlProps/ctrlProp152.xml><?xml version="1.0" encoding="utf-8"?>
<formControlPr xmlns="http://schemas.microsoft.com/office/spreadsheetml/2009/9/main" objectType="CheckBox" fmlaLink="$Z$16" lockText="1" noThreeD="1"/>
</file>

<file path=xl/ctrlProps/ctrlProp153.xml><?xml version="1.0" encoding="utf-8"?>
<formControlPr xmlns="http://schemas.microsoft.com/office/spreadsheetml/2009/9/main" objectType="CheckBox" fmlaLink="$Z$17" lockText="1" noThreeD="1"/>
</file>

<file path=xl/ctrlProps/ctrlProp154.xml><?xml version="1.0" encoding="utf-8"?>
<formControlPr xmlns="http://schemas.microsoft.com/office/spreadsheetml/2009/9/main" objectType="CheckBox" fmlaLink="$Z$18" lockText="1" noThreeD="1"/>
</file>

<file path=xl/ctrlProps/ctrlProp155.xml><?xml version="1.0" encoding="utf-8"?>
<formControlPr xmlns="http://schemas.microsoft.com/office/spreadsheetml/2009/9/main" objectType="CheckBox" fmlaLink="$Z$19" lockText="1" noThreeD="1"/>
</file>

<file path=xl/ctrlProps/ctrlProp156.xml><?xml version="1.0" encoding="utf-8"?>
<formControlPr xmlns="http://schemas.microsoft.com/office/spreadsheetml/2009/9/main" objectType="CheckBox" fmlaLink="$Z$26" lockText="1" noThreeD="1"/>
</file>

<file path=xl/ctrlProps/ctrlProp157.xml><?xml version="1.0" encoding="utf-8"?>
<formControlPr xmlns="http://schemas.microsoft.com/office/spreadsheetml/2009/9/main" objectType="CheckBox" fmlaLink="$Z$27" lockText="1" noThreeD="1"/>
</file>

<file path=xl/ctrlProps/ctrlProp158.xml><?xml version="1.0" encoding="utf-8"?>
<formControlPr xmlns="http://schemas.microsoft.com/office/spreadsheetml/2009/9/main" objectType="CheckBox" fmlaLink="$Z$28" lockText="1" noThreeD="1"/>
</file>

<file path=xl/ctrlProps/ctrlProp159.xml><?xml version="1.0" encoding="utf-8"?>
<formControlPr xmlns="http://schemas.microsoft.com/office/spreadsheetml/2009/9/main" objectType="CheckBox" fmlaLink="$Z$29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60.xml><?xml version="1.0" encoding="utf-8"?>
<formControlPr xmlns="http://schemas.microsoft.com/office/spreadsheetml/2009/9/main" objectType="CheckBox" fmlaLink="$Z$30" lockText="1" noThreeD="1"/>
</file>

<file path=xl/ctrlProps/ctrlProp161.xml><?xml version="1.0" encoding="utf-8"?>
<formControlPr xmlns="http://schemas.microsoft.com/office/spreadsheetml/2009/9/main" objectType="CheckBox" fmlaLink="$Z$37" lockText="1" noThreeD="1"/>
</file>

<file path=xl/ctrlProps/ctrlProp162.xml><?xml version="1.0" encoding="utf-8"?>
<formControlPr xmlns="http://schemas.microsoft.com/office/spreadsheetml/2009/9/main" objectType="CheckBox" fmlaLink="$Z$38" lockText="1" noThreeD="1"/>
</file>

<file path=xl/ctrlProps/ctrlProp163.xml><?xml version="1.0" encoding="utf-8"?>
<formControlPr xmlns="http://schemas.microsoft.com/office/spreadsheetml/2009/9/main" objectType="CheckBox" fmlaLink="$Z$39" lockText="1" noThreeD="1"/>
</file>

<file path=xl/ctrlProps/ctrlProp164.xml><?xml version="1.0" encoding="utf-8"?>
<formControlPr xmlns="http://schemas.microsoft.com/office/spreadsheetml/2009/9/main" objectType="CheckBox" fmlaLink="$Z$40" lockText="1" noThreeD="1"/>
</file>

<file path=xl/ctrlProps/ctrlProp165.xml><?xml version="1.0" encoding="utf-8"?>
<formControlPr xmlns="http://schemas.microsoft.com/office/spreadsheetml/2009/9/main" objectType="CheckBox" fmlaLink="$Z$41" lockText="1" noThreeD="1"/>
</file>

<file path=xl/ctrlProps/ctrlProp166.xml><?xml version="1.0" encoding="utf-8"?>
<formControlPr xmlns="http://schemas.microsoft.com/office/spreadsheetml/2009/9/main" objectType="CheckBox" fmlaLink="$AA$15" lockText="1" noThreeD="1"/>
</file>

<file path=xl/ctrlProps/ctrlProp167.xml><?xml version="1.0" encoding="utf-8"?>
<formControlPr xmlns="http://schemas.microsoft.com/office/spreadsheetml/2009/9/main" objectType="CheckBox" fmlaLink="$AA$16" lockText="1" noThreeD="1"/>
</file>

<file path=xl/ctrlProps/ctrlProp168.xml><?xml version="1.0" encoding="utf-8"?>
<formControlPr xmlns="http://schemas.microsoft.com/office/spreadsheetml/2009/9/main" objectType="CheckBox" fmlaLink="$AA$17" lockText="1" noThreeD="1"/>
</file>

<file path=xl/ctrlProps/ctrlProp169.xml><?xml version="1.0" encoding="utf-8"?>
<formControlPr xmlns="http://schemas.microsoft.com/office/spreadsheetml/2009/9/main" objectType="CheckBox" fmlaLink="$AA$18" lockText="1" noThreeD="1"/>
</file>

<file path=xl/ctrlProps/ctrlProp17.xml><?xml version="1.0" encoding="utf-8"?>
<formControlPr xmlns="http://schemas.microsoft.com/office/spreadsheetml/2009/9/main" objectType="Radio" lockText="1" noThreeD="1"/>
</file>

<file path=xl/ctrlProps/ctrlProp170.xml><?xml version="1.0" encoding="utf-8"?>
<formControlPr xmlns="http://schemas.microsoft.com/office/spreadsheetml/2009/9/main" objectType="CheckBox" fmlaLink="$AA$19" lockText="1" noThreeD="1"/>
</file>

<file path=xl/ctrlProps/ctrlProp171.xml><?xml version="1.0" encoding="utf-8"?>
<formControlPr xmlns="http://schemas.microsoft.com/office/spreadsheetml/2009/9/main" objectType="CheckBox" fmlaLink="$AA$26" lockText="1" noThreeD="1"/>
</file>

<file path=xl/ctrlProps/ctrlProp172.xml><?xml version="1.0" encoding="utf-8"?>
<formControlPr xmlns="http://schemas.microsoft.com/office/spreadsheetml/2009/9/main" objectType="CheckBox" fmlaLink="$AA$27" lockText="1" noThreeD="1"/>
</file>

<file path=xl/ctrlProps/ctrlProp173.xml><?xml version="1.0" encoding="utf-8"?>
<formControlPr xmlns="http://schemas.microsoft.com/office/spreadsheetml/2009/9/main" objectType="CheckBox" fmlaLink="$AA$28" lockText="1" noThreeD="1"/>
</file>

<file path=xl/ctrlProps/ctrlProp174.xml><?xml version="1.0" encoding="utf-8"?>
<formControlPr xmlns="http://schemas.microsoft.com/office/spreadsheetml/2009/9/main" objectType="CheckBox" fmlaLink="$AA$29" lockText="1" noThreeD="1"/>
</file>

<file path=xl/ctrlProps/ctrlProp175.xml><?xml version="1.0" encoding="utf-8"?>
<formControlPr xmlns="http://schemas.microsoft.com/office/spreadsheetml/2009/9/main" objectType="CheckBox" fmlaLink="$AA$30" lockText="1" noThreeD="1"/>
</file>

<file path=xl/ctrlProps/ctrlProp176.xml><?xml version="1.0" encoding="utf-8"?>
<formControlPr xmlns="http://schemas.microsoft.com/office/spreadsheetml/2009/9/main" objectType="CheckBox" fmlaLink="$AA$37" lockText="1" noThreeD="1"/>
</file>

<file path=xl/ctrlProps/ctrlProp177.xml><?xml version="1.0" encoding="utf-8"?>
<formControlPr xmlns="http://schemas.microsoft.com/office/spreadsheetml/2009/9/main" objectType="CheckBox" fmlaLink="$AA$38" lockText="1" noThreeD="1"/>
</file>

<file path=xl/ctrlProps/ctrlProp178.xml><?xml version="1.0" encoding="utf-8"?>
<formControlPr xmlns="http://schemas.microsoft.com/office/spreadsheetml/2009/9/main" objectType="CheckBox" fmlaLink="$AA$39" lockText="1" noThreeD="1"/>
</file>

<file path=xl/ctrlProps/ctrlProp179.xml><?xml version="1.0" encoding="utf-8"?>
<formControlPr xmlns="http://schemas.microsoft.com/office/spreadsheetml/2009/9/main" objectType="CheckBox" fmlaLink="$AA$40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80.xml><?xml version="1.0" encoding="utf-8"?>
<formControlPr xmlns="http://schemas.microsoft.com/office/spreadsheetml/2009/9/main" objectType="CheckBox" fmlaLink="$AA$41" lockText="1" noThreeD="1"/>
</file>

<file path=xl/ctrlProps/ctrlProp181.xml><?xml version="1.0" encoding="utf-8"?>
<formControlPr xmlns="http://schemas.microsoft.com/office/spreadsheetml/2009/9/main" objectType="CheckBox" fmlaLink="$AB$15" lockText="1" noThreeD="1"/>
</file>

<file path=xl/ctrlProps/ctrlProp182.xml><?xml version="1.0" encoding="utf-8"?>
<formControlPr xmlns="http://schemas.microsoft.com/office/spreadsheetml/2009/9/main" objectType="CheckBox" fmlaLink="$AB$16" lockText="1" noThreeD="1"/>
</file>

<file path=xl/ctrlProps/ctrlProp183.xml><?xml version="1.0" encoding="utf-8"?>
<formControlPr xmlns="http://schemas.microsoft.com/office/spreadsheetml/2009/9/main" objectType="CheckBox" fmlaLink="$AB$17" lockText="1" noThreeD="1"/>
</file>

<file path=xl/ctrlProps/ctrlProp184.xml><?xml version="1.0" encoding="utf-8"?>
<formControlPr xmlns="http://schemas.microsoft.com/office/spreadsheetml/2009/9/main" objectType="CheckBox" fmlaLink="$AB$18" lockText="1" noThreeD="1"/>
</file>

<file path=xl/ctrlProps/ctrlProp185.xml><?xml version="1.0" encoding="utf-8"?>
<formControlPr xmlns="http://schemas.microsoft.com/office/spreadsheetml/2009/9/main" objectType="CheckBox" fmlaLink="$AB$26" lockText="1" noThreeD="1"/>
</file>

<file path=xl/ctrlProps/ctrlProp186.xml><?xml version="1.0" encoding="utf-8"?>
<formControlPr xmlns="http://schemas.microsoft.com/office/spreadsheetml/2009/9/main" objectType="CheckBox" fmlaLink="$AB$27" lockText="1" noThreeD="1"/>
</file>

<file path=xl/ctrlProps/ctrlProp187.xml><?xml version="1.0" encoding="utf-8"?>
<formControlPr xmlns="http://schemas.microsoft.com/office/spreadsheetml/2009/9/main" objectType="CheckBox" fmlaLink="$AB$28" lockText="1" noThreeD="1"/>
</file>

<file path=xl/ctrlProps/ctrlProp188.xml><?xml version="1.0" encoding="utf-8"?>
<formControlPr xmlns="http://schemas.microsoft.com/office/spreadsheetml/2009/9/main" objectType="CheckBox" fmlaLink="$AB$29" lockText="1" noThreeD="1"/>
</file>

<file path=xl/ctrlProps/ctrlProp189.xml><?xml version="1.0" encoding="utf-8"?>
<formControlPr xmlns="http://schemas.microsoft.com/office/spreadsheetml/2009/9/main" objectType="CheckBox" fmlaLink="$AB$37" lockText="1" noThreeD="1"/>
</file>

<file path=xl/ctrlProps/ctrlProp19.xml><?xml version="1.0" encoding="utf-8"?>
<formControlPr xmlns="http://schemas.microsoft.com/office/spreadsheetml/2009/9/main" objectType="Radio" lockText="1" noThreeD="1"/>
</file>

<file path=xl/ctrlProps/ctrlProp190.xml><?xml version="1.0" encoding="utf-8"?>
<formControlPr xmlns="http://schemas.microsoft.com/office/spreadsheetml/2009/9/main" objectType="CheckBox" fmlaLink="$AB$38" lockText="1" noThreeD="1"/>
</file>

<file path=xl/ctrlProps/ctrlProp191.xml><?xml version="1.0" encoding="utf-8"?>
<formControlPr xmlns="http://schemas.microsoft.com/office/spreadsheetml/2009/9/main" objectType="CheckBox" fmlaLink="$AB$39" lockText="1" noThreeD="1"/>
</file>

<file path=xl/ctrlProps/ctrlProp192.xml><?xml version="1.0" encoding="utf-8"?>
<formControlPr xmlns="http://schemas.microsoft.com/office/spreadsheetml/2009/9/main" objectType="CheckBox" fmlaLink="$AB$40" lockText="1" noThreeD="1"/>
</file>

<file path=xl/ctrlProps/ctrlProp193.xml><?xml version="1.0" encoding="utf-8"?>
<formControlPr xmlns="http://schemas.microsoft.com/office/spreadsheetml/2009/9/main" objectType="GBox" noThreeD="1"/>
</file>

<file path=xl/ctrlProps/ctrlProp194.xml><?xml version="1.0" encoding="utf-8"?>
<formControlPr xmlns="http://schemas.microsoft.com/office/spreadsheetml/2009/9/main" objectType="Radio" firstButton="1" fmlaLink="$AK$23" lockText="1" noThreeD="1"/>
</file>

<file path=xl/ctrlProps/ctrlProp195.xml><?xml version="1.0" encoding="utf-8"?>
<formControlPr xmlns="http://schemas.microsoft.com/office/spreadsheetml/2009/9/main" objectType="Radio" lockText="1" noThreeD="1"/>
</file>

<file path=xl/ctrlProps/ctrlProp196.xml><?xml version="1.0" encoding="utf-8"?>
<formControlPr xmlns="http://schemas.microsoft.com/office/spreadsheetml/2009/9/main" objectType="Radio" lockText="1" noThreeD="1"/>
</file>

<file path=xl/ctrlProps/ctrlProp197.xml><?xml version="1.0" encoding="utf-8"?>
<formControlPr xmlns="http://schemas.microsoft.com/office/spreadsheetml/2009/9/main" objectType="Radio" lockText="1" noThreeD="1"/>
</file>

<file path=xl/ctrlProps/ctrlProp198.xml><?xml version="1.0" encoding="utf-8"?>
<formControlPr xmlns="http://schemas.microsoft.com/office/spreadsheetml/2009/9/main" objectType="Radio" lockText="1" noThreeD="1"/>
</file>

<file path=xl/ctrlProps/ctrlProp199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Radio" firstButton="1" fmlaLink="$AK$45" lockText="1" noThreeD="1"/>
</file>

<file path=xl/ctrlProps/ctrlProp200.xml><?xml version="1.0" encoding="utf-8"?>
<formControlPr xmlns="http://schemas.microsoft.com/office/spreadsheetml/2009/9/main" objectType="Radio" lockText="1" noThreeD="1"/>
</file>

<file path=xl/ctrlProps/ctrlProp201.xml><?xml version="1.0" encoding="utf-8"?>
<formControlPr xmlns="http://schemas.microsoft.com/office/spreadsheetml/2009/9/main" objectType="Radio" lockText="1" noThreeD="1"/>
</file>

<file path=xl/ctrlProps/ctrlProp202.xml><?xml version="1.0" encoding="utf-8"?>
<formControlPr xmlns="http://schemas.microsoft.com/office/spreadsheetml/2009/9/main" objectType="GBox" noThreeD="1"/>
</file>

<file path=xl/ctrlProps/ctrlProp203.xml><?xml version="1.0" encoding="utf-8"?>
<formControlPr xmlns="http://schemas.microsoft.com/office/spreadsheetml/2009/9/main" objectType="Radio" firstButton="1" fmlaLink="$AK$34" lockText="1" noThreeD="1"/>
</file>

<file path=xl/ctrlProps/ctrlProp204.xml><?xml version="1.0" encoding="utf-8"?>
<formControlPr xmlns="http://schemas.microsoft.com/office/spreadsheetml/2009/9/main" objectType="Radio" lockText="1" noThreeD="1"/>
</file>

<file path=xl/ctrlProps/ctrlProp205.xml><?xml version="1.0" encoding="utf-8"?>
<formControlPr xmlns="http://schemas.microsoft.com/office/spreadsheetml/2009/9/main" objectType="Radio" lockText="1" noThreeD="1"/>
</file>

<file path=xl/ctrlProps/ctrlProp206.xml><?xml version="1.0" encoding="utf-8"?>
<formControlPr xmlns="http://schemas.microsoft.com/office/spreadsheetml/2009/9/main" objectType="Radio" lockText="1" noThreeD="1"/>
</file>

<file path=xl/ctrlProps/ctrlProp207.xml><?xml version="1.0" encoding="utf-8"?>
<formControlPr xmlns="http://schemas.microsoft.com/office/spreadsheetml/2009/9/main" objectType="Radio" lockText="1" noThreeD="1"/>
</file>

<file path=xl/ctrlProps/ctrlProp208.xml><?xml version="1.0" encoding="utf-8"?>
<formControlPr xmlns="http://schemas.microsoft.com/office/spreadsheetml/2009/9/main" objectType="Radio" lockText="1" noThreeD="1"/>
</file>

<file path=xl/ctrlProps/ctrlProp209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lockText="1" noThreeD="1"/>
</file>

<file path=xl/ctrlProps/ctrlProp210.xml><?xml version="1.0" encoding="utf-8"?>
<formControlPr xmlns="http://schemas.microsoft.com/office/spreadsheetml/2009/9/main" objectType="Radio" lockText="1" noThreeD="1"/>
</file>

<file path=xl/ctrlProps/ctrlProp211.xml><?xml version="1.0" encoding="utf-8"?>
<formControlPr xmlns="http://schemas.microsoft.com/office/spreadsheetml/2009/9/main" objectType="GBox" noThreeD="1"/>
</file>

<file path=xl/ctrlProps/ctrlProp212.xml><?xml version="1.0" encoding="utf-8"?>
<formControlPr xmlns="http://schemas.microsoft.com/office/spreadsheetml/2009/9/main" objectType="Radio" firstButton="1" fmlaLink="$AK$45" lockText="1" noThreeD="1"/>
</file>

<file path=xl/ctrlProps/ctrlProp213.xml><?xml version="1.0" encoding="utf-8"?>
<formControlPr xmlns="http://schemas.microsoft.com/office/spreadsheetml/2009/9/main" objectType="Radio" lockText="1" noThreeD="1"/>
</file>

<file path=xl/ctrlProps/ctrlProp214.xml><?xml version="1.0" encoding="utf-8"?>
<formControlPr xmlns="http://schemas.microsoft.com/office/spreadsheetml/2009/9/main" objectType="Radio" lockText="1" noThreeD="1"/>
</file>

<file path=xl/ctrlProps/ctrlProp215.xml><?xml version="1.0" encoding="utf-8"?>
<formControlPr xmlns="http://schemas.microsoft.com/office/spreadsheetml/2009/9/main" objectType="Radio" lockText="1" noThreeD="1"/>
</file>

<file path=xl/ctrlProps/ctrlProp216.xml><?xml version="1.0" encoding="utf-8"?>
<formControlPr xmlns="http://schemas.microsoft.com/office/spreadsheetml/2009/9/main" objectType="Radio" lockText="1" noThreeD="1"/>
</file>

<file path=xl/ctrlProps/ctrlProp217.xml><?xml version="1.0" encoding="utf-8"?>
<formControlPr xmlns="http://schemas.microsoft.com/office/spreadsheetml/2009/9/main" objectType="Radio" lockText="1" noThreeD="1"/>
</file>

<file path=xl/ctrlProps/ctrlProp218.xml><?xml version="1.0" encoding="utf-8"?>
<formControlPr xmlns="http://schemas.microsoft.com/office/spreadsheetml/2009/9/main" objectType="Radio" lockText="1" noThreeD="1"/>
</file>

<file path=xl/ctrlProps/ctrlProp219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220.xml><?xml version="1.0" encoding="utf-8"?>
<formControlPr xmlns="http://schemas.microsoft.com/office/spreadsheetml/2009/9/main" objectType="GBox" noThreeD="1"/>
</file>

<file path=xl/ctrlProps/ctrlProp221.xml><?xml version="1.0" encoding="utf-8"?>
<formControlPr xmlns="http://schemas.microsoft.com/office/spreadsheetml/2009/9/main" objectType="Radio" firstButton="1" fmlaLink="$AN$23" lockText="1" noThreeD="1"/>
</file>

<file path=xl/ctrlProps/ctrlProp222.xml><?xml version="1.0" encoding="utf-8"?>
<formControlPr xmlns="http://schemas.microsoft.com/office/spreadsheetml/2009/9/main" objectType="Radio" lockText="1" noThreeD="1"/>
</file>

<file path=xl/ctrlProps/ctrlProp223.xml><?xml version="1.0" encoding="utf-8"?>
<formControlPr xmlns="http://schemas.microsoft.com/office/spreadsheetml/2009/9/main" objectType="Radio" lockText="1" noThreeD="1"/>
</file>

<file path=xl/ctrlProps/ctrlProp224.xml><?xml version="1.0" encoding="utf-8"?>
<formControlPr xmlns="http://schemas.microsoft.com/office/spreadsheetml/2009/9/main" objectType="Radio" lockText="1" noThreeD="1"/>
</file>

<file path=xl/ctrlProps/ctrlProp225.xml><?xml version="1.0" encoding="utf-8"?>
<formControlPr xmlns="http://schemas.microsoft.com/office/spreadsheetml/2009/9/main" objectType="Radio" lockText="1" noThreeD="1"/>
</file>

<file path=xl/ctrlProps/ctrlProp226.xml><?xml version="1.0" encoding="utf-8"?>
<formControlPr xmlns="http://schemas.microsoft.com/office/spreadsheetml/2009/9/main" objectType="Radio" lockText="1" noThreeD="1"/>
</file>

<file path=xl/ctrlProps/ctrlProp227.xml><?xml version="1.0" encoding="utf-8"?>
<formControlPr xmlns="http://schemas.microsoft.com/office/spreadsheetml/2009/9/main" objectType="Radio" lockText="1" noThreeD="1"/>
</file>

<file path=xl/ctrlProps/ctrlProp228.xml><?xml version="1.0" encoding="utf-8"?>
<formControlPr xmlns="http://schemas.microsoft.com/office/spreadsheetml/2009/9/main" objectType="Radio" lockText="1" noThreeD="1"/>
</file>

<file path=xl/ctrlProps/ctrlProp229.xml><?xml version="1.0" encoding="utf-8"?>
<formControlPr xmlns="http://schemas.microsoft.com/office/spreadsheetml/2009/9/main" objectType="GBox" noThreeD="1"/>
</file>

<file path=xl/ctrlProps/ctrlProp23.xml><?xml version="1.0" encoding="utf-8"?>
<formControlPr xmlns="http://schemas.microsoft.com/office/spreadsheetml/2009/9/main" objectType="Radio" lockText="1" noThreeD="1"/>
</file>

<file path=xl/ctrlProps/ctrlProp230.xml><?xml version="1.0" encoding="utf-8"?>
<formControlPr xmlns="http://schemas.microsoft.com/office/spreadsheetml/2009/9/main" objectType="Radio" firstButton="1" fmlaLink="$AN$34" lockText="1" noThreeD="1"/>
</file>

<file path=xl/ctrlProps/ctrlProp231.xml><?xml version="1.0" encoding="utf-8"?>
<formControlPr xmlns="http://schemas.microsoft.com/office/spreadsheetml/2009/9/main" objectType="Radio" lockText="1" noThreeD="1"/>
</file>

<file path=xl/ctrlProps/ctrlProp232.xml><?xml version="1.0" encoding="utf-8"?>
<formControlPr xmlns="http://schemas.microsoft.com/office/spreadsheetml/2009/9/main" objectType="Radio" lockText="1" noThreeD="1"/>
</file>

<file path=xl/ctrlProps/ctrlProp233.xml><?xml version="1.0" encoding="utf-8"?>
<formControlPr xmlns="http://schemas.microsoft.com/office/spreadsheetml/2009/9/main" objectType="Radio" lockText="1" noThreeD="1"/>
</file>

<file path=xl/ctrlProps/ctrlProp234.xml><?xml version="1.0" encoding="utf-8"?>
<formControlPr xmlns="http://schemas.microsoft.com/office/spreadsheetml/2009/9/main" objectType="Radio" lockText="1" noThreeD="1"/>
</file>

<file path=xl/ctrlProps/ctrlProp235.xml><?xml version="1.0" encoding="utf-8"?>
<formControlPr xmlns="http://schemas.microsoft.com/office/spreadsheetml/2009/9/main" objectType="Radio" lockText="1" noThreeD="1"/>
</file>

<file path=xl/ctrlProps/ctrlProp236.xml><?xml version="1.0" encoding="utf-8"?>
<formControlPr xmlns="http://schemas.microsoft.com/office/spreadsheetml/2009/9/main" objectType="Radio" lockText="1" noThreeD="1"/>
</file>

<file path=xl/ctrlProps/ctrlProp237.xml><?xml version="1.0" encoding="utf-8"?>
<formControlPr xmlns="http://schemas.microsoft.com/office/spreadsheetml/2009/9/main" objectType="Radio" lockText="1" noThreeD="1"/>
</file>

<file path=xl/ctrlProps/ctrlProp238.xml><?xml version="1.0" encoding="utf-8"?>
<formControlPr xmlns="http://schemas.microsoft.com/office/spreadsheetml/2009/9/main" objectType="GBox" noThreeD="1"/>
</file>

<file path=xl/ctrlProps/ctrlProp239.xml><?xml version="1.0" encoding="utf-8"?>
<formControlPr xmlns="http://schemas.microsoft.com/office/spreadsheetml/2009/9/main" objectType="Radio" firstButton="1" fmlaLink="$AN$45" lockText="1" noThreeD="1"/>
</file>

<file path=xl/ctrlProps/ctrlProp24.xml><?xml version="1.0" encoding="utf-8"?>
<formControlPr xmlns="http://schemas.microsoft.com/office/spreadsheetml/2009/9/main" objectType="Radio" lockText="1" noThreeD="1"/>
</file>

<file path=xl/ctrlProps/ctrlProp240.xml><?xml version="1.0" encoding="utf-8"?>
<formControlPr xmlns="http://schemas.microsoft.com/office/spreadsheetml/2009/9/main" objectType="Radio" lockText="1" noThreeD="1"/>
</file>

<file path=xl/ctrlProps/ctrlProp241.xml><?xml version="1.0" encoding="utf-8"?>
<formControlPr xmlns="http://schemas.microsoft.com/office/spreadsheetml/2009/9/main" objectType="Radio" lockText="1" noThreeD="1"/>
</file>

<file path=xl/ctrlProps/ctrlProp242.xml><?xml version="1.0" encoding="utf-8"?>
<formControlPr xmlns="http://schemas.microsoft.com/office/spreadsheetml/2009/9/main" objectType="Radio" lockText="1" noThreeD="1"/>
</file>

<file path=xl/ctrlProps/ctrlProp243.xml><?xml version="1.0" encoding="utf-8"?>
<formControlPr xmlns="http://schemas.microsoft.com/office/spreadsheetml/2009/9/main" objectType="Radio" lockText="1" noThreeD="1"/>
</file>

<file path=xl/ctrlProps/ctrlProp244.xml><?xml version="1.0" encoding="utf-8"?>
<formControlPr xmlns="http://schemas.microsoft.com/office/spreadsheetml/2009/9/main" objectType="Radio" lockText="1" noThreeD="1"/>
</file>

<file path=xl/ctrlProps/ctrlProp245.xml><?xml version="1.0" encoding="utf-8"?>
<formControlPr xmlns="http://schemas.microsoft.com/office/spreadsheetml/2009/9/main" objectType="Radio" lockText="1" noThreeD="1"/>
</file>

<file path=xl/ctrlProps/ctrlProp246.xml><?xml version="1.0" encoding="utf-8"?>
<formControlPr xmlns="http://schemas.microsoft.com/office/spreadsheetml/2009/9/main" objectType="Radio" lockText="1" noThreeD="1"/>
</file>

<file path=xl/ctrlProps/ctrlProp247.xml><?xml version="1.0" encoding="utf-8"?>
<formControlPr xmlns="http://schemas.microsoft.com/office/spreadsheetml/2009/9/main" objectType="CheckBox" fmlaLink="$Z$15" lockText="1" noThreeD="1"/>
</file>

<file path=xl/ctrlProps/ctrlProp248.xml><?xml version="1.0" encoding="utf-8"?>
<formControlPr xmlns="http://schemas.microsoft.com/office/spreadsheetml/2009/9/main" objectType="CheckBox" fmlaLink="$Z$16" lockText="1" noThreeD="1"/>
</file>

<file path=xl/ctrlProps/ctrlProp249.xml><?xml version="1.0" encoding="utf-8"?>
<formControlPr xmlns="http://schemas.microsoft.com/office/spreadsheetml/2009/9/main" objectType="CheckBox" fmlaLink="$Z$17" lockText="1" noThreeD="1"/>
</file>

<file path=xl/ctrlProps/ctrlProp25.xml><?xml version="1.0" encoding="utf-8"?>
<formControlPr xmlns="http://schemas.microsoft.com/office/spreadsheetml/2009/9/main" objectType="Radio" lockText="1" noThreeD="1"/>
</file>

<file path=xl/ctrlProps/ctrlProp250.xml><?xml version="1.0" encoding="utf-8"?>
<formControlPr xmlns="http://schemas.microsoft.com/office/spreadsheetml/2009/9/main" objectType="CheckBox" fmlaLink="$Z$18" lockText="1" noThreeD="1"/>
</file>

<file path=xl/ctrlProps/ctrlProp251.xml><?xml version="1.0" encoding="utf-8"?>
<formControlPr xmlns="http://schemas.microsoft.com/office/spreadsheetml/2009/9/main" objectType="CheckBox" fmlaLink="$Z$19" lockText="1" noThreeD="1"/>
</file>

<file path=xl/ctrlProps/ctrlProp252.xml><?xml version="1.0" encoding="utf-8"?>
<formControlPr xmlns="http://schemas.microsoft.com/office/spreadsheetml/2009/9/main" objectType="CheckBox" fmlaLink="$Z$26" lockText="1" noThreeD="1"/>
</file>

<file path=xl/ctrlProps/ctrlProp253.xml><?xml version="1.0" encoding="utf-8"?>
<formControlPr xmlns="http://schemas.microsoft.com/office/spreadsheetml/2009/9/main" objectType="CheckBox" fmlaLink="$Z$27" lockText="1" noThreeD="1"/>
</file>

<file path=xl/ctrlProps/ctrlProp254.xml><?xml version="1.0" encoding="utf-8"?>
<formControlPr xmlns="http://schemas.microsoft.com/office/spreadsheetml/2009/9/main" objectType="CheckBox" fmlaLink="$Z$28" lockText="1" noThreeD="1"/>
</file>

<file path=xl/ctrlProps/ctrlProp255.xml><?xml version="1.0" encoding="utf-8"?>
<formControlPr xmlns="http://schemas.microsoft.com/office/spreadsheetml/2009/9/main" objectType="CheckBox" fmlaLink="$Z$29" lockText="1" noThreeD="1"/>
</file>

<file path=xl/ctrlProps/ctrlProp256.xml><?xml version="1.0" encoding="utf-8"?>
<formControlPr xmlns="http://schemas.microsoft.com/office/spreadsheetml/2009/9/main" objectType="CheckBox" fmlaLink="$Z$30" lockText="1" noThreeD="1"/>
</file>

<file path=xl/ctrlProps/ctrlProp257.xml><?xml version="1.0" encoding="utf-8"?>
<formControlPr xmlns="http://schemas.microsoft.com/office/spreadsheetml/2009/9/main" objectType="CheckBox" fmlaLink="$Z$37" lockText="1" noThreeD="1"/>
</file>

<file path=xl/ctrlProps/ctrlProp258.xml><?xml version="1.0" encoding="utf-8"?>
<formControlPr xmlns="http://schemas.microsoft.com/office/spreadsheetml/2009/9/main" objectType="CheckBox" fmlaLink="$Z$38" lockText="1" noThreeD="1"/>
</file>

<file path=xl/ctrlProps/ctrlProp259.xml><?xml version="1.0" encoding="utf-8"?>
<formControlPr xmlns="http://schemas.microsoft.com/office/spreadsheetml/2009/9/main" objectType="CheckBox" fmlaLink="$Z$39" lockText="1" noThreeD="1"/>
</file>

<file path=xl/ctrlProps/ctrlProp26.xml><?xml version="1.0" encoding="utf-8"?>
<formControlPr xmlns="http://schemas.microsoft.com/office/spreadsheetml/2009/9/main" objectType="Radio" lockText="1" noThreeD="1"/>
</file>

<file path=xl/ctrlProps/ctrlProp260.xml><?xml version="1.0" encoding="utf-8"?>
<formControlPr xmlns="http://schemas.microsoft.com/office/spreadsheetml/2009/9/main" objectType="CheckBox" fmlaLink="$Z$40" lockText="1" noThreeD="1"/>
</file>

<file path=xl/ctrlProps/ctrlProp261.xml><?xml version="1.0" encoding="utf-8"?>
<formControlPr xmlns="http://schemas.microsoft.com/office/spreadsheetml/2009/9/main" objectType="CheckBox" fmlaLink="$Z$41" lockText="1" noThreeD="1"/>
</file>

<file path=xl/ctrlProps/ctrlProp262.xml><?xml version="1.0" encoding="utf-8"?>
<formControlPr xmlns="http://schemas.microsoft.com/office/spreadsheetml/2009/9/main" objectType="CheckBox" fmlaLink="$AA$15" lockText="1" noThreeD="1"/>
</file>

<file path=xl/ctrlProps/ctrlProp263.xml><?xml version="1.0" encoding="utf-8"?>
<formControlPr xmlns="http://schemas.microsoft.com/office/spreadsheetml/2009/9/main" objectType="CheckBox" fmlaLink="$AA$16" lockText="1" noThreeD="1"/>
</file>

<file path=xl/ctrlProps/ctrlProp264.xml><?xml version="1.0" encoding="utf-8"?>
<formControlPr xmlns="http://schemas.microsoft.com/office/spreadsheetml/2009/9/main" objectType="CheckBox" fmlaLink="$AA$17" lockText="1" noThreeD="1"/>
</file>

<file path=xl/ctrlProps/ctrlProp265.xml><?xml version="1.0" encoding="utf-8"?>
<formControlPr xmlns="http://schemas.microsoft.com/office/spreadsheetml/2009/9/main" objectType="CheckBox" fmlaLink="$AA$18" lockText="1" noThreeD="1"/>
</file>

<file path=xl/ctrlProps/ctrlProp266.xml><?xml version="1.0" encoding="utf-8"?>
<formControlPr xmlns="http://schemas.microsoft.com/office/spreadsheetml/2009/9/main" objectType="CheckBox" fmlaLink="$AA$19" lockText="1" noThreeD="1"/>
</file>

<file path=xl/ctrlProps/ctrlProp267.xml><?xml version="1.0" encoding="utf-8"?>
<formControlPr xmlns="http://schemas.microsoft.com/office/spreadsheetml/2009/9/main" objectType="CheckBox" fmlaLink="$AA$26" lockText="1" noThreeD="1"/>
</file>

<file path=xl/ctrlProps/ctrlProp268.xml><?xml version="1.0" encoding="utf-8"?>
<formControlPr xmlns="http://schemas.microsoft.com/office/spreadsheetml/2009/9/main" objectType="CheckBox" fmlaLink="$AA$27" lockText="1" noThreeD="1"/>
</file>

<file path=xl/ctrlProps/ctrlProp269.xml><?xml version="1.0" encoding="utf-8"?>
<formControlPr xmlns="http://schemas.microsoft.com/office/spreadsheetml/2009/9/main" objectType="CheckBox" fmlaLink="$AA$28" lockText="1" noThreeD="1"/>
</file>

<file path=xl/ctrlProps/ctrlProp27.xml><?xml version="1.0" encoding="utf-8"?>
<formControlPr xmlns="http://schemas.microsoft.com/office/spreadsheetml/2009/9/main" objectType="Radio" lockText="1" noThreeD="1"/>
</file>

<file path=xl/ctrlProps/ctrlProp270.xml><?xml version="1.0" encoding="utf-8"?>
<formControlPr xmlns="http://schemas.microsoft.com/office/spreadsheetml/2009/9/main" objectType="CheckBox" fmlaLink="$AA$29" lockText="1" noThreeD="1"/>
</file>

<file path=xl/ctrlProps/ctrlProp271.xml><?xml version="1.0" encoding="utf-8"?>
<formControlPr xmlns="http://schemas.microsoft.com/office/spreadsheetml/2009/9/main" objectType="CheckBox" fmlaLink="$AA$30" lockText="1" noThreeD="1"/>
</file>

<file path=xl/ctrlProps/ctrlProp272.xml><?xml version="1.0" encoding="utf-8"?>
<formControlPr xmlns="http://schemas.microsoft.com/office/spreadsheetml/2009/9/main" objectType="CheckBox" fmlaLink="$AA$37" lockText="1" noThreeD="1"/>
</file>

<file path=xl/ctrlProps/ctrlProp273.xml><?xml version="1.0" encoding="utf-8"?>
<formControlPr xmlns="http://schemas.microsoft.com/office/spreadsheetml/2009/9/main" objectType="CheckBox" fmlaLink="$AA$38" lockText="1" noThreeD="1"/>
</file>

<file path=xl/ctrlProps/ctrlProp274.xml><?xml version="1.0" encoding="utf-8"?>
<formControlPr xmlns="http://schemas.microsoft.com/office/spreadsheetml/2009/9/main" objectType="CheckBox" fmlaLink="$AA$39" lockText="1" noThreeD="1"/>
</file>

<file path=xl/ctrlProps/ctrlProp275.xml><?xml version="1.0" encoding="utf-8"?>
<formControlPr xmlns="http://schemas.microsoft.com/office/spreadsheetml/2009/9/main" objectType="CheckBox" fmlaLink="$AA$40" lockText="1" noThreeD="1"/>
</file>

<file path=xl/ctrlProps/ctrlProp276.xml><?xml version="1.0" encoding="utf-8"?>
<formControlPr xmlns="http://schemas.microsoft.com/office/spreadsheetml/2009/9/main" objectType="CheckBox" fmlaLink="$AA$41" lockText="1" noThreeD="1"/>
</file>

<file path=xl/ctrlProps/ctrlProp277.xml><?xml version="1.0" encoding="utf-8"?>
<formControlPr xmlns="http://schemas.microsoft.com/office/spreadsheetml/2009/9/main" objectType="CheckBox" fmlaLink="$AB$15" lockText="1" noThreeD="1"/>
</file>

<file path=xl/ctrlProps/ctrlProp278.xml><?xml version="1.0" encoding="utf-8"?>
<formControlPr xmlns="http://schemas.microsoft.com/office/spreadsheetml/2009/9/main" objectType="CheckBox" fmlaLink="$AB$16" lockText="1" noThreeD="1"/>
</file>

<file path=xl/ctrlProps/ctrlProp279.xml><?xml version="1.0" encoding="utf-8"?>
<formControlPr xmlns="http://schemas.microsoft.com/office/spreadsheetml/2009/9/main" objectType="CheckBox" fmlaLink="$AB$17" lockText="1" noThreeD="1"/>
</file>

<file path=xl/ctrlProps/ctrlProp28.xml><?xml version="1.0" encoding="utf-8"?>
<formControlPr xmlns="http://schemas.microsoft.com/office/spreadsheetml/2009/9/main" objectType="GBox" noThreeD="1"/>
</file>

<file path=xl/ctrlProps/ctrlProp280.xml><?xml version="1.0" encoding="utf-8"?>
<formControlPr xmlns="http://schemas.microsoft.com/office/spreadsheetml/2009/9/main" objectType="CheckBox" fmlaLink="$AB$18" lockText="1" noThreeD="1"/>
</file>

<file path=xl/ctrlProps/ctrlProp281.xml><?xml version="1.0" encoding="utf-8"?>
<formControlPr xmlns="http://schemas.microsoft.com/office/spreadsheetml/2009/9/main" objectType="CheckBox" fmlaLink="$AB$26" lockText="1" noThreeD="1"/>
</file>

<file path=xl/ctrlProps/ctrlProp282.xml><?xml version="1.0" encoding="utf-8"?>
<formControlPr xmlns="http://schemas.microsoft.com/office/spreadsheetml/2009/9/main" objectType="CheckBox" fmlaLink="$AB$27" lockText="1" noThreeD="1"/>
</file>

<file path=xl/ctrlProps/ctrlProp283.xml><?xml version="1.0" encoding="utf-8"?>
<formControlPr xmlns="http://schemas.microsoft.com/office/spreadsheetml/2009/9/main" objectType="CheckBox" fmlaLink="$AB$28" lockText="1" noThreeD="1"/>
</file>

<file path=xl/ctrlProps/ctrlProp284.xml><?xml version="1.0" encoding="utf-8"?>
<formControlPr xmlns="http://schemas.microsoft.com/office/spreadsheetml/2009/9/main" objectType="CheckBox" fmlaLink="$AB$29" lockText="1" noThreeD="1"/>
</file>

<file path=xl/ctrlProps/ctrlProp285.xml><?xml version="1.0" encoding="utf-8"?>
<formControlPr xmlns="http://schemas.microsoft.com/office/spreadsheetml/2009/9/main" objectType="CheckBox" fmlaLink="$AB$37" lockText="1" noThreeD="1"/>
</file>

<file path=xl/ctrlProps/ctrlProp286.xml><?xml version="1.0" encoding="utf-8"?>
<formControlPr xmlns="http://schemas.microsoft.com/office/spreadsheetml/2009/9/main" objectType="CheckBox" fmlaLink="$AB$38" lockText="1" noThreeD="1"/>
</file>

<file path=xl/ctrlProps/ctrlProp287.xml><?xml version="1.0" encoding="utf-8"?>
<formControlPr xmlns="http://schemas.microsoft.com/office/spreadsheetml/2009/9/main" objectType="CheckBox" fmlaLink="$AB$39" lockText="1" noThreeD="1"/>
</file>

<file path=xl/ctrlProps/ctrlProp288.xml><?xml version="1.0" encoding="utf-8"?>
<formControlPr xmlns="http://schemas.microsoft.com/office/spreadsheetml/2009/9/main" objectType="CheckBox" fmlaLink="$AB$40" lockText="1" noThreeD="1"/>
</file>

<file path=xl/ctrlProps/ctrlProp289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Radio" firstButton="1" fmlaLink="$AN$23" lockText="1" noThreeD="1"/>
</file>

<file path=xl/ctrlProps/ctrlProp290.xml><?xml version="1.0" encoding="utf-8"?>
<formControlPr xmlns="http://schemas.microsoft.com/office/spreadsheetml/2009/9/main" objectType="Radio" firstButton="1" fmlaLink="$AK$23" lockText="1" noThreeD="1"/>
</file>

<file path=xl/ctrlProps/ctrlProp291.xml><?xml version="1.0" encoding="utf-8"?>
<formControlPr xmlns="http://schemas.microsoft.com/office/spreadsheetml/2009/9/main" objectType="Radio" lockText="1" noThreeD="1"/>
</file>

<file path=xl/ctrlProps/ctrlProp292.xml><?xml version="1.0" encoding="utf-8"?>
<formControlPr xmlns="http://schemas.microsoft.com/office/spreadsheetml/2009/9/main" objectType="Radio" lockText="1" noThreeD="1"/>
</file>

<file path=xl/ctrlProps/ctrlProp293.xml><?xml version="1.0" encoding="utf-8"?>
<formControlPr xmlns="http://schemas.microsoft.com/office/spreadsheetml/2009/9/main" objectType="Radio" lockText="1" noThreeD="1"/>
</file>

<file path=xl/ctrlProps/ctrlProp294.xml><?xml version="1.0" encoding="utf-8"?>
<formControlPr xmlns="http://schemas.microsoft.com/office/spreadsheetml/2009/9/main" objectType="Radio" lockText="1" noThreeD="1"/>
</file>

<file path=xl/ctrlProps/ctrlProp295.xml><?xml version="1.0" encoding="utf-8"?>
<formControlPr xmlns="http://schemas.microsoft.com/office/spreadsheetml/2009/9/main" objectType="Radio" lockText="1" noThreeD="1"/>
</file>

<file path=xl/ctrlProps/ctrlProp296.xml><?xml version="1.0" encoding="utf-8"?>
<formControlPr xmlns="http://schemas.microsoft.com/office/spreadsheetml/2009/9/main" objectType="Radio" lockText="1" noThreeD="1"/>
</file>

<file path=xl/ctrlProps/ctrlProp297.xml><?xml version="1.0" encoding="utf-8"?>
<formControlPr xmlns="http://schemas.microsoft.com/office/spreadsheetml/2009/9/main" objectType="Radio" lockText="1" noThreeD="1"/>
</file>

<file path=xl/ctrlProps/ctrlProp298.xml><?xml version="1.0" encoding="utf-8"?>
<formControlPr xmlns="http://schemas.microsoft.com/office/spreadsheetml/2009/9/main" objectType="GBox" noThreeD="1"/>
</file>

<file path=xl/ctrlProps/ctrlProp299.xml><?xml version="1.0" encoding="utf-8"?>
<formControlPr xmlns="http://schemas.microsoft.com/office/spreadsheetml/2009/9/main" objectType="Radio" firstButton="1" fmlaLink="$AK$34" lockText="1" noThreeD="1"/>
</file>

<file path=xl/ctrlProps/ctrlProp3.xml><?xml version="1.0" encoding="utf-8"?>
<formControlPr xmlns="http://schemas.microsoft.com/office/spreadsheetml/2009/9/main" objectType="GBox" noThreeD="1"/>
</file>

<file path=xl/ctrlProps/ctrlProp30.xml><?xml version="1.0" encoding="utf-8"?>
<formControlPr xmlns="http://schemas.microsoft.com/office/spreadsheetml/2009/9/main" objectType="Radio" lockText="1" noThreeD="1"/>
</file>

<file path=xl/ctrlProps/ctrlProp300.xml><?xml version="1.0" encoding="utf-8"?>
<formControlPr xmlns="http://schemas.microsoft.com/office/spreadsheetml/2009/9/main" objectType="Radio" lockText="1" noThreeD="1"/>
</file>

<file path=xl/ctrlProps/ctrlProp301.xml><?xml version="1.0" encoding="utf-8"?>
<formControlPr xmlns="http://schemas.microsoft.com/office/spreadsheetml/2009/9/main" objectType="Radio" lockText="1" noThreeD="1"/>
</file>

<file path=xl/ctrlProps/ctrlProp302.xml><?xml version="1.0" encoding="utf-8"?>
<formControlPr xmlns="http://schemas.microsoft.com/office/spreadsheetml/2009/9/main" objectType="Radio" lockText="1" noThreeD="1"/>
</file>

<file path=xl/ctrlProps/ctrlProp303.xml><?xml version="1.0" encoding="utf-8"?>
<formControlPr xmlns="http://schemas.microsoft.com/office/spreadsheetml/2009/9/main" objectType="Radio" lockText="1" noThreeD="1"/>
</file>

<file path=xl/ctrlProps/ctrlProp304.xml><?xml version="1.0" encoding="utf-8"?>
<formControlPr xmlns="http://schemas.microsoft.com/office/spreadsheetml/2009/9/main" objectType="Radio" lockText="1" noThreeD="1"/>
</file>

<file path=xl/ctrlProps/ctrlProp305.xml><?xml version="1.0" encoding="utf-8"?>
<formControlPr xmlns="http://schemas.microsoft.com/office/spreadsheetml/2009/9/main" objectType="Radio" lockText="1" noThreeD="1"/>
</file>

<file path=xl/ctrlProps/ctrlProp306.xml><?xml version="1.0" encoding="utf-8"?>
<formControlPr xmlns="http://schemas.microsoft.com/office/spreadsheetml/2009/9/main" objectType="Radio" lockText="1" noThreeD="1"/>
</file>

<file path=xl/ctrlProps/ctrlProp307.xml><?xml version="1.0" encoding="utf-8"?>
<formControlPr xmlns="http://schemas.microsoft.com/office/spreadsheetml/2009/9/main" objectType="GBox" noThreeD="1"/>
</file>

<file path=xl/ctrlProps/ctrlProp308.xml><?xml version="1.0" encoding="utf-8"?>
<formControlPr xmlns="http://schemas.microsoft.com/office/spreadsheetml/2009/9/main" objectType="Radio" firstButton="1" fmlaLink="$AK$45" lockText="1" noThreeD="1"/>
</file>

<file path=xl/ctrlProps/ctrlProp309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Radio" lockText="1" noThreeD="1"/>
</file>

<file path=xl/ctrlProps/ctrlProp310.xml><?xml version="1.0" encoding="utf-8"?>
<formControlPr xmlns="http://schemas.microsoft.com/office/spreadsheetml/2009/9/main" objectType="Radio" lockText="1" noThreeD="1"/>
</file>

<file path=xl/ctrlProps/ctrlProp311.xml><?xml version="1.0" encoding="utf-8"?>
<formControlPr xmlns="http://schemas.microsoft.com/office/spreadsheetml/2009/9/main" objectType="Radio" lockText="1" noThreeD="1"/>
</file>

<file path=xl/ctrlProps/ctrlProp312.xml><?xml version="1.0" encoding="utf-8"?>
<formControlPr xmlns="http://schemas.microsoft.com/office/spreadsheetml/2009/9/main" objectType="Radio" lockText="1" noThreeD="1"/>
</file>

<file path=xl/ctrlProps/ctrlProp313.xml><?xml version="1.0" encoding="utf-8"?>
<formControlPr xmlns="http://schemas.microsoft.com/office/spreadsheetml/2009/9/main" objectType="Radio" lockText="1" noThreeD="1"/>
</file>

<file path=xl/ctrlProps/ctrlProp314.xml><?xml version="1.0" encoding="utf-8"?>
<formControlPr xmlns="http://schemas.microsoft.com/office/spreadsheetml/2009/9/main" objectType="Radio" lockText="1" noThreeD="1"/>
</file>

<file path=xl/ctrlProps/ctrlProp315.xml><?xml version="1.0" encoding="utf-8"?>
<formControlPr xmlns="http://schemas.microsoft.com/office/spreadsheetml/2009/9/main" objectType="Radio" lockText="1" noThreeD="1"/>
</file>

<file path=xl/ctrlProps/ctrlProp316.xml><?xml version="1.0" encoding="utf-8"?>
<formControlPr xmlns="http://schemas.microsoft.com/office/spreadsheetml/2009/9/main" objectType="GBox" noThreeD="1"/>
</file>

<file path=xl/ctrlProps/ctrlProp317.xml><?xml version="1.0" encoding="utf-8"?>
<formControlPr xmlns="http://schemas.microsoft.com/office/spreadsheetml/2009/9/main" objectType="Radio" firstButton="1" fmlaLink="$AN$23" lockText="1" noThreeD="1"/>
</file>

<file path=xl/ctrlProps/ctrlProp318.xml><?xml version="1.0" encoding="utf-8"?>
<formControlPr xmlns="http://schemas.microsoft.com/office/spreadsheetml/2009/9/main" objectType="Radio" lockText="1" noThreeD="1"/>
</file>

<file path=xl/ctrlProps/ctrlProp319.xml><?xml version="1.0" encoding="utf-8"?>
<formControlPr xmlns="http://schemas.microsoft.com/office/spreadsheetml/2009/9/main" objectType="Radio" lockText="1" noThreeD="1"/>
</file>

<file path=xl/ctrlProps/ctrlProp32.xml><?xml version="1.0" encoding="utf-8"?>
<formControlPr xmlns="http://schemas.microsoft.com/office/spreadsheetml/2009/9/main" objectType="Radio" lockText="1" noThreeD="1"/>
</file>

<file path=xl/ctrlProps/ctrlProp320.xml><?xml version="1.0" encoding="utf-8"?>
<formControlPr xmlns="http://schemas.microsoft.com/office/spreadsheetml/2009/9/main" objectType="Radio" lockText="1" noThreeD="1"/>
</file>

<file path=xl/ctrlProps/ctrlProp321.xml><?xml version="1.0" encoding="utf-8"?>
<formControlPr xmlns="http://schemas.microsoft.com/office/spreadsheetml/2009/9/main" objectType="Radio" lockText="1" noThreeD="1"/>
</file>

<file path=xl/ctrlProps/ctrlProp322.xml><?xml version="1.0" encoding="utf-8"?>
<formControlPr xmlns="http://schemas.microsoft.com/office/spreadsheetml/2009/9/main" objectType="Radio" lockText="1" noThreeD="1"/>
</file>

<file path=xl/ctrlProps/ctrlProp323.xml><?xml version="1.0" encoding="utf-8"?>
<formControlPr xmlns="http://schemas.microsoft.com/office/spreadsheetml/2009/9/main" objectType="Radio" lockText="1" noThreeD="1"/>
</file>

<file path=xl/ctrlProps/ctrlProp324.xml><?xml version="1.0" encoding="utf-8"?>
<formControlPr xmlns="http://schemas.microsoft.com/office/spreadsheetml/2009/9/main" objectType="Radio" lockText="1" noThreeD="1"/>
</file>

<file path=xl/ctrlProps/ctrlProp325.xml><?xml version="1.0" encoding="utf-8"?>
<formControlPr xmlns="http://schemas.microsoft.com/office/spreadsheetml/2009/9/main" objectType="GBox" noThreeD="1"/>
</file>

<file path=xl/ctrlProps/ctrlProp326.xml><?xml version="1.0" encoding="utf-8"?>
<formControlPr xmlns="http://schemas.microsoft.com/office/spreadsheetml/2009/9/main" objectType="Radio" firstButton="1" fmlaLink="$AN$34" lockText="1" noThreeD="1"/>
</file>

<file path=xl/ctrlProps/ctrlProp327.xml><?xml version="1.0" encoding="utf-8"?>
<formControlPr xmlns="http://schemas.microsoft.com/office/spreadsheetml/2009/9/main" objectType="Radio" lockText="1" noThreeD="1"/>
</file>

<file path=xl/ctrlProps/ctrlProp328.xml><?xml version="1.0" encoding="utf-8"?>
<formControlPr xmlns="http://schemas.microsoft.com/office/spreadsheetml/2009/9/main" objectType="Radio" lockText="1" noThreeD="1"/>
</file>

<file path=xl/ctrlProps/ctrlProp329.xml><?xml version="1.0" encoding="utf-8"?>
<formControlPr xmlns="http://schemas.microsoft.com/office/spreadsheetml/2009/9/main" objectType="Radio" lockText="1" noThreeD="1"/>
</file>

<file path=xl/ctrlProps/ctrlProp33.xml><?xml version="1.0" encoding="utf-8"?>
<formControlPr xmlns="http://schemas.microsoft.com/office/spreadsheetml/2009/9/main" objectType="Radio" lockText="1" noThreeD="1"/>
</file>

<file path=xl/ctrlProps/ctrlProp330.xml><?xml version="1.0" encoding="utf-8"?>
<formControlPr xmlns="http://schemas.microsoft.com/office/spreadsheetml/2009/9/main" objectType="Radio" lockText="1" noThreeD="1"/>
</file>

<file path=xl/ctrlProps/ctrlProp331.xml><?xml version="1.0" encoding="utf-8"?>
<formControlPr xmlns="http://schemas.microsoft.com/office/spreadsheetml/2009/9/main" objectType="Radio" lockText="1" noThreeD="1"/>
</file>

<file path=xl/ctrlProps/ctrlProp332.xml><?xml version="1.0" encoding="utf-8"?>
<formControlPr xmlns="http://schemas.microsoft.com/office/spreadsheetml/2009/9/main" objectType="Radio" lockText="1" noThreeD="1"/>
</file>

<file path=xl/ctrlProps/ctrlProp333.xml><?xml version="1.0" encoding="utf-8"?>
<formControlPr xmlns="http://schemas.microsoft.com/office/spreadsheetml/2009/9/main" objectType="Radio" lockText="1" noThreeD="1"/>
</file>

<file path=xl/ctrlProps/ctrlProp334.xml><?xml version="1.0" encoding="utf-8"?>
<formControlPr xmlns="http://schemas.microsoft.com/office/spreadsheetml/2009/9/main" objectType="GBox" noThreeD="1"/>
</file>

<file path=xl/ctrlProps/ctrlProp335.xml><?xml version="1.0" encoding="utf-8"?>
<formControlPr xmlns="http://schemas.microsoft.com/office/spreadsheetml/2009/9/main" objectType="Radio" firstButton="1" fmlaLink="$AN$45" lockText="1" noThreeD="1"/>
</file>

<file path=xl/ctrlProps/ctrlProp336.xml><?xml version="1.0" encoding="utf-8"?>
<formControlPr xmlns="http://schemas.microsoft.com/office/spreadsheetml/2009/9/main" objectType="Radio" checked="Checked" lockText="1" noThreeD="1"/>
</file>

<file path=xl/ctrlProps/ctrlProp337.xml><?xml version="1.0" encoding="utf-8"?>
<formControlPr xmlns="http://schemas.microsoft.com/office/spreadsheetml/2009/9/main" objectType="Radio" lockText="1" noThreeD="1"/>
</file>

<file path=xl/ctrlProps/ctrlProp338.xml><?xml version="1.0" encoding="utf-8"?>
<formControlPr xmlns="http://schemas.microsoft.com/office/spreadsheetml/2009/9/main" objectType="Radio" lockText="1" noThreeD="1"/>
</file>

<file path=xl/ctrlProps/ctrlProp339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Radio" lockText="1" noThreeD="1"/>
</file>

<file path=xl/ctrlProps/ctrlProp340.xml><?xml version="1.0" encoding="utf-8"?>
<formControlPr xmlns="http://schemas.microsoft.com/office/spreadsheetml/2009/9/main" objectType="Radio" lockText="1" noThreeD="1"/>
</file>

<file path=xl/ctrlProps/ctrlProp341.xml><?xml version="1.0" encoding="utf-8"?>
<formControlPr xmlns="http://schemas.microsoft.com/office/spreadsheetml/2009/9/main" objectType="Radio" lockText="1" noThreeD="1"/>
</file>

<file path=xl/ctrlProps/ctrlProp342.xml><?xml version="1.0" encoding="utf-8"?>
<formControlPr xmlns="http://schemas.microsoft.com/office/spreadsheetml/2009/9/main" objectType="Radio" lockText="1" noThreeD="1"/>
</file>

<file path=xl/ctrlProps/ctrlProp343.xml><?xml version="1.0" encoding="utf-8"?>
<formControlPr xmlns="http://schemas.microsoft.com/office/spreadsheetml/2009/9/main" objectType="CheckBox" fmlaLink="$Z$15" lockText="1" noThreeD="1"/>
</file>

<file path=xl/ctrlProps/ctrlProp344.xml><?xml version="1.0" encoding="utf-8"?>
<formControlPr xmlns="http://schemas.microsoft.com/office/spreadsheetml/2009/9/main" objectType="CheckBox" fmlaLink="$Z$16" lockText="1" noThreeD="1"/>
</file>

<file path=xl/ctrlProps/ctrlProp345.xml><?xml version="1.0" encoding="utf-8"?>
<formControlPr xmlns="http://schemas.microsoft.com/office/spreadsheetml/2009/9/main" objectType="CheckBox" fmlaLink="$Z$17" lockText="1" noThreeD="1"/>
</file>

<file path=xl/ctrlProps/ctrlProp346.xml><?xml version="1.0" encoding="utf-8"?>
<formControlPr xmlns="http://schemas.microsoft.com/office/spreadsheetml/2009/9/main" objectType="CheckBox" fmlaLink="$Z$18" lockText="1" noThreeD="1"/>
</file>

<file path=xl/ctrlProps/ctrlProp347.xml><?xml version="1.0" encoding="utf-8"?>
<formControlPr xmlns="http://schemas.microsoft.com/office/spreadsheetml/2009/9/main" objectType="CheckBox" fmlaLink="$Z$26" lockText="1" noThreeD="1"/>
</file>

<file path=xl/ctrlProps/ctrlProp348.xml><?xml version="1.0" encoding="utf-8"?>
<formControlPr xmlns="http://schemas.microsoft.com/office/spreadsheetml/2009/9/main" objectType="CheckBox" fmlaLink="$Z$27" lockText="1" noThreeD="1"/>
</file>

<file path=xl/ctrlProps/ctrlProp349.xml><?xml version="1.0" encoding="utf-8"?>
<formControlPr xmlns="http://schemas.microsoft.com/office/spreadsheetml/2009/9/main" objectType="CheckBox" fmlaLink="$Z$28" lockText="1" noThreeD="1"/>
</file>

<file path=xl/ctrlProps/ctrlProp35.xml><?xml version="1.0" encoding="utf-8"?>
<formControlPr xmlns="http://schemas.microsoft.com/office/spreadsheetml/2009/9/main" objectType="Radio" lockText="1" noThreeD="1"/>
</file>

<file path=xl/ctrlProps/ctrlProp350.xml><?xml version="1.0" encoding="utf-8"?>
<formControlPr xmlns="http://schemas.microsoft.com/office/spreadsheetml/2009/9/main" objectType="CheckBox" fmlaLink="$Z$29" lockText="1" noThreeD="1"/>
</file>

<file path=xl/ctrlProps/ctrlProp351.xml><?xml version="1.0" encoding="utf-8"?>
<formControlPr xmlns="http://schemas.microsoft.com/office/spreadsheetml/2009/9/main" objectType="CheckBox" fmlaLink="$Z$30" lockText="1" noThreeD="1"/>
</file>

<file path=xl/ctrlProps/ctrlProp352.xml><?xml version="1.0" encoding="utf-8"?>
<formControlPr xmlns="http://schemas.microsoft.com/office/spreadsheetml/2009/9/main" objectType="CheckBox" fmlaLink="$Z$37" lockText="1" noThreeD="1"/>
</file>

<file path=xl/ctrlProps/ctrlProp353.xml><?xml version="1.0" encoding="utf-8"?>
<formControlPr xmlns="http://schemas.microsoft.com/office/spreadsheetml/2009/9/main" objectType="CheckBox" fmlaLink="$Z$38" lockText="1" noThreeD="1"/>
</file>

<file path=xl/ctrlProps/ctrlProp354.xml><?xml version="1.0" encoding="utf-8"?>
<formControlPr xmlns="http://schemas.microsoft.com/office/spreadsheetml/2009/9/main" objectType="CheckBox" fmlaLink="$Z$39" lockText="1" noThreeD="1"/>
</file>

<file path=xl/ctrlProps/ctrlProp355.xml><?xml version="1.0" encoding="utf-8"?>
<formControlPr xmlns="http://schemas.microsoft.com/office/spreadsheetml/2009/9/main" objectType="CheckBox" fmlaLink="$Z$40" lockText="1" noThreeD="1"/>
</file>

<file path=xl/ctrlProps/ctrlProp356.xml><?xml version="1.0" encoding="utf-8"?>
<formControlPr xmlns="http://schemas.microsoft.com/office/spreadsheetml/2009/9/main" objectType="CheckBox" fmlaLink="$Z$41" lockText="1" noThreeD="1"/>
</file>

<file path=xl/ctrlProps/ctrlProp357.xml><?xml version="1.0" encoding="utf-8"?>
<formControlPr xmlns="http://schemas.microsoft.com/office/spreadsheetml/2009/9/main" objectType="CheckBox" fmlaLink="$AA$15" lockText="1" noThreeD="1"/>
</file>

<file path=xl/ctrlProps/ctrlProp358.xml><?xml version="1.0" encoding="utf-8"?>
<formControlPr xmlns="http://schemas.microsoft.com/office/spreadsheetml/2009/9/main" objectType="CheckBox" fmlaLink="$AA$16" lockText="1" noThreeD="1"/>
</file>

<file path=xl/ctrlProps/ctrlProp359.xml><?xml version="1.0" encoding="utf-8"?>
<formControlPr xmlns="http://schemas.microsoft.com/office/spreadsheetml/2009/9/main" objectType="CheckBox" fmlaLink="$AA$17" lockText="1" noThreeD="1"/>
</file>

<file path=xl/ctrlProps/ctrlProp36.xml><?xml version="1.0" encoding="utf-8"?>
<formControlPr xmlns="http://schemas.microsoft.com/office/spreadsheetml/2009/9/main" objectType="Radio" lockText="1" noThreeD="1"/>
</file>

<file path=xl/ctrlProps/ctrlProp360.xml><?xml version="1.0" encoding="utf-8"?>
<formControlPr xmlns="http://schemas.microsoft.com/office/spreadsheetml/2009/9/main" objectType="CheckBox" fmlaLink="$AA$18" lockText="1" noThreeD="1"/>
</file>

<file path=xl/ctrlProps/ctrlProp361.xml><?xml version="1.0" encoding="utf-8"?>
<formControlPr xmlns="http://schemas.microsoft.com/office/spreadsheetml/2009/9/main" objectType="CheckBox" fmlaLink="$AA$19" lockText="1" noThreeD="1"/>
</file>

<file path=xl/ctrlProps/ctrlProp362.xml><?xml version="1.0" encoding="utf-8"?>
<formControlPr xmlns="http://schemas.microsoft.com/office/spreadsheetml/2009/9/main" objectType="CheckBox" fmlaLink="$AA$26" lockText="1" noThreeD="1"/>
</file>

<file path=xl/ctrlProps/ctrlProp363.xml><?xml version="1.0" encoding="utf-8"?>
<formControlPr xmlns="http://schemas.microsoft.com/office/spreadsheetml/2009/9/main" objectType="CheckBox" fmlaLink="$AA$27" lockText="1" noThreeD="1"/>
</file>

<file path=xl/ctrlProps/ctrlProp364.xml><?xml version="1.0" encoding="utf-8"?>
<formControlPr xmlns="http://schemas.microsoft.com/office/spreadsheetml/2009/9/main" objectType="CheckBox" fmlaLink="$AA$28" lockText="1" noThreeD="1"/>
</file>

<file path=xl/ctrlProps/ctrlProp365.xml><?xml version="1.0" encoding="utf-8"?>
<formControlPr xmlns="http://schemas.microsoft.com/office/spreadsheetml/2009/9/main" objectType="CheckBox" fmlaLink="$AA$29" lockText="1" noThreeD="1"/>
</file>

<file path=xl/ctrlProps/ctrlProp366.xml><?xml version="1.0" encoding="utf-8"?>
<formControlPr xmlns="http://schemas.microsoft.com/office/spreadsheetml/2009/9/main" objectType="CheckBox" fmlaLink="$AA$30" lockText="1" noThreeD="1"/>
</file>

<file path=xl/ctrlProps/ctrlProp367.xml><?xml version="1.0" encoding="utf-8"?>
<formControlPr xmlns="http://schemas.microsoft.com/office/spreadsheetml/2009/9/main" objectType="CheckBox" fmlaLink="$AA$37" lockText="1" noThreeD="1"/>
</file>

<file path=xl/ctrlProps/ctrlProp368.xml><?xml version="1.0" encoding="utf-8"?>
<formControlPr xmlns="http://schemas.microsoft.com/office/spreadsheetml/2009/9/main" objectType="CheckBox" fmlaLink="$AA$38" lockText="1" noThreeD="1"/>
</file>

<file path=xl/ctrlProps/ctrlProp369.xml><?xml version="1.0" encoding="utf-8"?>
<formControlPr xmlns="http://schemas.microsoft.com/office/spreadsheetml/2009/9/main" objectType="CheckBox" fmlaLink="$AA$39" lockText="1" noThreeD="1"/>
</file>

<file path=xl/ctrlProps/ctrlProp37.xml><?xml version="1.0" encoding="utf-8"?>
<formControlPr xmlns="http://schemas.microsoft.com/office/spreadsheetml/2009/9/main" objectType="GBox" noThreeD="1"/>
</file>

<file path=xl/ctrlProps/ctrlProp370.xml><?xml version="1.0" encoding="utf-8"?>
<formControlPr xmlns="http://schemas.microsoft.com/office/spreadsheetml/2009/9/main" objectType="CheckBox" fmlaLink="$AA$40" lockText="1" noThreeD="1"/>
</file>

<file path=xl/ctrlProps/ctrlProp371.xml><?xml version="1.0" encoding="utf-8"?>
<formControlPr xmlns="http://schemas.microsoft.com/office/spreadsheetml/2009/9/main" objectType="CheckBox" fmlaLink="$AA$41" lockText="1" noThreeD="1"/>
</file>

<file path=xl/ctrlProps/ctrlProp372.xml><?xml version="1.0" encoding="utf-8"?>
<formControlPr xmlns="http://schemas.microsoft.com/office/spreadsheetml/2009/9/main" objectType="CheckBox" fmlaLink="$AB$15" lockText="1" noThreeD="1"/>
</file>

<file path=xl/ctrlProps/ctrlProp373.xml><?xml version="1.0" encoding="utf-8"?>
<formControlPr xmlns="http://schemas.microsoft.com/office/spreadsheetml/2009/9/main" objectType="CheckBox" fmlaLink="$AB$26" lockText="1" noThreeD="1"/>
</file>

<file path=xl/ctrlProps/ctrlProp374.xml><?xml version="1.0" encoding="utf-8"?>
<formControlPr xmlns="http://schemas.microsoft.com/office/spreadsheetml/2009/9/main" objectType="CheckBox" fmlaLink="$Z$19" lockText="1" noThreeD="1"/>
</file>

<file path=xl/ctrlProps/ctrlProp375.xml><?xml version="1.0" encoding="utf-8"?>
<formControlPr xmlns="http://schemas.microsoft.com/office/spreadsheetml/2009/9/main" objectType="CheckBox" fmlaLink="$Z$20" lockText="1" noThreeD="1"/>
</file>

<file path=xl/ctrlProps/ctrlProp376.xml><?xml version="1.0" encoding="utf-8"?>
<formControlPr xmlns="http://schemas.microsoft.com/office/spreadsheetml/2009/9/main" objectType="CheckBox" fmlaLink="$Z$21" lockText="1" noThreeD="1"/>
</file>

<file path=xl/ctrlProps/ctrlProp377.xml><?xml version="1.0" encoding="utf-8"?>
<formControlPr xmlns="http://schemas.microsoft.com/office/spreadsheetml/2009/9/main" objectType="CheckBox" fmlaLink="$Z$22" lockText="1" noThreeD="1"/>
</file>

<file path=xl/ctrlProps/ctrlProp378.xml><?xml version="1.0" encoding="utf-8"?>
<formControlPr xmlns="http://schemas.microsoft.com/office/spreadsheetml/2009/9/main" objectType="CheckBox" fmlaLink="$Z$31" lockText="1" noThreeD="1"/>
</file>

<file path=xl/ctrlProps/ctrlProp379.xml><?xml version="1.0" encoding="utf-8"?>
<formControlPr xmlns="http://schemas.microsoft.com/office/spreadsheetml/2009/9/main" objectType="CheckBox" fmlaLink="$Z$32" lockText="1" noThreeD="1"/>
</file>

<file path=xl/ctrlProps/ctrlProp38.xml><?xml version="1.0" encoding="utf-8"?>
<formControlPr xmlns="http://schemas.microsoft.com/office/spreadsheetml/2009/9/main" objectType="Radio" firstButton="1" fmlaLink="$AN$34" lockText="1" noThreeD="1"/>
</file>

<file path=xl/ctrlProps/ctrlProp380.xml><?xml version="1.0" encoding="utf-8"?>
<formControlPr xmlns="http://schemas.microsoft.com/office/spreadsheetml/2009/9/main" objectType="CheckBox" fmlaLink="$Z$33" lockText="1" noThreeD="1"/>
</file>

<file path=xl/ctrlProps/ctrlProp381.xml><?xml version="1.0" encoding="utf-8"?>
<formControlPr xmlns="http://schemas.microsoft.com/office/spreadsheetml/2009/9/main" objectType="CheckBox" fmlaLink="$Z$42" lockText="1" noThreeD="1"/>
</file>

<file path=xl/ctrlProps/ctrlProp382.xml><?xml version="1.0" encoding="utf-8"?>
<formControlPr xmlns="http://schemas.microsoft.com/office/spreadsheetml/2009/9/main" objectType="CheckBox" fmlaLink="$Z$43" lockText="1" noThreeD="1"/>
</file>

<file path=xl/ctrlProps/ctrlProp383.xml><?xml version="1.0" encoding="utf-8"?>
<formControlPr xmlns="http://schemas.microsoft.com/office/spreadsheetml/2009/9/main" objectType="CheckBox" fmlaLink="$Z$44" lockText="1" noThreeD="1"/>
</file>

<file path=xl/ctrlProps/ctrlProp384.xml><?xml version="1.0" encoding="utf-8"?>
<formControlPr xmlns="http://schemas.microsoft.com/office/spreadsheetml/2009/9/main" objectType="CheckBox" fmlaLink="$AB$27" lockText="1" noThreeD="1"/>
</file>

<file path=xl/ctrlProps/ctrlProp385.xml><?xml version="1.0" encoding="utf-8"?>
<formControlPr xmlns="http://schemas.microsoft.com/office/spreadsheetml/2009/9/main" objectType="CheckBox" fmlaLink="$AB$28" lockText="1" noThreeD="1"/>
</file>

<file path=xl/ctrlProps/ctrlProp386.xml><?xml version="1.0" encoding="utf-8"?>
<formControlPr xmlns="http://schemas.microsoft.com/office/spreadsheetml/2009/9/main" objectType="CheckBox" fmlaLink="$AB$29" lockText="1" noThreeD="1"/>
</file>

<file path=xl/ctrlProps/ctrlProp387.xml><?xml version="1.0" encoding="utf-8"?>
<formControlPr xmlns="http://schemas.microsoft.com/office/spreadsheetml/2009/9/main" objectType="CheckBox" fmlaLink="$AB$16" lockText="1" noThreeD="1"/>
</file>

<file path=xl/ctrlProps/ctrlProp388.xml><?xml version="1.0" encoding="utf-8"?>
<formControlPr xmlns="http://schemas.microsoft.com/office/spreadsheetml/2009/9/main" objectType="CheckBox" fmlaLink="$AB$17" lockText="1" noThreeD="1"/>
</file>

<file path=xl/ctrlProps/ctrlProp389.xml><?xml version="1.0" encoding="utf-8"?>
<formControlPr xmlns="http://schemas.microsoft.com/office/spreadsheetml/2009/9/main" objectType="CheckBox" fmlaLink="$AB$18" lockText="1" noThreeD="1"/>
</file>

<file path=xl/ctrlProps/ctrlProp39.xml><?xml version="1.0" encoding="utf-8"?>
<formControlPr xmlns="http://schemas.microsoft.com/office/spreadsheetml/2009/9/main" objectType="Radio" lockText="1" noThreeD="1"/>
</file>

<file path=xl/ctrlProps/ctrlProp390.xml><?xml version="1.0" encoding="utf-8"?>
<formControlPr xmlns="http://schemas.microsoft.com/office/spreadsheetml/2009/9/main" objectType="CheckBox" fmlaLink="$AB$39" lockText="1" noThreeD="1"/>
</file>

<file path=xl/ctrlProps/ctrlProp391.xml><?xml version="1.0" encoding="utf-8"?>
<formControlPr xmlns="http://schemas.microsoft.com/office/spreadsheetml/2009/9/main" objectType="CheckBox" fmlaLink="$AB$40" lockText="1" noThreeD="1"/>
</file>

<file path=xl/ctrlProps/ctrlProp392.xml><?xml version="1.0" encoding="utf-8"?>
<formControlPr xmlns="http://schemas.microsoft.com/office/spreadsheetml/2009/9/main" objectType="CheckBox" fmlaLink="$AB$37" lockText="1" noThreeD="1"/>
</file>

<file path=xl/ctrlProps/ctrlProp393.xml><?xml version="1.0" encoding="utf-8"?>
<formControlPr xmlns="http://schemas.microsoft.com/office/spreadsheetml/2009/9/main" objectType="CheckBox" fmlaLink="$AB$38" lockText="1" noThreeD="1"/>
</file>

<file path=xl/ctrlProps/ctrlProp394.xml><?xml version="1.0" encoding="utf-8"?>
<formControlPr xmlns="http://schemas.microsoft.com/office/spreadsheetml/2009/9/main" objectType="GBox" noThreeD="1"/>
</file>

<file path=xl/ctrlProps/ctrlProp395.xml><?xml version="1.0" encoding="utf-8"?>
<formControlPr xmlns="http://schemas.microsoft.com/office/spreadsheetml/2009/9/main" objectType="Radio" firstButton="1" fmlaLink="$AF$24" lockText="1" noThreeD="1"/>
</file>

<file path=xl/ctrlProps/ctrlProp396.xml><?xml version="1.0" encoding="utf-8"?>
<formControlPr xmlns="http://schemas.microsoft.com/office/spreadsheetml/2009/9/main" objectType="Radio" lockText="1" noThreeD="1"/>
</file>

<file path=xl/ctrlProps/ctrlProp397.xml><?xml version="1.0" encoding="utf-8"?>
<formControlPr xmlns="http://schemas.microsoft.com/office/spreadsheetml/2009/9/main" objectType="Radio" lockText="1" noThreeD="1"/>
</file>

<file path=xl/ctrlProps/ctrlProp398.xml><?xml version="1.0" encoding="utf-8"?>
<formControlPr xmlns="http://schemas.microsoft.com/office/spreadsheetml/2009/9/main" objectType="Radio" lockText="1" noThreeD="1"/>
</file>

<file path=xl/ctrlProps/ctrlProp399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firstButton="1" fmlaLink="$AK$23" lockText="1" noThreeD="1"/>
</file>

<file path=xl/ctrlProps/ctrlProp40.xml><?xml version="1.0" encoding="utf-8"?>
<formControlPr xmlns="http://schemas.microsoft.com/office/spreadsheetml/2009/9/main" objectType="Radio" lockText="1" noThreeD="1"/>
</file>

<file path=xl/ctrlProps/ctrlProp400.xml><?xml version="1.0" encoding="utf-8"?>
<formControlPr xmlns="http://schemas.microsoft.com/office/spreadsheetml/2009/9/main" objectType="Radio" lockText="1" noThreeD="1"/>
</file>

<file path=xl/ctrlProps/ctrlProp401.xml><?xml version="1.0" encoding="utf-8"?>
<formControlPr xmlns="http://schemas.microsoft.com/office/spreadsheetml/2009/9/main" objectType="Radio" lockText="1" noThreeD="1"/>
</file>

<file path=xl/ctrlProps/ctrlProp402.xml><?xml version="1.0" encoding="utf-8"?>
<formControlPr xmlns="http://schemas.microsoft.com/office/spreadsheetml/2009/9/main" objectType="Radio" lockText="1" noThreeD="1"/>
</file>

<file path=xl/ctrlProps/ctrlProp403.xml><?xml version="1.0" encoding="utf-8"?>
<formControlPr xmlns="http://schemas.microsoft.com/office/spreadsheetml/2009/9/main" objectType="GBox" noThreeD="1"/>
</file>

<file path=xl/ctrlProps/ctrlProp404.xml><?xml version="1.0" encoding="utf-8"?>
<formControlPr xmlns="http://schemas.microsoft.com/office/spreadsheetml/2009/9/main" objectType="Radio" firstButton="1" fmlaLink="$AF$36" lockText="1" noThreeD="1"/>
</file>

<file path=xl/ctrlProps/ctrlProp405.xml><?xml version="1.0" encoding="utf-8"?>
<formControlPr xmlns="http://schemas.microsoft.com/office/spreadsheetml/2009/9/main" objectType="Radio" lockText="1" noThreeD="1"/>
</file>

<file path=xl/ctrlProps/ctrlProp406.xml><?xml version="1.0" encoding="utf-8"?>
<formControlPr xmlns="http://schemas.microsoft.com/office/spreadsheetml/2009/9/main" objectType="Radio" lockText="1" noThreeD="1"/>
</file>

<file path=xl/ctrlProps/ctrlProp407.xml><?xml version="1.0" encoding="utf-8"?>
<formControlPr xmlns="http://schemas.microsoft.com/office/spreadsheetml/2009/9/main" objectType="Radio" lockText="1" noThreeD="1"/>
</file>

<file path=xl/ctrlProps/ctrlProp408.xml><?xml version="1.0" encoding="utf-8"?>
<formControlPr xmlns="http://schemas.microsoft.com/office/spreadsheetml/2009/9/main" objectType="Radio" lockText="1" noThreeD="1"/>
</file>

<file path=xl/ctrlProps/ctrlProp409.xml><?xml version="1.0" encoding="utf-8"?>
<formControlPr xmlns="http://schemas.microsoft.com/office/spreadsheetml/2009/9/main" objectType="Radio" lockText="1" noThreeD="1"/>
</file>

<file path=xl/ctrlProps/ctrlProp41.xml><?xml version="1.0" encoding="utf-8"?>
<formControlPr xmlns="http://schemas.microsoft.com/office/spreadsheetml/2009/9/main" objectType="Radio" lockText="1" noThreeD="1"/>
</file>

<file path=xl/ctrlProps/ctrlProp410.xml><?xml version="1.0" encoding="utf-8"?>
<formControlPr xmlns="http://schemas.microsoft.com/office/spreadsheetml/2009/9/main" objectType="Radio" lockText="1" noThreeD="1"/>
</file>

<file path=xl/ctrlProps/ctrlProp411.xml><?xml version="1.0" encoding="utf-8"?>
<formControlPr xmlns="http://schemas.microsoft.com/office/spreadsheetml/2009/9/main" objectType="Radio" lockText="1" noThreeD="1"/>
</file>

<file path=xl/ctrlProps/ctrlProp412.xml><?xml version="1.0" encoding="utf-8"?>
<formControlPr xmlns="http://schemas.microsoft.com/office/spreadsheetml/2009/9/main" objectType="GBox" noThreeD="1"/>
</file>

<file path=xl/ctrlProps/ctrlProp413.xml><?xml version="1.0" encoding="utf-8"?>
<formControlPr xmlns="http://schemas.microsoft.com/office/spreadsheetml/2009/9/main" objectType="Radio" firstButton="1" fmlaLink="$AF$48" lockText="1" noThreeD="1"/>
</file>

<file path=xl/ctrlProps/ctrlProp414.xml><?xml version="1.0" encoding="utf-8"?>
<formControlPr xmlns="http://schemas.microsoft.com/office/spreadsheetml/2009/9/main" objectType="Radio" lockText="1" noThreeD="1"/>
</file>

<file path=xl/ctrlProps/ctrlProp415.xml><?xml version="1.0" encoding="utf-8"?>
<formControlPr xmlns="http://schemas.microsoft.com/office/spreadsheetml/2009/9/main" objectType="Radio" lockText="1" noThreeD="1"/>
</file>

<file path=xl/ctrlProps/ctrlProp416.xml><?xml version="1.0" encoding="utf-8"?>
<formControlPr xmlns="http://schemas.microsoft.com/office/spreadsheetml/2009/9/main" objectType="Radio" lockText="1" noThreeD="1"/>
</file>

<file path=xl/ctrlProps/ctrlProp417.xml><?xml version="1.0" encoding="utf-8"?>
<formControlPr xmlns="http://schemas.microsoft.com/office/spreadsheetml/2009/9/main" objectType="Radio" lockText="1" noThreeD="1"/>
</file>

<file path=xl/ctrlProps/ctrlProp418.xml><?xml version="1.0" encoding="utf-8"?>
<formControlPr xmlns="http://schemas.microsoft.com/office/spreadsheetml/2009/9/main" objectType="Radio" lockText="1" noThreeD="1"/>
</file>

<file path=xl/ctrlProps/ctrlProp419.xml><?xml version="1.0" encoding="utf-8"?>
<formControlPr xmlns="http://schemas.microsoft.com/office/spreadsheetml/2009/9/main" objectType="Radio" lockText="1" noThreeD="1"/>
</file>

<file path=xl/ctrlProps/ctrlProp42.xml><?xml version="1.0" encoding="utf-8"?>
<formControlPr xmlns="http://schemas.microsoft.com/office/spreadsheetml/2009/9/main" objectType="Radio" lockText="1" noThreeD="1"/>
</file>

<file path=xl/ctrlProps/ctrlProp420.xml><?xml version="1.0" encoding="utf-8"?>
<formControlPr xmlns="http://schemas.microsoft.com/office/spreadsheetml/2009/9/main" objectType="Radio" lockText="1" noThreeD="1"/>
</file>

<file path=xl/ctrlProps/ctrlProp421.xml><?xml version="1.0" encoding="utf-8"?>
<formControlPr xmlns="http://schemas.microsoft.com/office/spreadsheetml/2009/9/main" objectType="GBox" noThreeD="1"/>
</file>

<file path=xl/ctrlProps/ctrlProp422.xml><?xml version="1.0" encoding="utf-8"?>
<formControlPr xmlns="http://schemas.microsoft.com/office/spreadsheetml/2009/9/main" objectType="Radio" firstButton="1" fmlaLink="$AI$24" lockText="1" noThreeD="1"/>
</file>

<file path=xl/ctrlProps/ctrlProp423.xml><?xml version="1.0" encoding="utf-8"?>
<formControlPr xmlns="http://schemas.microsoft.com/office/spreadsheetml/2009/9/main" objectType="Radio" lockText="1" noThreeD="1"/>
</file>

<file path=xl/ctrlProps/ctrlProp424.xml><?xml version="1.0" encoding="utf-8"?>
<formControlPr xmlns="http://schemas.microsoft.com/office/spreadsheetml/2009/9/main" objectType="Radio" lockText="1" noThreeD="1"/>
</file>

<file path=xl/ctrlProps/ctrlProp425.xml><?xml version="1.0" encoding="utf-8"?>
<formControlPr xmlns="http://schemas.microsoft.com/office/spreadsheetml/2009/9/main" objectType="Radio" lockText="1" noThreeD="1"/>
</file>

<file path=xl/ctrlProps/ctrlProp426.xml><?xml version="1.0" encoding="utf-8"?>
<formControlPr xmlns="http://schemas.microsoft.com/office/spreadsheetml/2009/9/main" objectType="Radio" lockText="1" noThreeD="1"/>
</file>

<file path=xl/ctrlProps/ctrlProp427.xml><?xml version="1.0" encoding="utf-8"?>
<formControlPr xmlns="http://schemas.microsoft.com/office/spreadsheetml/2009/9/main" objectType="Radio" lockText="1" noThreeD="1"/>
</file>

<file path=xl/ctrlProps/ctrlProp428.xml><?xml version="1.0" encoding="utf-8"?>
<formControlPr xmlns="http://schemas.microsoft.com/office/spreadsheetml/2009/9/main" objectType="Radio" lockText="1" noThreeD="1"/>
</file>

<file path=xl/ctrlProps/ctrlProp429.xml><?xml version="1.0" encoding="utf-8"?>
<formControlPr xmlns="http://schemas.microsoft.com/office/spreadsheetml/2009/9/main" objectType="Radio" lockText="1" noThreeD="1"/>
</file>

<file path=xl/ctrlProps/ctrlProp43.xml><?xml version="1.0" encoding="utf-8"?>
<formControlPr xmlns="http://schemas.microsoft.com/office/spreadsheetml/2009/9/main" objectType="Radio" lockText="1" noThreeD="1"/>
</file>

<file path=xl/ctrlProps/ctrlProp430.xml><?xml version="1.0" encoding="utf-8"?>
<formControlPr xmlns="http://schemas.microsoft.com/office/spreadsheetml/2009/9/main" objectType="GBox" noThreeD="1"/>
</file>

<file path=xl/ctrlProps/ctrlProp431.xml><?xml version="1.0" encoding="utf-8"?>
<formControlPr xmlns="http://schemas.microsoft.com/office/spreadsheetml/2009/9/main" objectType="Radio" firstButton="1" fmlaLink="$AI$36" lockText="1" noThreeD="1"/>
</file>

<file path=xl/ctrlProps/ctrlProp432.xml><?xml version="1.0" encoding="utf-8"?>
<formControlPr xmlns="http://schemas.microsoft.com/office/spreadsheetml/2009/9/main" objectType="Radio" lockText="1" noThreeD="1"/>
</file>

<file path=xl/ctrlProps/ctrlProp433.xml><?xml version="1.0" encoding="utf-8"?>
<formControlPr xmlns="http://schemas.microsoft.com/office/spreadsheetml/2009/9/main" objectType="Radio" lockText="1" noThreeD="1"/>
</file>

<file path=xl/ctrlProps/ctrlProp434.xml><?xml version="1.0" encoding="utf-8"?>
<formControlPr xmlns="http://schemas.microsoft.com/office/spreadsheetml/2009/9/main" objectType="Radio" lockText="1" noThreeD="1"/>
</file>

<file path=xl/ctrlProps/ctrlProp435.xml><?xml version="1.0" encoding="utf-8"?>
<formControlPr xmlns="http://schemas.microsoft.com/office/spreadsheetml/2009/9/main" objectType="Radio" lockText="1" noThreeD="1"/>
</file>

<file path=xl/ctrlProps/ctrlProp436.xml><?xml version="1.0" encoding="utf-8"?>
<formControlPr xmlns="http://schemas.microsoft.com/office/spreadsheetml/2009/9/main" objectType="Radio" lockText="1" noThreeD="1"/>
</file>

<file path=xl/ctrlProps/ctrlProp437.xml><?xml version="1.0" encoding="utf-8"?>
<formControlPr xmlns="http://schemas.microsoft.com/office/spreadsheetml/2009/9/main" objectType="Radio" lockText="1" noThreeD="1"/>
</file>

<file path=xl/ctrlProps/ctrlProp438.xml><?xml version="1.0" encoding="utf-8"?>
<formControlPr xmlns="http://schemas.microsoft.com/office/spreadsheetml/2009/9/main" objectType="Radio" lockText="1" noThreeD="1"/>
</file>

<file path=xl/ctrlProps/ctrlProp439.xml><?xml version="1.0" encoding="utf-8"?>
<formControlPr xmlns="http://schemas.microsoft.com/office/spreadsheetml/2009/9/main" objectType="GBox" noThreeD="1"/>
</file>

<file path=xl/ctrlProps/ctrlProp44.xml><?xml version="1.0" encoding="utf-8"?>
<formControlPr xmlns="http://schemas.microsoft.com/office/spreadsheetml/2009/9/main" objectType="Radio" lockText="1" noThreeD="1"/>
</file>

<file path=xl/ctrlProps/ctrlProp440.xml><?xml version="1.0" encoding="utf-8"?>
<formControlPr xmlns="http://schemas.microsoft.com/office/spreadsheetml/2009/9/main" objectType="Radio" firstButton="1" fmlaLink="$AI$48" lockText="1" noThreeD="1"/>
</file>

<file path=xl/ctrlProps/ctrlProp441.xml><?xml version="1.0" encoding="utf-8"?>
<formControlPr xmlns="http://schemas.microsoft.com/office/spreadsheetml/2009/9/main" objectType="Radio" lockText="1" noThreeD="1"/>
</file>

<file path=xl/ctrlProps/ctrlProp442.xml><?xml version="1.0" encoding="utf-8"?>
<formControlPr xmlns="http://schemas.microsoft.com/office/spreadsheetml/2009/9/main" objectType="Radio" lockText="1" noThreeD="1"/>
</file>

<file path=xl/ctrlProps/ctrlProp443.xml><?xml version="1.0" encoding="utf-8"?>
<formControlPr xmlns="http://schemas.microsoft.com/office/spreadsheetml/2009/9/main" objectType="Radio" lockText="1" noThreeD="1"/>
</file>

<file path=xl/ctrlProps/ctrlProp444.xml><?xml version="1.0" encoding="utf-8"?>
<formControlPr xmlns="http://schemas.microsoft.com/office/spreadsheetml/2009/9/main" objectType="Radio" lockText="1" noThreeD="1"/>
</file>

<file path=xl/ctrlProps/ctrlProp445.xml><?xml version="1.0" encoding="utf-8"?>
<formControlPr xmlns="http://schemas.microsoft.com/office/spreadsheetml/2009/9/main" objectType="Radio" lockText="1" noThreeD="1"/>
</file>

<file path=xl/ctrlProps/ctrlProp446.xml><?xml version="1.0" encoding="utf-8"?>
<formControlPr xmlns="http://schemas.microsoft.com/office/spreadsheetml/2009/9/main" objectType="Radio" lockText="1" noThreeD="1"/>
</file>

<file path=xl/ctrlProps/ctrlProp447.xml><?xml version="1.0" encoding="utf-8"?>
<formControlPr xmlns="http://schemas.microsoft.com/office/spreadsheetml/2009/9/main" objectType="Radio" lockText="1" noThreeD="1"/>
</file>

<file path=xl/ctrlProps/ctrlProp448.xml><?xml version="1.0" encoding="utf-8"?>
<formControlPr xmlns="http://schemas.microsoft.com/office/spreadsheetml/2009/9/main" objectType="CheckBox" fmlaLink="$U$15" lockText="1" noThreeD="1"/>
</file>

<file path=xl/ctrlProps/ctrlProp449.xml><?xml version="1.0" encoding="utf-8"?>
<formControlPr xmlns="http://schemas.microsoft.com/office/spreadsheetml/2009/9/main" objectType="CheckBox" fmlaLink="$U$16" lockText="1" noThreeD="1"/>
</file>

<file path=xl/ctrlProps/ctrlProp45.xml><?xml version="1.0" encoding="utf-8"?>
<formControlPr xmlns="http://schemas.microsoft.com/office/spreadsheetml/2009/9/main" objectType="Radio" lockText="1" noThreeD="1"/>
</file>

<file path=xl/ctrlProps/ctrlProp450.xml><?xml version="1.0" encoding="utf-8"?>
<formControlPr xmlns="http://schemas.microsoft.com/office/spreadsheetml/2009/9/main" objectType="CheckBox" fmlaLink="$U$17" lockText="1" noThreeD="1"/>
</file>

<file path=xl/ctrlProps/ctrlProp451.xml><?xml version="1.0" encoding="utf-8"?>
<formControlPr xmlns="http://schemas.microsoft.com/office/spreadsheetml/2009/9/main" objectType="CheckBox" fmlaLink="$U$18" lockText="1" noThreeD="1"/>
</file>

<file path=xl/ctrlProps/ctrlProp452.xml><?xml version="1.0" encoding="utf-8"?>
<formControlPr xmlns="http://schemas.microsoft.com/office/spreadsheetml/2009/9/main" objectType="CheckBox" fmlaLink="$U$27" lockText="1" noThreeD="1"/>
</file>

<file path=xl/ctrlProps/ctrlProp453.xml><?xml version="1.0" encoding="utf-8"?>
<formControlPr xmlns="http://schemas.microsoft.com/office/spreadsheetml/2009/9/main" objectType="CheckBox" fmlaLink="$U$28" lockText="1" noThreeD="1"/>
</file>

<file path=xl/ctrlProps/ctrlProp454.xml><?xml version="1.0" encoding="utf-8"?>
<formControlPr xmlns="http://schemas.microsoft.com/office/spreadsheetml/2009/9/main" objectType="CheckBox" fmlaLink="$U$29" lockText="1" noThreeD="1"/>
</file>

<file path=xl/ctrlProps/ctrlProp455.xml><?xml version="1.0" encoding="utf-8"?>
<formControlPr xmlns="http://schemas.microsoft.com/office/spreadsheetml/2009/9/main" objectType="CheckBox" fmlaLink="$U$30" lockText="1" noThreeD="1"/>
</file>

<file path=xl/ctrlProps/ctrlProp456.xml><?xml version="1.0" encoding="utf-8"?>
<formControlPr xmlns="http://schemas.microsoft.com/office/spreadsheetml/2009/9/main" objectType="CheckBox" fmlaLink="$U$31" lockText="1" noThreeD="1"/>
</file>

<file path=xl/ctrlProps/ctrlProp457.xml><?xml version="1.0" encoding="utf-8"?>
<formControlPr xmlns="http://schemas.microsoft.com/office/spreadsheetml/2009/9/main" objectType="CheckBox" fmlaLink="$U$39" lockText="1" noThreeD="1"/>
</file>

<file path=xl/ctrlProps/ctrlProp458.xml><?xml version="1.0" encoding="utf-8"?>
<formControlPr xmlns="http://schemas.microsoft.com/office/spreadsheetml/2009/9/main" objectType="CheckBox" fmlaLink="$U$40" lockText="1" noThreeD="1"/>
</file>

<file path=xl/ctrlProps/ctrlProp459.xml><?xml version="1.0" encoding="utf-8"?>
<formControlPr xmlns="http://schemas.microsoft.com/office/spreadsheetml/2009/9/main" objectType="CheckBox" fmlaLink="$U$41" lockText="1" noThreeD="1"/>
</file>

<file path=xl/ctrlProps/ctrlProp46.xml><?xml version="1.0" encoding="utf-8"?>
<formControlPr xmlns="http://schemas.microsoft.com/office/spreadsheetml/2009/9/main" objectType="GBox" noThreeD="1"/>
</file>

<file path=xl/ctrlProps/ctrlProp460.xml><?xml version="1.0" encoding="utf-8"?>
<formControlPr xmlns="http://schemas.microsoft.com/office/spreadsheetml/2009/9/main" objectType="CheckBox" fmlaLink="$U$42" lockText="1" noThreeD="1"/>
</file>

<file path=xl/ctrlProps/ctrlProp461.xml><?xml version="1.0" encoding="utf-8"?>
<formControlPr xmlns="http://schemas.microsoft.com/office/spreadsheetml/2009/9/main" objectType="CheckBox" fmlaLink="$U$43" lockText="1" noThreeD="1"/>
</file>

<file path=xl/ctrlProps/ctrlProp462.xml><?xml version="1.0" encoding="utf-8"?>
<formControlPr xmlns="http://schemas.microsoft.com/office/spreadsheetml/2009/9/main" objectType="CheckBox" fmlaLink="$V$15" lockText="1" noThreeD="1"/>
</file>

<file path=xl/ctrlProps/ctrlProp463.xml><?xml version="1.0" encoding="utf-8"?>
<formControlPr xmlns="http://schemas.microsoft.com/office/spreadsheetml/2009/9/main" objectType="CheckBox" fmlaLink="$V$16" lockText="1" noThreeD="1"/>
</file>

<file path=xl/ctrlProps/ctrlProp464.xml><?xml version="1.0" encoding="utf-8"?>
<formControlPr xmlns="http://schemas.microsoft.com/office/spreadsheetml/2009/9/main" objectType="CheckBox" fmlaLink="$V$17" lockText="1" noThreeD="1"/>
</file>

<file path=xl/ctrlProps/ctrlProp465.xml><?xml version="1.0" encoding="utf-8"?>
<formControlPr xmlns="http://schemas.microsoft.com/office/spreadsheetml/2009/9/main" objectType="CheckBox" fmlaLink="$V$18" lockText="1" noThreeD="1"/>
</file>

<file path=xl/ctrlProps/ctrlProp466.xml><?xml version="1.0" encoding="utf-8"?>
<formControlPr xmlns="http://schemas.microsoft.com/office/spreadsheetml/2009/9/main" objectType="CheckBox" fmlaLink="$V$27" lockText="1" noThreeD="1"/>
</file>

<file path=xl/ctrlProps/ctrlProp467.xml><?xml version="1.0" encoding="utf-8"?>
<formControlPr xmlns="http://schemas.microsoft.com/office/spreadsheetml/2009/9/main" objectType="CheckBox" fmlaLink="$V$28" lockText="1" noThreeD="1"/>
</file>

<file path=xl/ctrlProps/ctrlProp468.xml><?xml version="1.0" encoding="utf-8"?>
<formControlPr xmlns="http://schemas.microsoft.com/office/spreadsheetml/2009/9/main" objectType="CheckBox" fmlaLink="$V$29" lockText="1" noThreeD="1"/>
</file>

<file path=xl/ctrlProps/ctrlProp469.xml><?xml version="1.0" encoding="utf-8"?>
<formControlPr xmlns="http://schemas.microsoft.com/office/spreadsheetml/2009/9/main" objectType="CheckBox" fmlaLink="$V$30" lockText="1" noThreeD="1"/>
</file>

<file path=xl/ctrlProps/ctrlProp47.xml><?xml version="1.0" encoding="utf-8"?>
<formControlPr xmlns="http://schemas.microsoft.com/office/spreadsheetml/2009/9/main" objectType="Radio" firstButton="1" fmlaLink="$AN$45" lockText="1" noThreeD="1"/>
</file>

<file path=xl/ctrlProps/ctrlProp470.xml><?xml version="1.0" encoding="utf-8"?>
<formControlPr xmlns="http://schemas.microsoft.com/office/spreadsheetml/2009/9/main" objectType="CheckBox" fmlaLink="$V$39" lockText="1" noThreeD="1"/>
</file>

<file path=xl/ctrlProps/ctrlProp471.xml><?xml version="1.0" encoding="utf-8"?>
<formControlPr xmlns="http://schemas.microsoft.com/office/spreadsheetml/2009/9/main" objectType="CheckBox" fmlaLink="$V$40" lockText="1" noThreeD="1"/>
</file>

<file path=xl/ctrlProps/ctrlProp472.xml><?xml version="1.0" encoding="utf-8"?>
<formControlPr xmlns="http://schemas.microsoft.com/office/spreadsheetml/2009/9/main" objectType="CheckBox" fmlaLink="$V$41" lockText="1" noThreeD="1"/>
</file>

<file path=xl/ctrlProps/ctrlProp473.xml><?xml version="1.0" encoding="utf-8"?>
<formControlPr xmlns="http://schemas.microsoft.com/office/spreadsheetml/2009/9/main" objectType="CheckBox" fmlaLink="$V$42" lockText="1" noThreeD="1"/>
</file>

<file path=xl/ctrlProps/ctrlProp474.xml><?xml version="1.0" encoding="utf-8"?>
<formControlPr xmlns="http://schemas.microsoft.com/office/spreadsheetml/2009/9/main" objectType="CheckBox" fmlaLink="$U$19" lockText="1" noThreeD="1"/>
</file>

<file path=xl/ctrlProps/ctrlProp475.xml><?xml version="1.0" encoding="utf-8"?>
<formControlPr xmlns="http://schemas.microsoft.com/office/spreadsheetml/2009/9/main" objectType="CheckBox" fmlaLink="$U$20" lockText="1" noThreeD="1"/>
</file>

<file path=xl/ctrlProps/ctrlProp476.xml><?xml version="1.0" encoding="utf-8"?>
<formControlPr xmlns="http://schemas.microsoft.com/office/spreadsheetml/2009/9/main" objectType="CheckBox" fmlaLink="$U$21" lockText="1" noThreeD="1"/>
</file>

<file path=xl/ctrlProps/ctrlProp477.xml><?xml version="1.0" encoding="utf-8"?>
<formControlPr xmlns="http://schemas.microsoft.com/office/spreadsheetml/2009/9/main" objectType="CheckBox" fmlaLink="$U$22" lockText="1" noThreeD="1"/>
</file>

<file path=xl/ctrlProps/ctrlProp478.xml><?xml version="1.0" encoding="utf-8"?>
<formControlPr xmlns="http://schemas.microsoft.com/office/spreadsheetml/2009/9/main" objectType="CheckBox" fmlaLink="$U$32" lockText="1" noThreeD="1"/>
</file>

<file path=xl/ctrlProps/ctrlProp479.xml><?xml version="1.0" encoding="utf-8"?>
<formControlPr xmlns="http://schemas.microsoft.com/office/spreadsheetml/2009/9/main" objectType="CheckBox" fmlaLink="$U$33" lockText="1" noThreeD="1"/>
</file>

<file path=xl/ctrlProps/ctrlProp48.xml><?xml version="1.0" encoding="utf-8"?>
<formControlPr xmlns="http://schemas.microsoft.com/office/spreadsheetml/2009/9/main" objectType="Radio" lockText="1" noThreeD="1"/>
</file>

<file path=xl/ctrlProps/ctrlProp480.xml><?xml version="1.0" encoding="utf-8"?>
<formControlPr xmlns="http://schemas.microsoft.com/office/spreadsheetml/2009/9/main" objectType="CheckBox" fmlaLink="$U$44" lockText="1" noThreeD="1"/>
</file>

<file path=xl/ctrlProps/ctrlProp481.xml><?xml version="1.0" encoding="utf-8"?>
<formControlPr xmlns="http://schemas.microsoft.com/office/spreadsheetml/2009/9/main" objectType="CheckBox" fmlaLink="$U$45" lockText="1" noThreeD="1"/>
</file>

<file path=xl/ctrlProps/ctrlProp482.xml><?xml version="1.0" encoding="utf-8"?>
<formControlPr xmlns="http://schemas.microsoft.com/office/spreadsheetml/2009/9/main" objectType="CheckBox" fmlaLink="$U$46" lockText="1" noThreeD="1"/>
</file>

<file path=xl/ctrlProps/ctrlProp483.xml><?xml version="1.0" encoding="utf-8"?>
<formControlPr xmlns="http://schemas.microsoft.com/office/spreadsheetml/2009/9/main" objectType="CheckBox" fmlaLink="$U$34" lockText="1" noThreeD="1"/>
</file>

<file path=xl/ctrlProps/ctrlProp484.xml><?xml version="1.0" encoding="utf-8"?>
<formControlPr xmlns="http://schemas.microsoft.com/office/spreadsheetml/2009/9/main" objectType="GBox" noThreeD="1"/>
</file>

<file path=xl/ctrlProps/ctrlProp485.xml><?xml version="1.0" encoding="utf-8"?>
<formControlPr xmlns="http://schemas.microsoft.com/office/spreadsheetml/2009/9/main" objectType="Radio" firstButton="1" fmlaLink="$AA$23" lockText="1" noThreeD="1"/>
</file>

<file path=xl/ctrlProps/ctrlProp486.xml><?xml version="1.0" encoding="utf-8"?>
<formControlPr xmlns="http://schemas.microsoft.com/office/spreadsheetml/2009/9/main" objectType="Radio" lockText="1" noThreeD="1"/>
</file>

<file path=xl/ctrlProps/ctrlProp487.xml><?xml version="1.0" encoding="utf-8"?>
<formControlPr xmlns="http://schemas.microsoft.com/office/spreadsheetml/2009/9/main" objectType="Radio" lockText="1" noThreeD="1"/>
</file>

<file path=xl/ctrlProps/ctrlProp488.xml><?xml version="1.0" encoding="utf-8"?>
<formControlPr xmlns="http://schemas.microsoft.com/office/spreadsheetml/2009/9/main" objectType="Radio" lockText="1" noThreeD="1"/>
</file>

<file path=xl/ctrlProps/ctrlProp489.xml><?xml version="1.0" encoding="utf-8"?>
<formControlPr xmlns="http://schemas.microsoft.com/office/spreadsheetml/2009/9/main" objectType="Radio" lockText="1" noThreeD="1"/>
</file>

<file path=xl/ctrlProps/ctrlProp49.xml><?xml version="1.0" encoding="utf-8"?>
<formControlPr xmlns="http://schemas.microsoft.com/office/spreadsheetml/2009/9/main" objectType="Radio" lockText="1" noThreeD="1"/>
</file>

<file path=xl/ctrlProps/ctrlProp490.xml><?xml version="1.0" encoding="utf-8"?>
<formControlPr xmlns="http://schemas.microsoft.com/office/spreadsheetml/2009/9/main" objectType="Radio" lockText="1" noThreeD="1"/>
</file>

<file path=xl/ctrlProps/ctrlProp491.xml><?xml version="1.0" encoding="utf-8"?>
<formControlPr xmlns="http://schemas.microsoft.com/office/spreadsheetml/2009/9/main" objectType="Radio" lockText="1" noThreeD="1"/>
</file>

<file path=xl/ctrlProps/ctrlProp492.xml><?xml version="1.0" encoding="utf-8"?>
<formControlPr xmlns="http://schemas.microsoft.com/office/spreadsheetml/2009/9/main" objectType="Radio" lockText="1" noThreeD="1"/>
</file>

<file path=xl/ctrlProps/ctrlProp493.xml><?xml version="1.0" encoding="utf-8"?>
<formControlPr xmlns="http://schemas.microsoft.com/office/spreadsheetml/2009/9/main" objectType="GBox" noThreeD="1"/>
</file>

<file path=xl/ctrlProps/ctrlProp494.xml><?xml version="1.0" encoding="utf-8"?>
<formControlPr xmlns="http://schemas.microsoft.com/office/spreadsheetml/2009/9/main" objectType="Radio" firstButton="1" fmlaLink="$AA$34" lockText="1" noThreeD="1"/>
</file>

<file path=xl/ctrlProps/ctrlProp495.xml><?xml version="1.0" encoding="utf-8"?>
<formControlPr xmlns="http://schemas.microsoft.com/office/spreadsheetml/2009/9/main" objectType="Radio" lockText="1" noThreeD="1"/>
</file>

<file path=xl/ctrlProps/ctrlProp496.xml><?xml version="1.0" encoding="utf-8"?>
<formControlPr xmlns="http://schemas.microsoft.com/office/spreadsheetml/2009/9/main" objectType="Radio" lockText="1" noThreeD="1"/>
</file>

<file path=xl/ctrlProps/ctrlProp497.xml><?xml version="1.0" encoding="utf-8"?>
<formControlPr xmlns="http://schemas.microsoft.com/office/spreadsheetml/2009/9/main" objectType="Radio" lockText="1" noThreeD="1"/>
</file>

<file path=xl/ctrlProps/ctrlProp498.xml><?xml version="1.0" encoding="utf-8"?>
<formControlPr xmlns="http://schemas.microsoft.com/office/spreadsheetml/2009/9/main" objectType="Radio" lockText="1" noThreeD="1"/>
</file>

<file path=xl/ctrlProps/ctrlProp499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Radio" lockText="1" noThreeD="1"/>
</file>

<file path=xl/ctrlProps/ctrlProp500.xml><?xml version="1.0" encoding="utf-8"?>
<formControlPr xmlns="http://schemas.microsoft.com/office/spreadsheetml/2009/9/main" objectType="Radio" lockText="1" noThreeD="1"/>
</file>

<file path=xl/ctrlProps/ctrlProp501.xml><?xml version="1.0" encoding="utf-8"?>
<formControlPr xmlns="http://schemas.microsoft.com/office/spreadsheetml/2009/9/main" objectType="Radio" lockText="1" noThreeD="1"/>
</file>

<file path=xl/ctrlProps/ctrlProp502.xml><?xml version="1.0" encoding="utf-8"?>
<formControlPr xmlns="http://schemas.microsoft.com/office/spreadsheetml/2009/9/main" objectType="GBox" noThreeD="1"/>
</file>

<file path=xl/ctrlProps/ctrlProp503.xml><?xml version="1.0" encoding="utf-8"?>
<formControlPr xmlns="http://schemas.microsoft.com/office/spreadsheetml/2009/9/main" objectType="Radio" firstButton="1" fmlaLink="$AA$45" lockText="1" noThreeD="1"/>
</file>

<file path=xl/ctrlProps/ctrlProp504.xml><?xml version="1.0" encoding="utf-8"?>
<formControlPr xmlns="http://schemas.microsoft.com/office/spreadsheetml/2009/9/main" objectType="Radio" lockText="1" noThreeD="1"/>
</file>

<file path=xl/ctrlProps/ctrlProp505.xml><?xml version="1.0" encoding="utf-8"?>
<formControlPr xmlns="http://schemas.microsoft.com/office/spreadsheetml/2009/9/main" objectType="Radio" lockText="1" noThreeD="1"/>
</file>

<file path=xl/ctrlProps/ctrlProp506.xml><?xml version="1.0" encoding="utf-8"?>
<formControlPr xmlns="http://schemas.microsoft.com/office/spreadsheetml/2009/9/main" objectType="Radio" lockText="1" noThreeD="1"/>
</file>

<file path=xl/ctrlProps/ctrlProp507.xml><?xml version="1.0" encoding="utf-8"?>
<formControlPr xmlns="http://schemas.microsoft.com/office/spreadsheetml/2009/9/main" objectType="Radio" lockText="1" noThreeD="1"/>
</file>

<file path=xl/ctrlProps/ctrlProp508.xml><?xml version="1.0" encoding="utf-8"?>
<formControlPr xmlns="http://schemas.microsoft.com/office/spreadsheetml/2009/9/main" objectType="Radio" lockText="1" noThreeD="1"/>
</file>

<file path=xl/ctrlProps/ctrlProp509.xml><?xml version="1.0" encoding="utf-8"?>
<formControlPr xmlns="http://schemas.microsoft.com/office/spreadsheetml/2009/9/main" objectType="Radio" lockText="1" noThreeD="1"/>
</file>

<file path=xl/ctrlProps/ctrlProp51.xml><?xml version="1.0" encoding="utf-8"?>
<formControlPr xmlns="http://schemas.microsoft.com/office/spreadsheetml/2009/9/main" objectType="Radio" lockText="1" noThreeD="1"/>
</file>

<file path=xl/ctrlProps/ctrlProp510.xml><?xml version="1.0" encoding="utf-8"?>
<formControlPr xmlns="http://schemas.microsoft.com/office/spreadsheetml/2009/9/main" objectType="Radio" lockText="1" noThreeD="1"/>
</file>

<file path=xl/ctrlProps/ctrlProp511.xml><?xml version="1.0" encoding="utf-8"?>
<formControlPr xmlns="http://schemas.microsoft.com/office/spreadsheetml/2009/9/main" objectType="GBox" noThreeD="1"/>
</file>

<file path=xl/ctrlProps/ctrlProp512.xml><?xml version="1.0" encoding="utf-8"?>
<formControlPr xmlns="http://schemas.microsoft.com/office/spreadsheetml/2009/9/main" objectType="Radio" firstButton="1" fmlaLink="$AD$23" lockText="1" noThreeD="1"/>
</file>

<file path=xl/ctrlProps/ctrlProp513.xml><?xml version="1.0" encoding="utf-8"?>
<formControlPr xmlns="http://schemas.microsoft.com/office/spreadsheetml/2009/9/main" objectType="Radio" lockText="1" noThreeD="1"/>
</file>

<file path=xl/ctrlProps/ctrlProp514.xml><?xml version="1.0" encoding="utf-8"?>
<formControlPr xmlns="http://schemas.microsoft.com/office/spreadsheetml/2009/9/main" objectType="Radio" lockText="1" noThreeD="1"/>
</file>

<file path=xl/ctrlProps/ctrlProp515.xml><?xml version="1.0" encoding="utf-8"?>
<formControlPr xmlns="http://schemas.microsoft.com/office/spreadsheetml/2009/9/main" objectType="Radio" lockText="1" noThreeD="1"/>
</file>

<file path=xl/ctrlProps/ctrlProp516.xml><?xml version="1.0" encoding="utf-8"?>
<formControlPr xmlns="http://schemas.microsoft.com/office/spreadsheetml/2009/9/main" objectType="Radio" lockText="1" noThreeD="1"/>
</file>

<file path=xl/ctrlProps/ctrlProp517.xml><?xml version="1.0" encoding="utf-8"?>
<formControlPr xmlns="http://schemas.microsoft.com/office/spreadsheetml/2009/9/main" objectType="Radio" lockText="1" noThreeD="1"/>
</file>

<file path=xl/ctrlProps/ctrlProp518.xml><?xml version="1.0" encoding="utf-8"?>
<formControlPr xmlns="http://schemas.microsoft.com/office/spreadsheetml/2009/9/main" objectType="Radio" lockText="1" noThreeD="1"/>
</file>

<file path=xl/ctrlProps/ctrlProp519.xml><?xml version="1.0" encoding="utf-8"?>
<formControlPr xmlns="http://schemas.microsoft.com/office/spreadsheetml/2009/9/main" objectType="Radio" lockText="1" noThreeD="1"/>
</file>

<file path=xl/ctrlProps/ctrlProp52.xml><?xml version="1.0" encoding="utf-8"?>
<formControlPr xmlns="http://schemas.microsoft.com/office/spreadsheetml/2009/9/main" objectType="Radio" lockText="1" noThreeD="1"/>
</file>

<file path=xl/ctrlProps/ctrlProp520.xml><?xml version="1.0" encoding="utf-8"?>
<formControlPr xmlns="http://schemas.microsoft.com/office/spreadsheetml/2009/9/main" objectType="GBox" noThreeD="1"/>
</file>

<file path=xl/ctrlProps/ctrlProp521.xml><?xml version="1.0" encoding="utf-8"?>
<formControlPr xmlns="http://schemas.microsoft.com/office/spreadsheetml/2009/9/main" objectType="Radio" firstButton="1" fmlaLink="$AD$34" lockText="1" noThreeD="1"/>
</file>

<file path=xl/ctrlProps/ctrlProp522.xml><?xml version="1.0" encoding="utf-8"?>
<formControlPr xmlns="http://schemas.microsoft.com/office/spreadsheetml/2009/9/main" objectType="Radio" lockText="1" noThreeD="1"/>
</file>

<file path=xl/ctrlProps/ctrlProp523.xml><?xml version="1.0" encoding="utf-8"?>
<formControlPr xmlns="http://schemas.microsoft.com/office/spreadsheetml/2009/9/main" objectType="Radio" lockText="1" noThreeD="1"/>
</file>

<file path=xl/ctrlProps/ctrlProp524.xml><?xml version="1.0" encoding="utf-8"?>
<formControlPr xmlns="http://schemas.microsoft.com/office/spreadsheetml/2009/9/main" objectType="Radio" lockText="1" noThreeD="1"/>
</file>

<file path=xl/ctrlProps/ctrlProp525.xml><?xml version="1.0" encoding="utf-8"?>
<formControlPr xmlns="http://schemas.microsoft.com/office/spreadsheetml/2009/9/main" objectType="Radio" lockText="1" noThreeD="1"/>
</file>

<file path=xl/ctrlProps/ctrlProp526.xml><?xml version="1.0" encoding="utf-8"?>
<formControlPr xmlns="http://schemas.microsoft.com/office/spreadsheetml/2009/9/main" objectType="Radio" lockText="1" noThreeD="1"/>
</file>

<file path=xl/ctrlProps/ctrlProp527.xml><?xml version="1.0" encoding="utf-8"?>
<formControlPr xmlns="http://schemas.microsoft.com/office/spreadsheetml/2009/9/main" objectType="Radio" lockText="1" noThreeD="1"/>
</file>

<file path=xl/ctrlProps/ctrlProp528.xml><?xml version="1.0" encoding="utf-8"?>
<formControlPr xmlns="http://schemas.microsoft.com/office/spreadsheetml/2009/9/main" objectType="Radio" lockText="1" noThreeD="1"/>
</file>

<file path=xl/ctrlProps/ctrlProp529.xml><?xml version="1.0" encoding="utf-8"?>
<formControlPr xmlns="http://schemas.microsoft.com/office/spreadsheetml/2009/9/main" objectType="GBox" noThreeD="1"/>
</file>

<file path=xl/ctrlProps/ctrlProp53.xml><?xml version="1.0" encoding="utf-8"?>
<formControlPr xmlns="http://schemas.microsoft.com/office/spreadsheetml/2009/9/main" objectType="Radio" lockText="1" noThreeD="1"/>
</file>

<file path=xl/ctrlProps/ctrlProp530.xml><?xml version="1.0" encoding="utf-8"?>
<formControlPr xmlns="http://schemas.microsoft.com/office/spreadsheetml/2009/9/main" objectType="Radio" firstButton="1" fmlaLink="$AD$45" lockText="1" noThreeD="1"/>
</file>

<file path=xl/ctrlProps/ctrlProp531.xml><?xml version="1.0" encoding="utf-8"?>
<formControlPr xmlns="http://schemas.microsoft.com/office/spreadsheetml/2009/9/main" objectType="Radio" lockText="1" noThreeD="1"/>
</file>

<file path=xl/ctrlProps/ctrlProp532.xml><?xml version="1.0" encoding="utf-8"?>
<formControlPr xmlns="http://schemas.microsoft.com/office/spreadsheetml/2009/9/main" objectType="Radio" lockText="1" noThreeD="1"/>
</file>

<file path=xl/ctrlProps/ctrlProp533.xml><?xml version="1.0" encoding="utf-8"?>
<formControlPr xmlns="http://schemas.microsoft.com/office/spreadsheetml/2009/9/main" objectType="Radio" lockText="1" noThreeD="1"/>
</file>

<file path=xl/ctrlProps/ctrlProp534.xml><?xml version="1.0" encoding="utf-8"?>
<formControlPr xmlns="http://schemas.microsoft.com/office/spreadsheetml/2009/9/main" objectType="Radio" lockText="1" noThreeD="1"/>
</file>

<file path=xl/ctrlProps/ctrlProp535.xml><?xml version="1.0" encoding="utf-8"?>
<formControlPr xmlns="http://schemas.microsoft.com/office/spreadsheetml/2009/9/main" objectType="Radio" lockText="1" noThreeD="1"/>
</file>

<file path=xl/ctrlProps/ctrlProp536.xml><?xml version="1.0" encoding="utf-8"?>
<formControlPr xmlns="http://schemas.microsoft.com/office/spreadsheetml/2009/9/main" objectType="Radio" lockText="1" noThreeD="1"/>
</file>

<file path=xl/ctrlProps/ctrlProp537.xml><?xml version="1.0" encoding="utf-8"?>
<formControlPr xmlns="http://schemas.microsoft.com/office/spreadsheetml/2009/9/main" objectType="Radio" lockText="1" noThreeD="1"/>
</file>

<file path=xl/ctrlProps/ctrlProp538.xml><?xml version="1.0" encoding="utf-8"?>
<formControlPr xmlns="http://schemas.microsoft.com/office/spreadsheetml/2009/9/main" objectType="CheckBox" fmlaLink="$P$15" lockText="1" noThreeD="1"/>
</file>

<file path=xl/ctrlProps/ctrlProp539.xml><?xml version="1.0" encoding="utf-8"?>
<formControlPr xmlns="http://schemas.microsoft.com/office/spreadsheetml/2009/9/main" objectType="CheckBox" fmlaLink="$P$16" lockText="1" noThreeD="1"/>
</file>

<file path=xl/ctrlProps/ctrlProp54.xml><?xml version="1.0" encoding="utf-8"?>
<formControlPr xmlns="http://schemas.microsoft.com/office/spreadsheetml/2009/9/main" objectType="Radio" lockText="1" noThreeD="1"/>
</file>

<file path=xl/ctrlProps/ctrlProp540.xml><?xml version="1.0" encoding="utf-8"?>
<formControlPr xmlns="http://schemas.microsoft.com/office/spreadsheetml/2009/9/main" objectType="CheckBox" fmlaLink="$P$17" lockText="1" noThreeD="1"/>
</file>

<file path=xl/ctrlProps/ctrlProp541.xml><?xml version="1.0" encoding="utf-8"?>
<formControlPr xmlns="http://schemas.microsoft.com/office/spreadsheetml/2009/9/main" objectType="CheckBox" fmlaLink="$P$18" lockText="1" noThreeD="1"/>
</file>

<file path=xl/ctrlProps/ctrlProp542.xml><?xml version="1.0" encoding="utf-8"?>
<formControlPr xmlns="http://schemas.microsoft.com/office/spreadsheetml/2009/9/main" objectType="CheckBox" fmlaLink="$P$26" lockText="1" noThreeD="1"/>
</file>

<file path=xl/ctrlProps/ctrlProp543.xml><?xml version="1.0" encoding="utf-8"?>
<formControlPr xmlns="http://schemas.microsoft.com/office/spreadsheetml/2009/9/main" objectType="CheckBox" fmlaLink="$P$27" lockText="1" noThreeD="1"/>
</file>

<file path=xl/ctrlProps/ctrlProp544.xml><?xml version="1.0" encoding="utf-8"?>
<formControlPr xmlns="http://schemas.microsoft.com/office/spreadsheetml/2009/9/main" objectType="CheckBox" fmlaLink="$P$28" lockText="1" noThreeD="1"/>
</file>

<file path=xl/ctrlProps/ctrlProp545.xml><?xml version="1.0" encoding="utf-8"?>
<formControlPr xmlns="http://schemas.microsoft.com/office/spreadsheetml/2009/9/main" objectType="CheckBox" fmlaLink="$P$29" lockText="1" noThreeD="1"/>
</file>

<file path=xl/ctrlProps/ctrlProp546.xml><?xml version="1.0" encoding="utf-8"?>
<formControlPr xmlns="http://schemas.microsoft.com/office/spreadsheetml/2009/9/main" objectType="CheckBox" fmlaLink="$P$30" lockText="1" noThreeD="1"/>
</file>

<file path=xl/ctrlProps/ctrlProp547.xml><?xml version="1.0" encoding="utf-8"?>
<formControlPr xmlns="http://schemas.microsoft.com/office/spreadsheetml/2009/9/main" objectType="CheckBox" fmlaLink="$P$37" lockText="1" noThreeD="1"/>
</file>

<file path=xl/ctrlProps/ctrlProp548.xml><?xml version="1.0" encoding="utf-8"?>
<formControlPr xmlns="http://schemas.microsoft.com/office/spreadsheetml/2009/9/main" objectType="CheckBox" fmlaLink="$P$38" lockText="1" noThreeD="1"/>
</file>

<file path=xl/ctrlProps/ctrlProp549.xml><?xml version="1.0" encoding="utf-8"?>
<formControlPr xmlns="http://schemas.microsoft.com/office/spreadsheetml/2009/9/main" objectType="CheckBox" fmlaLink="$P$39" lockText="1" noThreeD="1"/>
</file>

<file path=xl/ctrlProps/ctrlProp55.xml><?xml version="1.0" encoding="utf-8"?>
<formControlPr xmlns="http://schemas.microsoft.com/office/spreadsheetml/2009/9/main" objectType="CheckBox" fmlaLink="$Z$15" lockText="1" noThreeD="1"/>
</file>

<file path=xl/ctrlProps/ctrlProp550.xml><?xml version="1.0" encoding="utf-8"?>
<formControlPr xmlns="http://schemas.microsoft.com/office/spreadsheetml/2009/9/main" objectType="CheckBox" fmlaLink="$P$40" lockText="1" noThreeD="1"/>
</file>

<file path=xl/ctrlProps/ctrlProp551.xml><?xml version="1.0" encoding="utf-8"?>
<formControlPr xmlns="http://schemas.microsoft.com/office/spreadsheetml/2009/9/main" objectType="CheckBox" fmlaLink="$P$41" lockText="1" noThreeD="1"/>
</file>

<file path=xl/ctrlProps/ctrlProp552.xml><?xml version="1.0" encoding="utf-8"?>
<formControlPr xmlns="http://schemas.microsoft.com/office/spreadsheetml/2009/9/main" objectType="CheckBox" fmlaLink="$P$19" lockText="1" noThreeD="1"/>
</file>

<file path=xl/ctrlProps/ctrlProp553.xml><?xml version="1.0" encoding="utf-8"?>
<formControlPr xmlns="http://schemas.microsoft.com/office/spreadsheetml/2009/9/main" objectType="GBox" noThreeD="1"/>
</file>

<file path=xl/ctrlProps/ctrlProp554.xml><?xml version="1.0" encoding="utf-8"?>
<formControlPr xmlns="http://schemas.microsoft.com/office/spreadsheetml/2009/9/main" objectType="Radio" firstButton="1" fmlaLink="$AA$31" lockText="1" noThreeD="1"/>
</file>

<file path=xl/ctrlProps/ctrlProp555.xml><?xml version="1.0" encoding="utf-8"?>
<formControlPr xmlns="http://schemas.microsoft.com/office/spreadsheetml/2009/9/main" objectType="Radio" lockText="1" noThreeD="1"/>
</file>

<file path=xl/ctrlProps/ctrlProp556.xml><?xml version="1.0" encoding="utf-8"?>
<formControlPr xmlns="http://schemas.microsoft.com/office/spreadsheetml/2009/9/main" objectType="Radio" lockText="1" noThreeD="1"/>
</file>

<file path=xl/ctrlProps/ctrlProp557.xml><?xml version="1.0" encoding="utf-8"?>
<formControlPr xmlns="http://schemas.microsoft.com/office/spreadsheetml/2009/9/main" objectType="Radio" lockText="1" noThreeD="1"/>
</file>

<file path=xl/ctrlProps/ctrlProp558.xml><?xml version="1.0" encoding="utf-8"?>
<formControlPr xmlns="http://schemas.microsoft.com/office/spreadsheetml/2009/9/main" objectType="Radio" lockText="1" noThreeD="1"/>
</file>

<file path=xl/ctrlProps/ctrlProp559.xml><?xml version="1.0" encoding="utf-8"?>
<formControlPr xmlns="http://schemas.microsoft.com/office/spreadsheetml/2009/9/main" objectType="Radio" lockText="1" noThreeD="1"/>
</file>

<file path=xl/ctrlProps/ctrlProp56.xml><?xml version="1.0" encoding="utf-8"?>
<formControlPr xmlns="http://schemas.microsoft.com/office/spreadsheetml/2009/9/main" objectType="CheckBox" fmlaLink="$Z$16" lockText="1" noThreeD="1"/>
</file>

<file path=xl/ctrlProps/ctrlProp560.xml><?xml version="1.0" encoding="utf-8"?>
<formControlPr xmlns="http://schemas.microsoft.com/office/spreadsheetml/2009/9/main" objectType="Radio" lockText="1" noThreeD="1"/>
</file>

<file path=xl/ctrlProps/ctrlProp561.xml><?xml version="1.0" encoding="utf-8"?>
<formControlPr xmlns="http://schemas.microsoft.com/office/spreadsheetml/2009/9/main" objectType="Radio" lockText="1" noThreeD="1"/>
</file>

<file path=xl/ctrlProps/ctrlProp562.xml><?xml version="1.0" encoding="utf-8"?>
<formControlPr xmlns="http://schemas.microsoft.com/office/spreadsheetml/2009/9/main" objectType="GBox" noThreeD="1"/>
</file>

<file path=xl/ctrlProps/ctrlProp563.xml><?xml version="1.0" encoding="utf-8"?>
<formControlPr xmlns="http://schemas.microsoft.com/office/spreadsheetml/2009/9/main" objectType="Radio" firstButton="1" fmlaLink="$AA$50" lockText="1" noThreeD="1"/>
</file>

<file path=xl/ctrlProps/ctrlProp564.xml><?xml version="1.0" encoding="utf-8"?>
<formControlPr xmlns="http://schemas.microsoft.com/office/spreadsheetml/2009/9/main" objectType="Radio" lockText="1" noThreeD="1"/>
</file>

<file path=xl/ctrlProps/ctrlProp565.xml><?xml version="1.0" encoding="utf-8"?>
<formControlPr xmlns="http://schemas.microsoft.com/office/spreadsheetml/2009/9/main" objectType="Radio" lockText="1" noThreeD="1"/>
</file>

<file path=xl/ctrlProps/ctrlProp566.xml><?xml version="1.0" encoding="utf-8"?>
<formControlPr xmlns="http://schemas.microsoft.com/office/spreadsheetml/2009/9/main" objectType="Radio" lockText="1" noThreeD="1"/>
</file>

<file path=xl/ctrlProps/ctrlProp567.xml><?xml version="1.0" encoding="utf-8"?>
<formControlPr xmlns="http://schemas.microsoft.com/office/spreadsheetml/2009/9/main" objectType="Radio" lockText="1" noThreeD="1"/>
</file>

<file path=xl/ctrlProps/ctrlProp568.xml><?xml version="1.0" encoding="utf-8"?>
<formControlPr xmlns="http://schemas.microsoft.com/office/spreadsheetml/2009/9/main" objectType="Radio" lockText="1" noThreeD="1"/>
</file>

<file path=xl/ctrlProps/ctrlProp569.xml><?xml version="1.0" encoding="utf-8"?>
<formControlPr xmlns="http://schemas.microsoft.com/office/spreadsheetml/2009/9/main" objectType="Radio" lockText="1" noThreeD="1"/>
</file>

<file path=xl/ctrlProps/ctrlProp57.xml><?xml version="1.0" encoding="utf-8"?>
<formControlPr xmlns="http://schemas.microsoft.com/office/spreadsheetml/2009/9/main" objectType="CheckBox" fmlaLink="$Z$17" lockText="1" noThreeD="1"/>
</file>

<file path=xl/ctrlProps/ctrlProp570.xml><?xml version="1.0" encoding="utf-8"?>
<formControlPr xmlns="http://schemas.microsoft.com/office/spreadsheetml/2009/9/main" objectType="Radio" lockText="1" noThreeD="1"/>
</file>

<file path=xl/ctrlProps/ctrlProp571.xml><?xml version="1.0" encoding="utf-8"?>
<formControlPr xmlns="http://schemas.microsoft.com/office/spreadsheetml/2009/9/main" objectType="GBox" noThreeD="1"/>
</file>

<file path=xl/ctrlProps/ctrlProp572.xml><?xml version="1.0" encoding="utf-8"?>
<formControlPr xmlns="http://schemas.microsoft.com/office/spreadsheetml/2009/9/main" objectType="Radio" firstButton="1" fmlaLink="$AA$70" lockText="1" noThreeD="1"/>
</file>

<file path=xl/ctrlProps/ctrlProp573.xml><?xml version="1.0" encoding="utf-8"?>
<formControlPr xmlns="http://schemas.microsoft.com/office/spreadsheetml/2009/9/main" objectType="Radio" lockText="1" noThreeD="1"/>
</file>

<file path=xl/ctrlProps/ctrlProp574.xml><?xml version="1.0" encoding="utf-8"?>
<formControlPr xmlns="http://schemas.microsoft.com/office/spreadsheetml/2009/9/main" objectType="Radio" lockText="1" noThreeD="1"/>
</file>

<file path=xl/ctrlProps/ctrlProp575.xml><?xml version="1.0" encoding="utf-8"?>
<formControlPr xmlns="http://schemas.microsoft.com/office/spreadsheetml/2009/9/main" objectType="Radio" lockText="1" noThreeD="1"/>
</file>

<file path=xl/ctrlProps/ctrlProp576.xml><?xml version="1.0" encoding="utf-8"?>
<formControlPr xmlns="http://schemas.microsoft.com/office/spreadsheetml/2009/9/main" objectType="Radio" lockText="1" noThreeD="1"/>
</file>

<file path=xl/ctrlProps/ctrlProp577.xml><?xml version="1.0" encoding="utf-8"?>
<formControlPr xmlns="http://schemas.microsoft.com/office/spreadsheetml/2009/9/main" objectType="Radio" lockText="1" noThreeD="1"/>
</file>

<file path=xl/ctrlProps/ctrlProp578.xml><?xml version="1.0" encoding="utf-8"?>
<formControlPr xmlns="http://schemas.microsoft.com/office/spreadsheetml/2009/9/main" objectType="Radio" lockText="1" noThreeD="1"/>
</file>

<file path=xl/ctrlProps/ctrlProp579.xml><?xml version="1.0" encoding="utf-8"?>
<formControlPr xmlns="http://schemas.microsoft.com/office/spreadsheetml/2009/9/main" objectType="Radio" lockText="1" noThreeD="1"/>
</file>

<file path=xl/ctrlProps/ctrlProp58.xml><?xml version="1.0" encoding="utf-8"?>
<formControlPr xmlns="http://schemas.microsoft.com/office/spreadsheetml/2009/9/main" objectType="CheckBox" fmlaLink="$Z$18" lockText="1" noThreeD="1"/>
</file>

<file path=xl/ctrlProps/ctrlProp580.xml><?xml version="1.0" encoding="utf-8"?>
<formControlPr xmlns="http://schemas.microsoft.com/office/spreadsheetml/2009/9/main" objectType="GBox" noThreeD="1"/>
</file>

<file path=xl/ctrlProps/ctrlProp581.xml><?xml version="1.0" encoding="utf-8"?>
<formControlPr xmlns="http://schemas.microsoft.com/office/spreadsheetml/2009/9/main" objectType="Radio" firstButton="1" fmlaLink="$AD$31" lockText="1" noThreeD="1"/>
</file>

<file path=xl/ctrlProps/ctrlProp582.xml><?xml version="1.0" encoding="utf-8"?>
<formControlPr xmlns="http://schemas.microsoft.com/office/spreadsheetml/2009/9/main" objectType="Radio" lockText="1" noThreeD="1"/>
</file>

<file path=xl/ctrlProps/ctrlProp583.xml><?xml version="1.0" encoding="utf-8"?>
<formControlPr xmlns="http://schemas.microsoft.com/office/spreadsheetml/2009/9/main" objectType="Radio" lockText="1" noThreeD="1"/>
</file>

<file path=xl/ctrlProps/ctrlProp584.xml><?xml version="1.0" encoding="utf-8"?>
<formControlPr xmlns="http://schemas.microsoft.com/office/spreadsheetml/2009/9/main" objectType="Radio" lockText="1" noThreeD="1"/>
</file>

<file path=xl/ctrlProps/ctrlProp585.xml><?xml version="1.0" encoding="utf-8"?>
<formControlPr xmlns="http://schemas.microsoft.com/office/spreadsheetml/2009/9/main" objectType="Radio" lockText="1" noThreeD="1"/>
</file>

<file path=xl/ctrlProps/ctrlProp586.xml><?xml version="1.0" encoding="utf-8"?>
<formControlPr xmlns="http://schemas.microsoft.com/office/spreadsheetml/2009/9/main" objectType="Radio" lockText="1" noThreeD="1"/>
</file>

<file path=xl/ctrlProps/ctrlProp587.xml><?xml version="1.0" encoding="utf-8"?>
<formControlPr xmlns="http://schemas.microsoft.com/office/spreadsheetml/2009/9/main" objectType="Radio" lockText="1" noThreeD="1"/>
</file>

<file path=xl/ctrlProps/ctrlProp588.xml><?xml version="1.0" encoding="utf-8"?>
<formControlPr xmlns="http://schemas.microsoft.com/office/spreadsheetml/2009/9/main" objectType="Radio" lockText="1" noThreeD="1"/>
</file>

<file path=xl/ctrlProps/ctrlProp589.xml><?xml version="1.0" encoding="utf-8"?>
<formControlPr xmlns="http://schemas.microsoft.com/office/spreadsheetml/2009/9/main" objectType="GBox" noThreeD="1"/>
</file>

<file path=xl/ctrlProps/ctrlProp59.xml><?xml version="1.0" encoding="utf-8"?>
<formControlPr xmlns="http://schemas.microsoft.com/office/spreadsheetml/2009/9/main" objectType="CheckBox" fmlaLink="$Z$19" lockText="1" noThreeD="1"/>
</file>

<file path=xl/ctrlProps/ctrlProp590.xml><?xml version="1.0" encoding="utf-8"?>
<formControlPr xmlns="http://schemas.microsoft.com/office/spreadsheetml/2009/9/main" objectType="Radio" firstButton="1" fmlaLink="$AD$50" lockText="1" noThreeD="1"/>
</file>

<file path=xl/ctrlProps/ctrlProp591.xml><?xml version="1.0" encoding="utf-8"?>
<formControlPr xmlns="http://schemas.microsoft.com/office/spreadsheetml/2009/9/main" objectType="Radio" lockText="1" noThreeD="1"/>
</file>

<file path=xl/ctrlProps/ctrlProp592.xml><?xml version="1.0" encoding="utf-8"?>
<formControlPr xmlns="http://schemas.microsoft.com/office/spreadsheetml/2009/9/main" objectType="Radio" lockText="1" noThreeD="1"/>
</file>

<file path=xl/ctrlProps/ctrlProp593.xml><?xml version="1.0" encoding="utf-8"?>
<formControlPr xmlns="http://schemas.microsoft.com/office/spreadsheetml/2009/9/main" objectType="Radio" lockText="1" noThreeD="1"/>
</file>

<file path=xl/ctrlProps/ctrlProp594.xml><?xml version="1.0" encoding="utf-8"?>
<formControlPr xmlns="http://schemas.microsoft.com/office/spreadsheetml/2009/9/main" objectType="Radio" lockText="1" noThreeD="1"/>
</file>

<file path=xl/ctrlProps/ctrlProp595.xml><?xml version="1.0" encoding="utf-8"?>
<formControlPr xmlns="http://schemas.microsoft.com/office/spreadsheetml/2009/9/main" objectType="Radio" lockText="1" noThreeD="1"/>
</file>

<file path=xl/ctrlProps/ctrlProp596.xml><?xml version="1.0" encoding="utf-8"?>
<formControlPr xmlns="http://schemas.microsoft.com/office/spreadsheetml/2009/9/main" objectType="Radio" lockText="1" noThreeD="1"/>
</file>

<file path=xl/ctrlProps/ctrlProp597.xml><?xml version="1.0" encoding="utf-8"?>
<formControlPr xmlns="http://schemas.microsoft.com/office/spreadsheetml/2009/9/main" objectType="Radio" lockText="1" noThreeD="1"/>
</file>

<file path=xl/ctrlProps/ctrlProp598.xml><?xml version="1.0" encoding="utf-8"?>
<formControlPr xmlns="http://schemas.microsoft.com/office/spreadsheetml/2009/9/main" objectType="GBox" noThreeD="1"/>
</file>

<file path=xl/ctrlProps/ctrlProp599.xml><?xml version="1.0" encoding="utf-8"?>
<formControlPr xmlns="http://schemas.microsoft.com/office/spreadsheetml/2009/9/main" objectType="Radio" firstButton="1" fmlaLink="$AD$70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60.xml><?xml version="1.0" encoding="utf-8"?>
<formControlPr xmlns="http://schemas.microsoft.com/office/spreadsheetml/2009/9/main" objectType="CheckBox" fmlaLink="$Z$26" lockText="1" noThreeD="1"/>
</file>

<file path=xl/ctrlProps/ctrlProp600.xml><?xml version="1.0" encoding="utf-8"?>
<formControlPr xmlns="http://schemas.microsoft.com/office/spreadsheetml/2009/9/main" objectType="Radio" lockText="1" noThreeD="1"/>
</file>

<file path=xl/ctrlProps/ctrlProp601.xml><?xml version="1.0" encoding="utf-8"?>
<formControlPr xmlns="http://schemas.microsoft.com/office/spreadsheetml/2009/9/main" objectType="Radio" lockText="1" noThreeD="1"/>
</file>

<file path=xl/ctrlProps/ctrlProp602.xml><?xml version="1.0" encoding="utf-8"?>
<formControlPr xmlns="http://schemas.microsoft.com/office/spreadsheetml/2009/9/main" objectType="Radio" lockText="1" noThreeD="1"/>
</file>

<file path=xl/ctrlProps/ctrlProp603.xml><?xml version="1.0" encoding="utf-8"?>
<formControlPr xmlns="http://schemas.microsoft.com/office/spreadsheetml/2009/9/main" objectType="Radio" lockText="1" noThreeD="1"/>
</file>

<file path=xl/ctrlProps/ctrlProp604.xml><?xml version="1.0" encoding="utf-8"?>
<formControlPr xmlns="http://schemas.microsoft.com/office/spreadsheetml/2009/9/main" objectType="Radio" lockText="1" noThreeD="1"/>
</file>

<file path=xl/ctrlProps/ctrlProp605.xml><?xml version="1.0" encoding="utf-8"?>
<formControlPr xmlns="http://schemas.microsoft.com/office/spreadsheetml/2009/9/main" objectType="Radio" lockText="1" noThreeD="1"/>
</file>

<file path=xl/ctrlProps/ctrlProp606.xml><?xml version="1.0" encoding="utf-8"?>
<formControlPr xmlns="http://schemas.microsoft.com/office/spreadsheetml/2009/9/main" objectType="Radio" lockText="1" noThreeD="1"/>
</file>

<file path=xl/ctrlProps/ctrlProp607.xml><?xml version="1.0" encoding="utf-8"?>
<formControlPr xmlns="http://schemas.microsoft.com/office/spreadsheetml/2009/9/main" objectType="CheckBox" fmlaLink="$P$15" lockText="1" noThreeD="1"/>
</file>

<file path=xl/ctrlProps/ctrlProp608.xml><?xml version="1.0" encoding="utf-8"?>
<formControlPr xmlns="http://schemas.microsoft.com/office/spreadsheetml/2009/9/main" objectType="CheckBox" fmlaLink="$P$16" lockText="1" noThreeD="1"/>
</file>

<file path=xl/ctrlProps/ctrlProp609.xml><?xml version="1.0" encoding="utf-8"?>
<formControlPr xmlns="http://schemas.microsoft.com/office/spreadsheetml/2009/9/main" objectType="CheckBox" fmlaLink="$P$25" lockText="1" noThreeD="1"/>
</file>

<file path=xl/ctrlProps/ctrlProp61.xml><?xml version="1.0" encoding="utf-8"?>
<formControlPr xmlns="http://schemas.microsoft.com/office/spreadsheetml/2009/9/main" objectType="CheckBox" fmlaLink="$Z$27" lockText="1" noThreeD="1"/>
</file>

<file path=xl/ctrlProps/ctrlProp610.xml><?xml version="1.0" encoding="utf-8"?>
<formControlPr xmlns="http://schemas.microsoft.com/office/spreadsheetml/2009/9/main" objectType="CheckBox" fmlaLink="$P$17" lockText="1" noThreeD="1"/>
</file>

<file path=xl/ctrlProps/ctrlProp611.xml><?xml version="1.0" encoding="utf-8"?>
<formControlPr xmlns="http://schemas.microsoft.com/office/spreadsheetml/2009/9/main" objectType="CheckBox" fmlaLink="$P$34" lockText="1" noThreeD="1"/>
</file>

<file path=xl/ctrlProps/ctrlProp612.xml><?xml version="1.0" encoding="utf-8"?>
<formControlPr xmlns="http://schemas.microsoft.com/office/spreadsheetml/2009/9/main" objectType="CheckBox" fmlaLink="$P$35" lockText="1" noThreeD="1"/>
</file>

<file path=xl/ctrlProps/ctrlProp613.xml><?xml version="1.0" encoding="utf-8"?>
<formControlPr xmlns="http://schemas.microsoft.com/office/spreadsheetml/2009/9/main" objectType="CheckBox" fmlaLink="$P$42" lockText="1" noThreeD="1"/>
</file>

<file path=xl/ctrlProps/ctrlProp614.xml><?xml version="1.0" encoding="utf-8"?>
<formControlPr xmlns="http://schemas.microsoft.com/office/spreadsheetml/2009/9/main" objectType="CheckBox" fmlaLink="$P$43" lockText="1" noThreeD="1"/>
</file>

<file path=xl/ctrlProps/ctrlProp615.xml><?xml version="1.0" encoding="utf-8"?>
<formControlPr xmlns="http://schemas.microsoft.com/office/spreadsheetml/2009/9/main" objectType="CheckBox" fmlaLink="$P$53" lockText="1" noThreeD="1"/>
</file>

<file path=xl/ctrlProps/ctrlProp616.xml><?xml version="1.0" encoding="utf-8"?>
<formControlPr xmlns="http://schemas.microsoft.com/office/spreadsheetml/2009/9/main" objectType="CheckBox" fmlaLink="$P$54" lockText="1" noThreeD="1"/>
</file>

<file path=xl/ctrlProps/ctrlProp617.xml><?xml version="1.0" encoding="utf-8"?>
<formControlPr xmlns="http://schemas.microsoft.com/office/spreadsheetml/2009/9/main" objectType="CheckBox" fmlaLink="$P$55" lockText="1" noThreeD="1"/>
</file>

<file path=xl/ctrlProps/ctrlProp618.xml><?xml version="1.0" encoding="utf-8"?>
<formControlPr xmlns="http://schemas.microsoft.com/office/spreadsheetml/2009/9/main" objectType="CheckBox" fmlaLink="$P$26" lockText="1" noThreeD="1"/>
</file>

<file path=xl/ctrlProps/ctrlProp619.xml><?xml version="1.0" encoding="utf-8"?>
<formControlPr xmlns="http://schemas.microsoft.com/office/spreadsheetml/2009/9/main" objectType="CheckBox" fmlaLink="$P$19" lockText="1" noThreeD="1"/>
</file>

<file path=xl/ctrlProps/ctrlProp62.xml><?xml version="1.0" encoding="utf-8"?>
<formControlPr xmlns="http://schemas.microsoft.com/office/spreadsheetml/2009/9/main" objectType="CheckBox" fmlaLink="$Z$28" lockText="1" noThreeD="1"/>
</file>

<file path=xl/ctrlProps/ctrlProp620.xml><?xml version="1.0" encoding="utf-8"?>
<formControlPr xmlns="http://schemas.microsoft.com/office/spreadsheetml/2009/9/main" objectType="CheckBox" fmlaLink="$P$18" lockText="1" noThreeD="1"/>
</file>

<file path=xl/ctrlProps/ctrlProp621.xml><?xml version="1.0" encoding="utf-8"?>
<formControlPr xmlns="http://schemas.microsoft.com/office/spreadsheetml/2009/9/main" objectType="CheckBox" fmlaLink="$P$20" lockText="1" noThreeD="1"/>
</file>

<file path=xl/ctrlProps/ctrlProp622.xml><?xml version="1.0" encoding="utf-8"?>
<formControlPr xmlns="http://schemas.microsoft.com/office/spreadsheetml/2009/9/main" objectType="CheckBox" fmlaLink="$P$21" lockText="1" noThreeD="1"/>
</file>

<file path=xl/ctrlProps/ctrlProp623.xml><?xml version="1.0" encoding="utf-8"?>
<formControlPr xmlns="http://schemas.microsoft.com/office/spreadsheetml/2009/9/main" objectType="CheckBox" fmlaLink="$P$23" lockText="1" noThreeD="1"/>
</file>

<file path=xl/ctrlProps/ctrlProp624.xml><?xml version="1.0" encoding="utf-8"?>
<formControlPr xmlns="http://schemas.microsoft.com/office/spreadsheetml/2009/9/main" objectType="CheckBox" fmlaLink="$P$22" lockText="1" noThreeD="1"/>
</file>

<file path=xl/ctrlProps/ctrlProp625.xml><?xml version="1.0" encoding="utf-8"?>
<formControlPr xmlns="http://schemas.microsoft.com/office/spreadsheetml/2009/9/main" objectType="CheckBox" fmlaLink="$P$24" lockText="1" noThreeD="1"/>
</file>

<file path=xl/ctrlProps/ctrlProp626.xml><?xml version="1.0" encoding="utf-8"?>
<formControlPr xmlns="http://schemas.microsoft.com/office/spreadsheetml/2009/9/main" objectType="CheckBox" fmlaLink="$P$27" lockText="1" noThreeD="1"/>
</file>

<file path=xl/ctrlProps/ctrlProp627.xml><?xml version="1.0" encoding="utf-8"?>
<formControlPr xmlns="http://schemas.microsoft.com/office/spreadsheetml/2009/9/main" objectType="CheckBox" fmlaLink="$P$28" lockText="1" noThreeD="1"/>
</file>

<file path=xl/ctrlProps/ctrlProp628.xml><?xml version="1.0" encoding="utf-8"?>
<formControlPr xmlns="http://schemas.microsoft.com/office/spreadsheetml/2009/9/main" objectType="CheckBox" fmlaLink="$P$29" lockText="1" noThreeD="1"/>
</file>

<file path=xl/ctrlProps/ctrlProp629.xml><?xml version="1.0" encoding="utf-8"?>
<formControlPr xmlns="http://schemas.microsoft.com/office/spreadsheetml/2009/9/main" objectType="CheckBox" fmlaLink="$P$36" lockText="1" noThreeD="1"/>
</file>

<file path=xl/ctrlProps/ctrlProp63.xml><?xml version="1.0" encoding="utf-8"?>
<formControlPr xmlns="http://schemas.microsoft.com/office/spreadsheetml/2009/9/main" objectType="CheckBox" fmlaLink="$Z$29" lockText="1" noThreeD="1"/>
</file>

<file path=xl/ctrlProps/ctrlProp630.xml><?xml version="1.0" encoding="utf-8"?>
<formControlPr xmlns="http://schemas.microsoft.com/office/spreadsheetml/2009/9/main" objectType="CheckBox" fmlaLink="$P$37" lockText="1" noThreeD="1"/>
</file>

<file path=xl/ctrlProps/ctrlProp631.xml><?xml version="1.0" encoding="utf-8"?>
<formControlPr xmlns="http://schemas.microsoft.com/office/spreadsheetml/2009/9/main" objectType="CheckBox" fmlaLink="$P$38" lockText="1" noThreeD="1"/>
</file>

<file path=xl/ctrlProps/ctrlProp632.xml><?xml version="1.0" encoding="utf-8"?>
<formControlPr xmlns="http://schemas.microsoft.com/office/spreadsheetml/2009/9/main" objectType="CheckBox" fmlaLink="$P$39" lockText="1" noThreeD="1"/>
</file>

<file path=xl/ctrlProps/ctrlProp633.xml><?xml version="1.0" encoding="utf-8"?>
<formControlPr xmlns="http://schemas.microsoft.com/office/spreadsheetml/2009/9/main" objectType="CheckBox" fmlaLink="$P$40" lockText="1" noThreeD="1"/>
</file>

<file path=xl/ctrlProps/ctrlProp634.xml><?xml version="1.0" encoding="utf-8"?>
<formControlPr xmlns="http://schemas.microsoft.com/office/spreadsheetml/2009/9/main" objectType="CheckBox" fmlaLink="$P$41" lockText="1" noThreeD="1"/>
</file>

<file path=xl/ctrlProps/ctrlProp635.xml><?xml version="1.0" encoding="utf-8"?>
<formControlPr xmlns="http://schemas.microsoft.com/office/spreadsheetml/2009/9/main" objectType="CheckBox" fmlaLink="$P$44" lockText="1" noThreeD="1"/>
</file>

<file path=xl/ctrlProps/ctrlProp636.xml><?xml version="1.0" encoding="utf-8"?>
<formControlPr xmlns="http://schemas.microsoft.com/office/spreadsheetml/2009/9/main" objectType="CheckBox" fmlaLink="$P$45" lockText="1" noThreeD="1"/>
</file>

<file path=xl/ctrlProps/ctrlProp637.xml><?xml version="1.0" encoding="utf-8"?>
<formControlPr xmlns="http://schemas.microsoft.com/office/spreadsheetml/2009/9/main" objectType="CheckBox" fmlaLink="$P$46" lockText="1" noThreeD="1"/>
</file>

<file path=xl/ctrlProps/ctrlProp638.xml><?xml version="1.0" encoding="utf-8"?>
<formControlPr xmlns="http://schemas.microsoft.com/office/spreadsheetml/2009/9/main" objectType="CheckBox" fmlaLink="$P$47" lockText="1" noThreeD="1"/>
</file>

<file path=xl/ctrlProps/ctrlProp639.xml><?xml version="1.0" encoding="utf-8"?>
<formControlPr xmlns="http://schemas.microsoft.com/office/spreadsheetml/2009/9/main" objectType="CheckBox" fmlaLink="$P$57" lockText="1" noThreeD="1"/>
</file>

<file path=xl/ctrlProps/ctrlProp64.xml><?xml version="1.0" encoding="utf-8"?>
<formControlPr xmlns="http://schemas.microsoft.com/office/spreadsheetml/2009/9/main" objectType="CheckBox" fmlaLink="$Z$30" lockText="1" noThreeD="1"/>
</file>

<file path=xl/ctrlProps/ctrlProp640.xml><?xml version="1.0" encoding="utf-8"?>
<formControlPr xmlns="http://schemas.microsoft.com/office/spreadsheetml/2009/9/main" objectType="CheckBox" fmlaLink="$P$56" lockText="1" noThreeD="1"/>
</file>

<file path=xl/ctrlProps/ctrlProp641.xml><?xml version="1.0" encoding="utf-8"?>
<formControlPr xmlns="http://schemas.microsoft.com/office/spreadsheetml/2009/9/main" objectType="CheckBox" fmlaLink="$P$58" lockText="1" noThreeD="1"/>
</file>

<file path=xl/ctrlProps/ctrlProp642.xml><?xml version="1.0" encoding="utf-8"?>
<formControlPr xmlns="http://schemas.microsoft.com/office/spreadsheetml/2009/9/main" objectType="CheckBox" fmlaLink="$P$59" lockText="1" noThreeD="1"/>
</file>

<file path=xl/ctrlProps/ctrlProp643.xml><?xml version="1.0" encoding="utf-8"?>
<formControlPr xmlns="http://schemas.microsoft.com/office/spreadsheetml/2009/9/main" objectType="CheckBox" fmlaLink="$P$60" lockText="1" noThreeD="1"/>
</file>

<file path=xl/ctrlProps/ctrlProp644.xml><?xml version="1.0" encoding="utf-8"?>
<formControlPr xmlns="http://schemas.microsoft.com/office/spreadsheetml/2009/9/main" objectType="CheckBox" fmlaLink="$P$61" lockText="1" noThreeD="1"/>
</file>

<file path=xl/ctrlProps/ctrlProp645.xml><?xml version="1.0" encoding="utf-8"?>
<formControlPr xmlns="http://schemas.microsoft.com/office/spreadsheetml/2009/9/main" objectType="CheckBox" fmlaLink="$P$62" lockText="1" noThreeD="1"/>
</file>

<file path=xl/ctrlProps/ctrlProp646.xml><?xml version="1.0" encoding="utf-8"?>
<formControlPr xmlns="http://schemas.microsoft.com/office/spreadsheetml/2009/9/main" objectType="CheckBox" fmlaLink="$P$63" lockText="1" noThreeD="1"/>
</file>

<file path=xl/ctrlProps/ctrlProp647.xml><?xml version="1.0" encoding="utf-8"?>
<formControlPr xmlns="http://schemas.microsoft.com/office/spreadsheetml/2009/9/main" objectType="CheckBox" fmlaLink="$P$64" lockText="1" noThreeD="1"/>
</file>

<file path=xl/ctrlProps/ctrlProp648.xml><?xml version="1.0" encoding="utf-8"?>
<formControlPr xmlns="http://schemas.microsoft.com/office/spreadsheetml/2009/9/main" objectType="CheckBox" fmlaLink="$P$65" lockText="1" noThreeD="1"/>
</file>

<file path=xl/ctrlProps/ctrlProp649.xml><?xml version="1.0" encoding="utf-8"?>
<formControlPr xmlns="http://schemas.microsoft.com/office/spreadsheetml/2009/9/main" objectType="CheckBox" fmlaLink="$P$67" lockText="1" noThreeD="1"/>
</file>

<file path=xl/ctrlProps/ctrlProp65.xml><?xml version="1.0" encoding="utf-8"?>
<formControlPr xmlns="http://schemas.microsoft.com/office/spreadsheetml/2009/9/main" objectType="CheckBox" fmlaLink="$Z$37" lockText="1" noThreeD="1"/>
</file>

<file path=xl/ctrlProps/ctrlProp650.xml><?xml version="1.0" encoding="utf-8"?>
<formControlPr xmlns="http://schemas.microsoft.com/office/spreadsheetml/2009/9/main" objectType="CheckBox" fmlaLink="$P$66" lockText="1" noThreeD="1"/>
</file>

<file path=xl/ctrlProps/ctrlProp651.xml><?xml version="1.0" encoding="utf-8"?>
<formControlPr xmlns="http://schemas.microsoft.com/office/spreadsheetml/2009/9/main" objectType="CheckBox" fmlaLink="$P$68" lockText="1" noThreeD="1"/>
</file>

<file path=xl/ctrlProps/ctrlProp652.xml><?xml version="1.0" encoding="utf-8"?>
<formControlPr xmlns="http://schemas.microsoft.com/office/spreadsheetml/2009/9/main" objectType="CheckBox" fmlaLink="$P$48" lockText="1" noThreeD="1"/>
</file>

<file path=xl/ctrlProps/ctrlProp653.xml><?xml version="1.0" encoding="utf-8"?>
<formControlPr xmlns="http://schemas.microsoft.com/office/spreadsheetml/2009/9/main" objectType="GBox" noThreeD="1"/>
</file>

<file path=xl/ctrlProps/ctrlProp654.xml><?xml version="1.0" encoding="utf-8"?>
<formControlPr xmlns="http://schemas.microsoft.com/office/spreadsheetml/2009/9/main" objectType="Radio" firstButton="1" fmlaLink="$AA$24" lockText="1" noThreeD="1"/>
</file>

<file path=xl/ctrlProps/ctrlProp655.xml><?xml version="1.0" encoding="utf-8"?>
<formControlPr xmlns="http://schemas.microsoft.com/office/spreadsheetml/2009/9/main" objectType="Radio" lockText="1" noThreeD="1"/>
</file>

<file path=xl/ctrlProps/ctrlProp656.xml><?xml version="1.0" encoding="utf-8"?>
<formControlPr xmlns="http://schemas.microsoft.com/office/spreadsheetml/2009/9/main" objectType="Radio" lockText="1" noThreeD="1"/>
</file>

<file path=xl/ctrlProps/ctrlProp657.xml><?xml version="1.0" encoding="utf-8"?>
<formControlPr xmlns="http://schemas.microsoft.com/office/spreadsheetml/2009/9/main" objectType="Radio" lockText="1" noThreeD="1"/>
</file>

<file path=xl/ctrlProps/ctrlProp658.xml><?xml version="1.0" encoding="utf-8"?>
<formControlPr xmlns="http://schemas.microsoft.com/office/spreadsheetml/2009/9/main" objectType="Radio" lockText="1" noThreeD="1"/>
</file>

<file path=xl/ctrlProps/ctrlProp659.xml><?xml version="1.0" encoding="utf-8"?>
<formControlPr xmlns="http://schemas.microsoft.com/office/spreadsheetml/2009/9/main" objectType="Radio" lockText="1" noThreeD="1"/>
</file>

<file path=xl/ctrlProps/ctrlProp66.xml><?xml version="1.0" encoding="utf-8"?>
<formControlPr xmlns="http://schemas.microsoft.com/office/spreadsheetml/2009/9/main" objectType="CheckBox" fmlaLink="$Z$38" lockText="1" noThreeD="1"/>
</file>

<file path=xl/ctrlProps/ctrlProp660.xml><?xml version="1.0" encoding="utf-8"?>
<formControlPr xmlns="http://schemas.microsoft.com/office/spreadsheetml/2009/9/main" objectType="Radio" lockText="1" noThreeD="1"/>
</file>

<file path=xl/ctrlProps/ctrlProp661.xml><?xml version="1.0" encoding="utf-8"?>
<formControlPr xmlns="http://schemas.microsoft.com/office/spreadsheetml/2009/9/main" objectType="Radio" lockText="1" noThreeD="1"/>
</file>

<file path=xl/ctrlProps/ctrlProp662.xml><?xml version="1.0" encoding="utf-8"?>
<formControlPr xmlns="http://schemas.microsoft.com/office/spreadsheetml/2009/9/main" objectType="GBox" noThreeD="1"/>
</file>

<file path=xl/ctrlProps/ctrlProp663.xml><?xml version="1.0" encoding="utf-8"?>
<formControlPr xmlns="http://schemas.microsoft.com/office/spreadsheetml/2009/9/main" objectType="Radio" firstButton="1" fmlaLink="$AA$36" lockText="1" noThreeD="1"/>
</file>

<file path=xl/ctrlProps/ctrlProp664.xml><?xml version="1.0" encoding="utf-8"?>
<formControlPr xmlns="http://schemas.microsoft.com/office/spreadsheetml/2009/9/main" objectType="Radio" lockText="1" noThreeD="1"/>
</file>

<file path=xl/ctrlProps/ctrlProp665.xml><?xml version="1.0" encoding="utf-8"?>
<formControlPr xmlns="http://schemas.microsoft.com/office/spreadsheetml/2009/9/main" objectType="Radio" lockText="1" noThreeD="1"/>
</file>

<file path=xl/ctrlProps/ctrlProp666.xml><?xml version="1.0" encoding="utf-8"?>
<formControlPr xmlns="http://schemas.microsoft.com/office/spreadsheetml/2009/9/main" objectType="Radio" lockText="1" noThreeD="1"/>
</file>

<file path=xl/ctrlProps/ctrlProp667.xml><?xml version="1.0" encoding="utf-8"?>
<formControlPr xmlns="http://schemas.microsoft.com/office/spreadsheetml/2009/9/main" objectType="Radio" lockText="1" noThreeD="1"/>
</file>

<file path=xl/ctrlProps/ctrlProp668.xml><?xml version="1.0" encoding="utf-8"?>
<formControlPr xmlns="http://schemas.microsoft.com/office/spreadsheetml/2009/9/main" objectType="Radio" lockText="1" noThreeD="1"/>
</file>

<file path=xl/ctrlProps/ctrlProp669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CheckBox" fmlaLink="$Z$39" lockText="1" noThreeD="1"/>
</file>

<file path=xl/ctrlProps/ctrlProp670.xml><?xml version="1.0" encoding="utf-8"?>
<formControlPr xmlns="http://schemas.microsoft.com/office/spreadsheetml/2009/9/main" objectType="Radio" lockText="1" noThreeD="1"/>
</file>

<file path=xl/ctrlProps/ctrlProp671.xml><?xml version="1.0" encoding="utf-8"?>
<formControlPr xmlns="http://schemas.microsoft.com/office/spreadsheetml/2009/9/main" objectType="GBox" noThreeD="1"/>
</file>

<file path=xl/ctrlProps/ctrlProp672.xml><?xml version="1.0" encoding="utf-8"?>
<formControlPr xmlns="http://schemas.microsoft.com/office/spreadsheetml/2009/9/main" objectType="Radio" firstButton="1" fmlaLink="$AA$48" lockText="1" noThreeD="1"/>
</file>

<file path=xl/ctrlProps/ctrlProp673.xml><?xml version="1.0" encoding="utf-8"?>
<formControlPr xmlns="http://schemas.microsoft.com/office/spreadsheetml/2009/9/main" objectType="Radio" lockText="1" noThreeD="1"/>
</file>

<file path=xl/ctrlProps/ctrlProp674.xml><?xml version="1.0" encoding="utf-8"?>
<formControlPr xmlns="http://schemas.microsoft.com/office/spreadsheetml/2009/9/main" objectType="Radio" lockText="1" noThreeD="1"/>
</file>

<file path=xl/ctrlProps/ctrlProp675.xml><?xml version="1.0" encoding="utf-8"?>
<formControlPr xmlns="http://schemas.microsoft.com/office/spreadsheetml/2009/9/main" objectType="Radio" lockText="1" noThreeD="1"/>
</file>

<file path=xl/ctrlProps/ctrlProp676.xml><?xml version="1.0" encoding="utf-8"?>
<formControlPr xmlns="http://schemas.microsoft.com/office/spreadsheetml/2009/9/main" objectType="Radio" lockText="1" noThreeD="1"/>
</file>

<file path=xl/ctrlProps/ctrlProp677.xml><?xml version="1.0" encoding="utf-8"?>
<formControlPr xmlns="http://schemas.microsoft.com/office/spreadsheetml/2009/9/main" objectType="Radio" lockText="1" noThreeD="1"/>
</file>

<file path=xl/ctrlProps/ctrlProp678.xml><?xml version="1.0" encoding="utf-8"?>
<formControlPr xmlns="http://schemas.microsoft.com/office/spreadsheetml/2009/9/main" objectType="Radio" lockText="1" noThreeD="1"/>
</file>

<file path=xl/ctrlProps/ctrlProp679.xml><?xml version="1.0" encoding="utf-8"?>
<formControlPr xmlns="http://schemas.microsoft.com/office/spreadsheetml/2009/9/main" objectType="Radio" lockText="1" noThreeD="1"/>
</file>

<file path=xl/ctrlProps/ctrlProp68.xml><?xml version="1.0" encoding="utf-8"?>
<formControlPr xmlns="http://schemas.microsoft.com/office/spreadsheetml/2009/9/main" objectType="CheckBox" fmlaLink="$Z$40" lockText="1" noThreeD="1"/>
</file>

<file path=xl/ctrlProps/ctrlProp680.xml><?xml version="1.0" encoding="utf-8"?>
<formControlPr xmlns="http://schemas.microsoft.com/office/spreadsheetml/2009/9/main" objectType="GBox" noThreeD="1"/>
</file>

<file path=xl/ctrlProps/ctrlProp681.xml><?xml version="1.0" encoding="utf-8"?>
<formControlPr xmlns="http://schemas.microsoft.com/office/spreadsheetml/2009/9/main" objectType="Radio" firstButton="1" fmlaLink="$AD$24" lockText="1" noThreeD="1"/>
</file>

<file path=xl/ctrlProps/ctrlProp682.xml><?xml version="1.0" encoding="utf-8"?>
<formControlPr xmlns="http://schemas.microsoft.com/office/spreadsheetml/2009/9/main" objectType="Radio" lockText="1" noThreeD="1"/>
</file>

<file path=xl/ctrlProps/ctrlProp683.xml><?xml version="1.0" encoding="utf-8"?>
<formControlPr xmlns="http://schemas.microsoft.com/office/spreadsheetml/2009/9/main" objectType="Radio" lockText="1" noThreeD="1"/>
</file>

<file path=xl/ctrlProps/ctrlProp684.xml><?xml version="1.0" encoding="utf-8"?>
<formControlPr xmlns="http://schemas.microsoft.com/office/spreadsheetml/2009/9/main" objectType="Radio" lockText="1" noThreeD="1"/>
</file>

<file path=xl/ctrlProps/ctrlProp685.xml><?xml version="1.0" encoding="utf-8"?>
<formControlPr xmlns="http://schemas.microsoft.com/office/spreadsheetml/2009/9/main" objectType="Radio" lockText="1" noThreeD="1"/>
</file>

<file path=xl/ctrlProps/ctrlProp686.xml><?xml version="1.0" encoding="utf-8"?>
<formControlPr xmlns="http://schemas.microsoft.com/office/spreadsheetml/2009/9/main" objectType="Radio" lockText="1" noThreeD="1"/>
</file>

<file path=xl/ctrlProps/ctrlProp687.xml><?xml version="1.0" encoding="utf-8"?>
<formControlPr xmlns="http://schemas.microsoft.com/office/spreadsheetml/2009/9/main" objectType="Radio" lockText="1" noThreeD="1"/>
</file>

<file path=xl/ctrlProps/ctrlProp688.xml><?xml version="1.0" encoding="utf-8"?>
<formControlPr xmlns="http://schemas.microsoft.com/office/spreadsheetml/2009/9/main" objectType="Radio" lockText="1" noThreeD="1"/>
</file>

<file path=xl/ctrlProps/ctrlProp689.xml><?xml version="1.0" encoding="utf-8"?>
<formControlPr xmlns="http://schemas.microsoft.com/office/spreadsheetml/2009/9/main" objectType="GBox" noThreeD="1"/>
</file>

<file path=xl/ctrlProps/ctrlProp69.xml><?xml version="1.0" encoding="utf-8"?>
<formControlPr xmlns="http://schemas.microsoft.com/office/spreadsheetml/2009/9/main" objectType="CheckBox" fmlaLink="$Z$41" lockText="1" noThreeD="1"/>
</file>

<file path=xl/ctrlProps/ctrlProp690.xml><?xml version="1.0" encoding="utf-8"?>
<formControlPr xmlns="http://schemas.microsoft.com/office/spreadsheetml/2009/9/main" objectType="Radio" firstButton="1" fmlaLink="$AD$36" lockText="1" noThreeD="1"/>
</file>

<file path=xl/ctrlProps/ctrlProp691.xml><?xml version="1.0" encoding="utf-8"?>
<formControlPr xmlns="http://schemas.microsoft.com/office/spreadsheetml/2009/9/main" objectType="Radio" lockText="1" noThreeD="1"/>
</file>

<file path=xl/ctrlProps/ctrlProp692.xml><?xml version="1.0" encoding="utf-8"?>
<formControlPr xmlns="http://schemas.microsoft.com/office/spreadsheetml/2009/9/main" objectType="Radio" lockText="1" noThreeD="1"/>
</file>

<file path=xl/ctrlProps/ctrlProp693.xml><?xml version="1.0" encoding="utf-8"?>
<formControlPr xmlns="http://schemas.microsoft.com/office/spreadsheetml/2009/9/main" objectType="Radio" lockText="1" noThreeD="1"/>
</file>

<file path=xl/ctrlProps/ctrlProp694.xml><?xml version="1.0" encoding="utf-8"?>
<formControlPr xmlns="http://schemas.microsoft.com/office/spreadsheetml/2009/9/main" objectType="Radio" lockText="1" noThreeD="1"/>
</file>

<file path=xl/ctrlProps/ctrlProp695.xml><?xml version="1.0" encoding="utf-8"?>
<formControlPr xmlns="http://schemas.microsoft.com/office/spreadsheetml/2009/9/main" objectType="Radio" lockText="1" noThreeD="1"/>
</file>

<file path=xl/ctrlProps/ctrlProp696.xml><?xml version="1.0" encoding="utf-8"?>
<formControlPr xmlns="http://schemas.microsoft.com/office/spreadsheetml/2009/9/main" objectType="Radio" lockText="1" noThreeD="1"/>
</file>

<file path=xl/ctrlProps/ctrlProp697.xml><?xml version="1.0" encoding="utf-8"?>
<formControlPr xmlns="http://schemas.microsoft.com/office/spreadsheetml/2009/9/main" objectType="Radio" lockText="1" noThreeD="1"/>
</file>

<file path=xl/ctrlProps/ctrlProp698.xml><?xml version="1.0" encoding="utf-8"?>
<formControlPr xmlns="http://schemas.microsoft.com/office/spreadsheetml/2009/9/main" objectType="GBox" noThreeD="1"/>
</file>

<file path=xl/ctrlProps/ctrlProp699.xml><?xml version="1.0" encoding="utf-8"?>
<formControlPr xmlns="http://schemas.microsoft.com/office/spreadsheetml/2009/9/main" objectType="Radio" firstButton="1" fmlaLink="$AD$48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70.xml><?xml version="1.0" encoding="utf-8"?>
<formControlPr xmlns="http://schemas.microsoft.com/office/spreadsheetml/2009/9/main" objectType="CheckBox" fmlaLink="$AA$15" lockText="1" noThreeD="1"/>
</file>

<file path=xl/ctrlProps/ctrlProp700.xml><?xml version="1.0" encoding="utf-8"?>
<formControlPr xmlns="http://schemas.microsoft.com/office/spreadsheetml/2009/9/main" objectType="Radio" lockText="1" noThreeD="1"/>
</file>

<file path=xl/ctrlProps/ctrlProp701.xml><?xml version="1.0" encoding="utf-8"?>
<formControlPr xmlns="http://schemas.microsoft.com/office/spreadsheetml/2009/9/main" objectType="Radio" lockText="1" noThreeD="1"/>
</file>

<file path=xl/ctrlProps/ctrlProp702.xml><?xml version="1.0" encoding="utf-8"?>
<formControlPr xmlns="http://schemas.microsoft.com/office/spreadsheetml/2009/9/main" objectType="Radio" lockText="1" noThreeD="1"/>
</file>

<file path=xl/ctrlProps/ctrlProp703.xml><?xml version="1.0" encoding="utf-8"?>
<formControlPr xmlns="http://schemas.microsoft.com/office/spreadsheetml/2009/9/main" objectType="Radio" lockText="1" noThreeD="1"/>
</file>

<file path=xl/ctrlProps/ctrlProp704.xml><?xml version="1.0" encoding="utf-8"?>
<formControlPr xmlns="http://schemas.microsoft.com/office/spreadsheetml/2009/9/main" objectType="Radio" lockText="1" noThreeD="1"/>
</file>

<file path=xl/ctrlProps/ctrlProp705.xml><?xml version="1.0" encoding="utf-8"?>
<formControlPr xmlns="http://schemas.microsoft.com/office/spreadsheetml/2009/9/main" objectType="Radio" lockText="1" noThreeD="1"/>
</file>

<file path=xl/ctrlProps/ctrlProp706.xml><?xml version="1.0" encoding="utf-8"?>
<formControlPr xmlns="http://schemas.microsoft.com/office/spreadsheetml/2009/9/main" objectType="Radio" lockText="1" noThreeD="1"/>
</file>

<file path=xl/ctrlProps/ctrlProp707.xml><?xml version="1.0" encoding="utf-8"?>
<formControlPr xmlns="http://schemas.microsoft.com/office/spreadsheetml/2009/9/main" objectType="CheckBox" fmlaLink="$P$15" lockText="1" noThreeD="1"/>
</file>

<file path=xl/ctrlProps/ctrlProp708.xml><?xml version="1.0" encoding="utf-8"?>
<formControlPr xmlns="http://schemas.microsoft.com/office/spreadsheetml/2009/9/main" objectType="CheckBox" fmlaLink="$P$16" lockText="1" noThreeD="1"/>
</file>

<file path=xl/ctrlProps/ctrlProp709.xml><?xml version="1.0" encoding="utf-8"?>
<formControlPr xmlns="http://schemas.microsoft.com/office/spreadsheetml/2009/9/main" objectType="CheckBox" fmlaLink="$P$17" lockText="1" noThreeD="1"/>
</file>

<file path=xl/ctrlProps/ctrlProp71.xml><?xml version="1.0" encoding="utf-8"?>
<formControlPr xmlns="http://schemas.microsoft.com/office/spreadsheetml/2009/9/main" objectType="CheckBox" fmlaLink="$AA$16" lockText="1" noThreeD="1"/>
</file>

<file path=xl/ctrlProps/ctrlProp710.xml><?xml version="1.0" encoding="utf-8"?>
<formControlPr xmlns="http://schemas.microsoft.com/office/spreadsheetml/2009/9/main" objectType="CheckBox" fmlaLink="$P$18" lockText="1" noThreeD="1"/>
</file>

<file path=xl/ctrlProps/ctrlProp711.xml><?xml version="1.0" encoding="utf-8"?>
<formControlPr xmlns="http://schemas.microsoft.com/office/spreadsheetml/2009/9/main" objectType="CheckBox" fmlaLink="$P$27" lockText="1" noThreeD="1"/>
</file>

<file path=xl/ctrlProps/ctrlProp712.xml><?xml version="1.0" encoding="utf-8"?>
<formControlPr xmlns="http://schemas.microsoft.com/office/spreadsheetml/2009/9/main" objectType="CheckBox" fmlaLink="$P$28" lockText="1" noThreeD="1"/>
</file>

<file path=xl/ctrlProps/ctrlProp713.xml><?xml version="1.0" encoding="utf-8"?>
<formControlPr xmlns="http://schemas.microsoft.com/office/spreadsheetml/2009/9/main" objectType="CheckBox" fmlaLink="$P$29" lockText="1" noThreeD="1"/>
</file>

<file path=xl/ctrlProps/ctrlProp714.xml><?xml version="1.0" encoding="utf-8"?>
<formControlPr xmlns="http://schemas.microsoft.com/office/spreadsheetml/2009/9/main" objectType="CheckBox" fmlaLink="$P$30" lockText="1" noThreeD="1"/>
</file>

<file path=xl/ctrlProps/ctrlProp715.xml><?xml version="1.0" encoding="utf-8"?>
<formControlPr xmlns="http://schemas.microsoft.com/office/spreadsheetml/2009/9/main" objectType="CheckBox" fmlaLink="$P$31" lockText="1" noThreeD="1"/>
</file>

<file path=xl/ctrlProps/ctrlProp716.xml><?xml version="1.0" encoding="utf-8"?>
<formControlPr xmlns="http://schemas.microsoft.com/office/spreadsheetml/2009/9/main" objectType="CheckBox" fmlaLink="$P$39" lockText="1" noThreeD="1"/>
</file>

<file path=xl/ctrlProps/ctrlProp717.xml><?xml version="1.0" encoding="utf-8"?>
<formControlPr xmlns="http://schemas.microsoft.com/office/spreadsheetml/2009/9/main" objectType="CheckBox" fmlaLink="$P$40" lockText="1" noThreeD="1"/>
</file>

<file path=xl/ctrlProps/ctrlProp718.xml><?xml version="1.0" encoding="utf-8"?>
<formControlPr xmlns="http://schemas.microsoft.com/office/spreadsheetml/2009/9/main" objectType="CheckBox" fmlaLink="$P$41" lockText="1" noThreeD="1"/>
</file>

<file path=xl/ctrlProps/ctrlProp719.xml><?xml version="1.0" encoding="utf-8"?>
<formControlPr xmlns="http://schemas.microsoft.com/office/spreadsheetml/2009/9/main" objectType="CheckBox" fmlaLink="$P$42" lockText="1" noThreeD="1"/>
</file>

<file path=xl/ctrlProps/ctrlProp72.xml><?xml version="1.0" encoding="utf-8"?>
<formControlPr xmlns="http://schemas.microsoft.com/office/spreadsheetml/2009/9/main" objectType="CheckBox" fmlaLink="$AA$17" lockText="1" noThreeD="1"/>
</file>

<file path=xl/ctrlProps/ctrlProp720.xml><?xml version="1.0" encoding="utf-8"?>
<formControlPr xmlns="http://schemas.microsoft.com/office/spreadsheetml/2009/9/main" objectType="CheckBox" fmlaLink="$P$43" lockText="1" noThreeD="1"/>
</file>

<file path=xl/ctrlProps/ctrlProp721.xml><?xml version="1.0" encoding="utf-8"?>
<formControlPr xmlns="http://schemas.microsoft.com/office/spreadsheetml/2009/9/main" objectType="CheckBox" fmlaLink="$P$19" lockText="1" noThreeD="1"/>
</file>

<file path=xl/ctrlProps/ctrlProp722.xml><?xml version="1.0" encoding="utf-8"?>
<formControlPr xmlns="http://schemas.microsoft.com/office/spreadsheetml/2009/9/main" objectType="CheckBox" fmlaLink="$P$20" lockText="1" noThreeD="1"/>
</file>

<file path=xl/ctrlProps/ctrlProp723.xml><?xml version="1.0" encoding="utf-8"?>
<formControlPr xmlns="http://schemas.microsoft.com/office/spreadsheetml/2009/9/main" objectType="CheckBox" fmlaLink="$P$21" lockText="1" noThreeD="1"/>
</file>

<file path=xl/ctrlProps/ctrlProp724.xml><?xml version="1.0" encoding="utf-8"?>
<formControlPr xmlns="http://schemas.microsoft.com/office/spreadsheetml/2009/9/main" objectType="CheckBox" fmlaLink="$P$22" lockText="1" noThreeD="1"/>
</file>

<file path=xl/ctrlProps/ctrlProp725.xml><?xml version="1.0" encoding="utf-8"?>
<formControlPr xmlns="http://schemas.microsoft.com/office/spreadsheetml/2009/9/main" objectType="CheckBox" fmlaLink="$P$32" lockText="1" noThreeD="1"/>
</file>

<file path=xl/ctrlProps/ctrlProp726.xml><?xml version="1.0" encoding="utf-8"?>
<formControlPr xmlns="http://schemas.microsoft.com/office/spreadsheetml/2009/9/main" objectType="CheckBox" fmlaLink="$P$33" lockText="1" noThreeD="1"/>
</file>

<file path=xl/ctrlProps/ctrlProp727.xml><?xml version="1.0" encoding="utf-8"?>
<formControlPr xmlns="http://schemas.microsoft.com/office/spreadsheetml/2009/9/main" objectType="CheckBox" fmlaLink="$P$45" lockText="1" noThreeD="1"/>
</file>

<file path=xl/ctrlProps/ctrlProp728.xml><?xml version="1.0" encoding="utf-8"?>
<formControlPr xmlns="http://schemas.microsoft.com/office/spreadsheetml/2009/9/main" objectType="CheckBox" fmlaLink="$P$44" lockText="1" noThreeD="1"/>
</file>

<file path=xl/ctrlProps/ctrlProp729.xml><?xml version="1.0" encoding="utf-8"?>
<formControlPr xmlns="http://schemas.microsoft.com/office/spreadsheetml/2009/9/main" objectType="CheckBox" fmlaLink="$P$46" lockText="1" noThreeD="1"/>
</file>

<file path=xl/ctrlProps/ctrlProp73.xml><?xml version="1.0" encoding="utf-8"?>
<formControlPr xmlns="http://schemas.microsoft.com/office/spreadsheetml/2009/9/main" objectType="CheckBox" fmlaLink="$AA$18" lockText="1" noThreeD="1"/>
</file>

<file path=xl/ctrlProps/ctrlProp730.xml><?xml version="1.0" encoding="utf-8"?>
<formControlPr xmlns="http://schemas.microsoft.com/office/spreadsheetml/2009/9/main" objectType="CheckBox" fmlaLink="$P$34" lockText="1" noThreeD="1"/>
</file>

<file path=xl/ctrlProps/ctrlProp731.xml><?xml version="1.0" encoding="utf-8"?>
<formControlPr xmlns="http://schemas.microsoft.com/office/spreadsheetml/2009/9/main" objectType="GBox" noThreeD="1"/>
</file>

<file path=xl/ctrlProps/ctrlProp732.xml><?xml version="1.0" encoding="utf-8"?>
<formControlPr xmlns="http://schemas.microsoft.com/office/spreadsheetml/2009/9/main" objectType="Radio" firstButton="1" fmlaLink="$AA$25" lockText="1" noThreeD="1"/>
</file>

<file path=xl/ctrlProps/ctrlProp733.xml><?xml version="1.0" encoding="utf-8"?>
<formControlPr xmlns="http://schemas.microsoft.com/office/spreadsheetml/2009/9/main" objectType="Radio" lockText="1" noThreeD="1"/>
</file>

<file path=xl/ctrlProps/ctrlProp734.xml><?xml version="1.0" encoding="utf-8"?>
<formControlPr xmlns="http://schemas.microsoft.com/office/spreadsheetml/2009/9/main" objectType="Radio" lockText="1" noThreeD="1"/>
</file>

<file path=xl/ctrlProps/ctrlProp735.xml><?xml version="1.0" encoding="utf-8"?>
<formControlPr xmlns="http://schemas.microsoft.com/office/spreadsheetml/2009/9/main" objectType="Radio" lockText="1" noThreeD="1"/>
</file>

<file path=xl/ctrlProps/ctrlProp736.xml><?xml version="1.0" encoding="utf-8"?>
<formControlPr xmlns="http://schemas.microsoft.com/office/spreadsheetml/2009/9/main" objectType="Radio" lockText="1" noThreeD="1"/>
</file>

<file path=xl/ctrlProps/ctrlProp737.xml><?xml version="1.0" encoding="utf-8"?>
<formControlPr xmlns="http://schemas.microsoft.com/office/spreadsheetml/2009/9/main" objectType="Radio" lockText="1" noThreeD="1"/>
</file>

<file path=xl/ctrlProps/ctrlProp738.xml><?xml version="1.0" encoding="utf-8"?>
<formControlPr xmlns="http://schemas.microsoft.com/office/spreadsheetml/2009/9/main" objectType="Radio" lockText="1" noThreeD="1"/>
</file>

<file path=xl/ctrlProps/ctrlProp739.xml><?xml version="1.0" encoding="utf-8"?>
<formControlPr xmlns="http://schemas.microsoft.com/office/spreadsheetml/2009/9/main" objectType="Radio" lockText="1" noThreeD="1"/>
</file>

<file path=xl/ctrlProps/ctrlProp74.xml><?xml version="1.0" encoding="utf-8"?>
<formControlPr xmlns="http://schemas.microsoft.com/office/spreadsheetml/2009/9/main" objectType="CheckBox" fmlaLink="$AA$19" lockText="1" noThreeD="1"/>
</file>

<file path=xl/ctrlProps/ctrlProp740.xml><?xml version="1.0" encoding="utf-8"?>
<formControlPr xmlns="http://schemas.microsoft.com/office/spreadsheetml/2009/9/main" objectType="GBox" noThreeD="1"/>
</file>

<file path=xl/ctrlProps/ctrlProp741.xml><?xml version="1.0" encoding="utf-8"?>
<formControlPr xmlns="http://schemas.microsoft.com/office/spreadsheetml/2009/9/main" objectType="Radio" firstButton="1" fmlaLink="$AA$38" lockText="1" noThreeD="1"/>
</file>

<file path=xl/ctrlProps/ctrlProp742.xml><?xml version="1.0" encoding="utf-8"?>
<formControlPr xmlns="http://schemas.microsoft.com/office/spreadsheetml/2009/9/main" objectType="Radio" lockText="1" noThreeD="1"/>
</file>

<file path=xl/ctrlProps/ctrlProp743.xml><?xml version="1.0" encoding="utf-8"?>
<formControlPr xmlns="http://schemas.microsoft.com/office/spreadsheetml/2009/9/main" objectType="Radio" lockText="1" noThreeD="1"/>
</file>

<file path=xl/ctrlProps/ctrlProp744.xml><?xml version="1.0" encoding="utf-8"?>
<formControlPr xmlns="http://schemas.microsoft.com/office/spreadsheetml/2009/9/main" objectType="Radio" lockText="1" noThreeD="1"/>
</file>

<file path=xl/ctrlProps/ctrlProp745.xml><?xml version="1.0" encoding="utf-8"?>
<formControlPr xmlns="http://schemas.microsoft.com/office/spreadsheetml/2009/9/main" objectType="Radio" lockText="1" noThreeD="1"/>
</file>

<file path=xl/ctrlProps/ctrlProp746.xml><?xml version="1.0" encoding="utf-8"?>
<formControlPr xmlns="http://schemas.microsoft.com/office/spreadsheetml/2009/9/main" objectType="Radio" lockText="1" noThreeD="1"/>
</file>

<file path=xl/ctrlProps/ctrlProp747.xml><?xml version="1.0" encoding="utf-8"?>
<formControlPr xmlns="http://schemas.microsoft.com/office/spreadsheetml/2009/9/main" objectType="Radio" lockText="1" noThreeD="1"/>
</file>

<file path=xl/ctrlProps/ctrlProp748.xml><?xml version="1.0" encoding="utf-8"?>
<formControlPr xmlns="http://schemas.microsoft.com/office/spreadsheetml/2009/9/main" objectType="Radio" lockText="1" noThreeD="1"/>
</file>

<file path=xl/ctrlProps/ctrlProp749.xml><?xml version="1.0" encoding="utf-8"?>
<formControlPr xmlns="http://schemas.microsoft.com/office/spreadsheetml/2009/9/main" objectType="GBox" noThreeD="1"/>
</file>

<file path=xl/ctrlProps/ctrlProp75.xml><?xml version="1.0" encoding="utf-8"?>
<formControlPr xmlns="http://schemas.microsoft.com/office/spreadsheetml/2009/9/main" objectType="CheckBox" fmlaLink="$AA$26" lockText="1" noThreeD="1"/>
</file>

<file path=xl/ctrlProps/ctrlProp750.xml><?xml version="1.0" encoding="utf-8"?>
<formControlPr xmlns="http://schemas.microsoft.com/office/spreadsheetml/2009/9/main" objectType="Radio" firstButton="1" fmlaLink="$AA$51" lockText="1" noThreeD="1"/>
</file>

<file path=xl/ctrlProps/ctrlProp751.xml><?xml version="1.0" encoding="utf-8"?>
<formControlPr xmlns="http://schemas.microsoft.com/office/spreadsheetml/2009/9/main" objectType="Radio" lockText="1" noThreeD="1"/>
</file>

<file path=xl/ctrlProps/ctrlProp752.xml><?xml version="1.0" encoding="utf-8"?>
<formControlPr xmlns="http://schemas.microsoft.com/office/spreadsheetml/2009/9/main" objectType="Radio" lockText="1" noThreeD="1"/>
</file>

<file path=xl/ctrlProps/ctrlProp753.xml><?xml version="1.0" encoding="utf-8"?>
<formControlPr xmlns="http://schemas.microsoft.com/office/spreadsheetml/2009/9/main" objectType="Radio" lockText="1" noThreeD="1"/>
</file>

<file path=xl/ctrlProps/ctrlProp754.xml><?xml version="1.0" encoding="utf-8"?>
<formControlPr xmlns="http://schemas.microsoft.com/office/spreadsheetml/2009/9/main" objectType="Radio" lockText="1" noThreeD="1"/>
</file>

<file path=xl/ctrlProps/ctrlProp755.xml><?xml version="1.0" encoding="utf-8"?>
<formControlPr xmlns="http://schemas.microsoft.com/office/spreadsheetml/2009/9/main" objectType="Radio" lockText="1" noThreeD="1"/>
</file>

<file path=xl/ctrlProps/ctrlProp756.xml><?xml version="1.0" encoding="utf-8"?>
<formControlPr xmlns="http://schemas.microsoft.com/office/spreadsheetml/2009/9/main" objectType="Radio" lockText="1" noThreeD="1"/>
</file>

<file path=xl/ctrlProps/ctrlProp757.xml><?xml version="1.0" encoding="utf-8"?>
<formControlPr xmlns="http://schemas.microsoft.com/office/spreadsheetml/2009/9/main" objectType="Radio" lockText="1" noThreeD="1"/>
</file>

<file path=xl/ctrlProps/ctrlProp758.xml><?xml version="1.0" encoding="utf-8"?>
<formControlPr xmlns="http://schemas.microsoft.com/office/spreadsheetml/2009/9/main" objectType="GBox" noThreeD="1"/>
</file>

<file path=xl/ctrlProps/ctrlProp759.xml><?xml version="1.0" encoding="utf-8"?>
<formControlPr xmlns="http://schemas.microsoft.com/office/spreadsheetml/2009/9/main" objectType="Radio" firstButton="1" fmlaLink="$AD$25" lockText="1" noThreeD="1"/>
</file>

<file path=xl/ctrlProps/ctrlProp76.xml><?xml version="1.0" encoding="utf-8"?>
<formControlPr xmlns="http://schemas.microsoft.com/office/spreadsheetml/2009/9/main" objectType="CheckBox" fmlaLink="$AA$27" lockText="1" noThreeD="1"/>
</file>

<file path=xl/ctrlProps/ctrlProp760.xml><?xml version="1.0" encoding="utf-8"?>
<formControlPr xmlns="http://schemas.microsoft.com/office/spreadsheetml/2009/9/main" objectType="Radio" lockText="1" noThreeD="1"/>
</file>

<file path=xl/ctrlProps/ctrlProp761.xml><?xml version="1.0" encoding="utf-8"?>
<formControlPr xmlns="http://schemas.microsoft.com/office/spreadsheetml/2009/9/main" objectType="Radio" lockText="1" noThreeD="1"/>
</file>

<file path=xl/ctrlProps/ctrlProp762.xml><?xml version="1.0" encoding="utf-8"?>
<formControlPr xmlns="http://schemas.microsoft.com/office/spreadsheetml/2009/9/main" objectType="Radio" lockText="1" noThreeD="1"/>
</file>

<file path=xl/ctrlProps/ctrlProp763.xml><?xml version="1.0" encoding="utf-8"?>
<formControlPr xmlns="http://schemas.microsoft.com/office/spreadsheetml/2009/9/main" objectType="Radio" lockText="1" noThreeD="1"/>
</file>

<file path=xl/ctrlProps/ctrlProp764.xml><?xml version="1.0" encoding="utf-8"?>
<formControlPr xmlns="http://schemas.microsoft.com/office/spreadsheetml/2009/9/main" objectType="Radio" lockText="1" noThreeD="1"/>
</file>

<file path=xl/ctrlProps/ctrlProp765.xml><?xml version="1.0" encoding="utf-8"?>
<formControlPr xmlns="http://schemas.microsoft.com/office/spreadsheetml/2009/9/main" objectType="Radio" lockText="1" noThreeD="1"/>
</file>

<file path=xl/ctrlProps/ctrlProp766.xml><?xml version="1.0" encoding="utf-8"?>
<formControlPr xmlns="http://schemas.microsoft.com/office/spreadsheetml/2009/9/main" objectType="Radio" lockText="1" noThreeD="1"/>
</file>

<file path=xl/ctrlProps/ctrlProp767.xml><?xml version="1.0" encoding="utf-8"?>
<formControlPr xmlns="http://schemas.microsoft.com/office/spreadsheetml/2009/9/main" objectType="GBox" noThreeD="1"/>
</file>

<file path=xl/ctrlProps/ctrlProp768.xml><?xml version="1.0" encoding="utf-8"?>
<formControlPr xmlns="http://schemas.microsoft.com/office/spreadsheetml/2009/9/main" objectType="Radio" firstButton="1" fmlaLink="$AD$38" lockText="1" noThreeD="1"/>
</file>

<file path=xl/ctrlProps/ctrlProp769.xml><?xml version="1.0" encoding="utf-8"?>
<formControlPr xmlns="http://schemas.microsoft.com/office/spreadsheetml/2009/9/main" objectType="Radio" lockText="1" noThreeD="1"/>
</file>

<file path=xl/ctrlProps/ctrlProp77.xml><?xml version="1.0" encoding="utf-8"?>
<formControlPr xmlns="http://schemas.microsoft.com/office/spreadsheetml/2009/9/main" objectType="CheckBox" fmlaLink="$AA$28" lockText="1" noThreeD="1"/>
</file>

<file path=xl/ctrlProps/ctrlProp770.xml><?xml version="1.0" encoding="utf-8"?>
<formControlPr xmlns="http://schemas.microsoft.com/office/spreadsheetml/2009/9/main" objectType="Radio" lockText="1" noThreeD="1"/>
</file>

<file path=xl/ctrlProps/ctrlProp771.xml><?xml version="1.0" encoding="utf-8"?>
<formControlPr xmlns="http://schemas.microsoft.com/office/spreadsheetml/2009/9/main" objectType="Radio" lockText="1" noThreeD="1"/>
</file>

<file path=xl/ctrlProps/ctrlProp772.xml><?xml version="1.0" encoding="utf-8"?>
<formControlPr xmlns="http://schemas.microsoft.com/office/spreadsheetml/2009/9/main" objectType="Radio" lockText="1" noThreeD="1"/>
</file>

<file path=xl/ctrlProps/ctrlProp773.xml><?xml version="1.0" encoding="utf-8"?>
<formControlPr xmlns="http://schemas.microsoft.com/office/spreadsheetml/2009/9/main" objectType="Radio" lockText="1" noThreeD="1"/>
</file>

<file path=xl/ctrlProps/ctrlProp774.xml><?xml version="1.0" encoding="utf-8"?>
<formControlPr xmlns="http://schemas.microsoft.com/office/spreadsheetml/2009/9/main" objectType="Radio" lockText="1" noThreeD="1"/>
</file>

<file path=xl/ctrlProps/ctrlProp775.xml><?xml version="1.0" encoding="utf-8"?>
<formControlPr xmlns="http://schemas.microsoft.com/office/spreadsheetml/2009/9/main" objectType="Radio" lockText="1" noThreeD="1"/>
</file>

<file path=xl/ctrlProps/ctrlProp776.xml><?xml version="1.0" encoding="utf-8"?>
<formControlPr xmlns="http://schemas.microsoft.com/office/spreadsheetml/2009/9/main" objectType="GBox" noThreeD="1"/>
</file>

<file path=xl/ctrlProps/ctrlProp777.xml><?xml version="1.0" encoding="utf-8"?>
<formControlPr xmlns="http://schemas.microsoft.com/office/spreadsheetml/2009/9/main" objectType="Radio" firstButton="1" fmlaLink="$AD$51" lockText="1" noThreeD="1"/>
</file>

<file path=xl/ctrlProps/ctrlProp778.xml><?xml version="1.0" encoding="utf-8"?>
<formControlPr xmlns="http://schemas.microsoft.com/office/spreadsheetml/2009/9/main" objectType="Radio" lockText="1" noThreeD="1"/>
</file>

<file path=xl/ctrlProps/ctrlProp779.xml><?xml version="1.0" encoding="utf-8"?>
<formControlPr xmlns="http://schemas.microsoft.com/office/spreadsheetml/2009/9/main" objectType="Radio" lockText="1" noThreeD="1"/>
</file>

<file path=xl/ctrlProps/ctrlProp78.xml><?xml version="1.0" encoding="utf-8"?>
<formControlPr xmlns="http://schemas.microsoft.com/office/spreadsheetml/2009/9/main" objectType="CheckBox" fmlaLink="$AA$29" lockText="1" noThreeD="1"/>
</file>

<file path=xl/ctrlProps/ctrlProp780.xml><?xml version="1.0" encoding="utf-8"?>
<formControlPr xmlns="http://schemas.microsoft.com/office/spreadsheetml/2009/9/main" objectType="Radio" lockText="1" noThreeD="1"/>
</file>

<file path=xl/ctrlProps/ctrlProp781.xml><?xml version="1.0" encoding="utf-8"?>
<formControlPr xmlns="http://schemas.microsoft.com/office/spreadsheetml/2009/9/main" objectType="Radio" lockText="1" noThreeD="1"/>
</file>

<file path=xl/ctrlProps/ctrlProp782.xml><?xml version="1.0" encoding="utf-8"?>
<formControlPr xmlns="http://schemas.microsoft.com/office/spreadsheetml/2009/9/main" objectType="Radio" lockText="1" noThreeD="1"/>
</file>

<file path=xl/ctrlProps/ctrlProp783.xml><?xml version="1.0" encoding="utf-8"?>
<formControlPr xmlns="http://schemas.microsoft.com/office/spreadsheetml/2009/9/main" objectType="Radio" lockText="1" noThreeD="1"/>
</file>

<file path=xl/ctrlProps/ctrlProp784.xml><?xml version="1.0" encoding="utf-8"?>
<formControlPr xmlns="http://schemas.microsoft.com/office/spreadsheetml/2009/9/main" objectType="Radio" lockText="1" noThreeD="1"/>
</file>

<file path=xl/ctrlProps/ctrlProp785.xml><?xml version="1.0" encoding="utf-8"?>
<formControlPr xmlns="http://schemas.microsoft.com/office/spreadsheetml/2009/9/main" objectType="CheckBox" fmlaLink="$P$15" lockText="1" noThreeD="1"/>
</file>

<file path=xl/ctrlProps/ctrlProp786.xml><?xml version="1.0" encoding="utf-8"?>
<formControlPr xmlns="http://schemas.microsoft.com/office/spreadsheetml/2009/9/main" objectType="CheckBox" fmlaLink="$P$16" lockText="1" noThreeD="1"/>
</file>

<file path=xl/ctrlProps/ctrlProp787.xml><?xml version="1.0" encoding="utf-8"?>
<formControlPr xmlns="http://schemas.microsoft.com/office/spreadsheetml/2009/9/main" objectType="CheckBox" fmlaLink="$P$17" lockText="1" noThreeD="1"/>
</file>

<file path=xl/ctrlProps/ctrlProp788.xml><?xml version="1.0" encoding="utf-8"?>
<formControlPr xmlns="http://schemas.microsoft.com/office/spreadsheetml/2009/9/main" objectType="CheckBox" fmlaLink="$P$18" lockText="1" noThreeD="1"/>
</file>

<file path=xl/ctrlProps/ctrlProp789.xml><?xml version="1.0" encoding="utf-8"?>
<formControlPr xmlns="http://schemas.microsoft.com/office/spreadsheetml/2009/9/main" objectType="CheckBox" fmlaLink="$P$28" lockText="1" noThreeD="1"/>
</file>

<file path=xl/ctrlProps/ctrlProp79.xml><?xml version="1.0" encoding="utf-8"?>
<formControlPr xmlns="http://schemas.microsoft.com/office/spreadsheetml/2009/9/main" objectType="CheckBox" fmlaLink="$AA$30" lockText="1" noThreeD="1"/>
</file>

<file path=xl/ctrlProps/ctrlProp790.xml><?xml version="1.0" encoding="utf-8"?>
<formControlPr xmlns="http://schemas.microsoft.com/office/spreadsheetml/2009/9/main" objectType="CheckBox" fmlaLink="$P$29" lockText="1" noThreeD="1"/>
</file>

<file path=xl/ctrlProps/ctrlProp791.xml><?xml version="1.0" encoding="utf-8"?>
<formControlPr xmlns="http://schemas.microsoft.com/office/spreadsheetml/2009/9/main" objectType="CheckBox" fmlaLink="$P$30" lockText="1" noThreeD="1"/>
</file>

<file path=xl/ctrlProps/ctrlProp792.xml><?xml version="1.0" encoding="utf-8"?>
<formControlPr xmlns="http://schemas.microsoft.com/office/spreadsheetml/2009/9/main" objectType="CheckBox" fmlaLink="$P$31" lockText="1" noThreeD="1"/>
</file>

<file path=xl/ctrlProps/ctrlProp793.xml><?xml version="1.0" encoding="utf-8"?>
<formControlPr xmlns="http://schemas.microsoft.com/office/spreadsheetml/2009/9/main" objectType="CheckBox" fmlaLink="$P$32" lockText="1" noThreeD="1"/>
</file>

<file path=xl/ctrlProps/ctrlProp794.xml><?xml version="1.0" encoding="utf-8"?>
<formControlPr xmlns="http://schemas.microsoft.com/office/spreadsheetml/2009/9/main" objectType="CheckBox" fmlaLink="$P$41" lockText="1" noThreeD="1"/>
</file>

<file path=xl/ctrlProps/ctrlProp795.xml><?xml version="1.0" encoding="utf-8"?>
<formControlPr xmlns="http://schemas.microsoft.com/office/spreadsheetml/2009/9/main" objectType="CheckBox" fmlaLink="$P$42" lockText="1" noThreeD="1"/>
</file>

<file path=xl/ctrlProps/ctrlProp796.xml><?xml version="1.0" encoding="utf-8"?>
<formControlPr xmlns="http://schemas.microsoft.com/office/spreadsheetml/2009/9/main" objectType="CheckBox" fmlaLink="$P$43" lockText="1" noThreeD="1"/>
</file>

<file path=xl/ctrlProps/ctrlProp797.xml><?xml version="1.0" encoding="utf-8"?>
<formControlPr xmlns="http://schemas.microsoft.com/office/spreadsheetml/2009/9/main" objectType="CheckBox" fmlaLink="$P$44" lockText="1" noThreeD="1"/>
</file>

<file path=xl/ctrlProps/ctrlProp798.xml><?xml version="1.0" encoding="utf-8"?>
<formControlPr xmlns="http://schemas.microsoft.com/office/spreadsheetml/2009/9/main" objectType="CheckBox" fmlaLink="$P$45" lockText="1" noThreeD="1"/>
</file>

<file path=xl/ctrlProps/ctrlProp799.xml><?xml version="1.0" encoding="utf-8"?>
<formControlPr xmlns="http://schemas.microsoft.com/office/spreadsheetml/2009/9/main" objectType="CheckBox" fmlaLink="$P$19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80.xml><?xml version="1.0" encoding="utf-8"?>
<formControlPr xmlns="http://schemas.microsoft.com/office/spreadsheetml/2009/9/main" objectType="CheckBox" fmlaLink="$AA$37" lockText="1" noThreeD="1"/>
</file>

<file path=xl/ctrlProps/ctrlProp800.xml><?xml version="1.0" encoding="utf-8"?>
<formControlPr xmlns="http://schemas.microsoft.com/office/spreadsheetml/2009/9/main" objectType="CheckBox" fmlaLink="$P$20" lockText="1" noThreeD="1"/>
</file>

<file path=xl/ctrlProps/ctrlProp801.xml><?xml version="1.0" encoding="utf-8"?>
<formControlPr xmlns="http://schemas.microsoft.com/office/spreadsheetml/2009/9/main" objectType="CheckBox" fmlaLink="$P$21" lockText="1" noThreeD="1"/>
</file>

<file path=xl/ctrlProps/ctrlProp802.xml><?xml version="1.0" encoding="utf-8"?>
<formControlPr xmlns="http://schemas.microsoft.com/office/spreadsheetml/2009/9/main" objectType="CheckBox" fmlaLink="$P$23" lockText="1" noThreeD="1"/>
</file>

<file path=xl/ctrlProps/ctrlProp803.xml><?xml version="1.0" encoding="utf-8"?>
<formControlPr xmlns="http://schemas.microsoft.com/office/spreadsheetml/2009/9/main" objectType="CheckBox" fmlaLink="$P$33" lockText="1" noThreeD="1"/>
</file>

<file path=xl/ctrlProps/ctrlProp804.xml><?xml version="1.0" encoding="utf-8"?>
<formControlPr xmlns="http://schemas.microsoft.com/office/spreadsheetml/2009/9/main" objectType="CheckBox" fmlaLink="$P$35" lockText="1" noThreeD="1"/>
</file>

<file path=xl/ctrlProps/ctrlProp805.xml><?xml version="1.0" encoding="utf-8"?>
<formControlPr xmlns="http://schemas.microsoft.com/office/spreadsheetml/2009/9/main" objectType="CheckBox" fmlaLink="$P$47" lockText="1" noThreeD="1"/>
</file>

<file path=xl/ctrlProps/ctrlProp806.xml><?xml version="1.0" encoding="utf-8"?>
<formControlPr xmlns="http://schemas.microsoft.com/office/spreadsheetml/2009/9/main" objectType="CheckBox" fmlaLink="$P$46" lockText="1" noThreeD="1"/>
</file>

<file path=xl/ctrlProps/ctrlProp807.xml><?xml version="1.0" encoding="utf-8"?>
<formControlPr xmlns="http://schemas.microsoft.com/office/spreadsheetml/2009/9/main" objectType="CheckBox" fmlaLink="$P$49" lockText="1" noThreeD="1"/>
</file>

<file path=xl/ctrlProps/ctrlProp808.xml><?xml version="1.0" encoding="utf-8"?>
<formControlPr xmlns="http://schemas.microsoft.com/office/spreadsheetml/2009/9/main" objectType="CheckBox" fmlaLink="$P$34" lockText="1" noThreeD="1"/>
</file>

<file path=xl/ctrlProps/ctrlProp809.xml><?xml version="1.0" encoding="utf-8"?>
<formControlPr xmlns="http://schemas.microsoft.com/office/spreadsheetml/2009/9/main" objectType="CheckBox" fmlaLink="$P$22" lockText="1" noThreeD="1"/>
</file>

<file path=xl/ctrlProps/ctrlProp81.xml><?xml version="1.0" encoding="utf-8"?>
<formControlPr xmlns="http://schemas.microsoft.com/office/spreadsheetml/2009/9/main" objectType="CheckBox" fmlaLink="$AA$38" lockText="1" noThreeD="1"/>
</file>

<file path=xl/ctrlProps/ctrlProp810.xml><?xml version="1.0" encoding="utf-8"?>
<formControlPr xmlns="http://schemas.microsoft.com/office/spreadsheetml/2009/9/main" objectType="CheckBox" fmlaLink="$P$48" lockText="1" noThreeD="1"/>
</file>

<file path=xl/ctrlProps/ctrlProp811.xml><?xml version="1.0" encoding="utf-8"?>
<formControlPr xmlns="http://schemas.microsoft.com/office/spreadsheetml/2009/9/main" objectType="CheckBox" fmlaLink="$P$36" lockText="1" noThreeD="1"/>
</file>

<file path=xl/ctrlProps/ctrlProp812.xml><?xml version="1.0" encoding="utf-8"?>
<formControlPr xmlns="http://schemas.microsoft.com/office/spreadsheetml/2009/9/main" objectType="GBox" noThreeD="1"/>
</file>

<file path=xl/ctrlProps/ctrlProp813.xml><?xml version="1.0" encoding="utf-8"?>
<formControlPr xmlns="http://schemas.microsoft.com/office/spreadsheetml/2009/9/main" objectType="Radio" firstButton="1" fmlaLink="$AN$23" lockText="1" noThreeD="1"/>
</file>

<file path=xl/ctrlProps/ctrlProp814.xml><?xml version="1.0" encoding="utf-8"?>
<formControlPr xmlns="http://schemas.microsoft.com/office/spreadsheetml/2009/9/main" objectType="Radio" lockText="1" noThreeD="1"/>
</file>

<file path=xl/ctrlProps/ctrlProp815.xml><?xml version="1.0" encoding="utf-8"?>
<formControlPr xmlns="http://schemas.microsoft.com/office/spreadsheetml/2009/9/main" objectType="Radio" lockText="1" noThreeD="1"/>
</file>

<file path=xl/ctrlProps/ctrlProp816.xml><?xml version="1.0" encoding="utf-8"?>
<formControlPr xmlns="http://schemas.microsoft.com/office/spreadsheetml/2009/9/main" objectType="Radio" lockText="1" noThreeD="1"/>
</file>

<file path=xl/ctrlProps/ctrlProp817.xml><?xml version="1.0" encoding="utf-8"?>
<formControlPr xmlns="http://schemas.microsoft.com/office/spreadsheetml/2009/9/main" objectType="Radio" lockText="1" noThreeD="1"/>
</file>

<file path=xl/ctrlProps/ctrlProp818.xml><?xml version="1.0" encoding="utf-8"?>
<formControlPr xmlns="http://schemas.microsoft.com/office/spreadsheetml/2009/9/main" objectType="Radio" lockText="1" noThreeD="1"/>
</file>

<file path=xl/ctrlProps/ctrlProp819.xml><?xml version="1.0" encoding="utf-8"?>
<formControlPr xmlns="http://schemas.microsoft.com/office/spreadsheetml/2009/9/main" objectType="Radio" lockText="1" noThreeD="1"/>
</file>

<file path=xl/ctrlProps/ctrlProp82.xml><?xml version="1.0" encoding="utf-8"?>
<formControlPr xmlns="http://schemas.microsoft.com/office/spreadsheetml/2009/9/main" objectType="CheckBox" fmlaLink="$AA$39" lockText="1" noThreeD="1"/>
</file>

<file path=xl/ctrlProps/ctrlProp820.xml><?xml version="1.0" encoding="utf-8"?>
<formControlPr xmlns="http://schemas.microsoft.com/office/spreadsheetml/2009/9/main" objectType="Radio" lockText="1" noThreeD="1"/>
</file>

<file path=xl/ctrlProps/ctrlProp821.xml><?xml version="1.0" encoding="utf-8"?>
<formControlPr xmlns="http://schemas.microsoft.com/office/spreadsheetml/2009/9/main" objectType="GBox" noThreeD="1"/>
</file>

<file path=xl/ctrlProps/ctrlProp822.xml><?xml version="1.0" encoding="utf-8"?>
<formControlPr xmlns="http://schemas.microsoft.com/office/spreadsheetml/2009/9/main" objectType="Radio" firstButton="1" fmlaLink="$AN$34" lockText="1" noThreeD="1"/>
</file>

<file path=xl/ctrlProps/ctrlProp823.xml><?xml version="1.0" encoding="utf-8"?>
<formControlPr xmlns="http://schemas.microsoft.com/office/spreadsheetml/2009/9/main" objectType="Radio" lockText="1" noThreeD="1"/>
</file>

<file path=xl/ctrlProps/ctrlProp824.xml><?xml version="1.0" encoding="utf-8"?>
<formControlPr xmlns="http://schemas.microsoft.com/office/spreadsheetml/2009/9/main" objectType="Radio" lockText="1" noThreeD="1"/>
</file>

<file path=xl/ctrlProps/ctrlProp825.xml><?xml version="1.0" encoding="utf-8"?>
<formControlPr xmlns="http://schemas.microsoft.com/office/spreadsheetml/2009/9/main" objectType="Radio" lockText="1" noThreeD="1"/>
</file>

<file path=xl/ctrlProps/ctrlProp826.xml><?xml version="1.0" encoding="utf-8"?>
<formControlPr xmlns="http://schemas.microsoft.com/office/spreadsheetml/2009/9/main" objectType="Radio" lockText="1" noThreeD="1"/>
</file>

<file path=xl/ctrlProps/ctrlProp827.xml><?xml version="1.0" encoding="utf-8"?>
<formControlPr xmlns="http://schemas.microsoft.com/office/spreadsheetml/2009/9/main" objectType="Radio" lockText="1" noThreeD="1"/>
</file>

<file path=xl/ctrlProps/ctrlProp828.xml><?xml version="1.0" encoding="utf-8"?>
<formControlPr xmlns="http://schemas.microsoft.com/office/spreadsheetml/2009/9/main" objectType="Radio" lockText="1" noThreeD="1"/>
</file>

<file path=xl/ctrlProps/ctrlProp829.xml><?xml version="1.0" encoding="utf-8"?>
<formControlPr xmlns="http://schemas.microsoft.com/office/spreadsheetml/2009/9/main" objectType="Radio" lockText="1" noThreeD="1"/>
</file>

<file path=xl/ctrlProps/ctrlProp83.xml><?xml version="1.0" encoding="utf-8"?>
<formControlPr xmlns="http://schemas.microsoft.com/office/spreadsheetml/2009/9/main" objectType="CheckBox" fmlaLink="$AA$40" lockText="1" noThreeD="1"/>
</file>

<file path=xl/ctrlProps/ctrlProp830.xml><?xml version="1.0" encoding="utf-8"?>
<formControlPr xmlns="http://schemas.microsoft.com/office/spreadsheetml/2009/9/main" objectType="GBox" noThreeD="1"/>
</file>

<file path=xl/ctrlProps/ctrlProp831.xml><?xml version="1.0" encoding="utf-8"?>
<formControlPr xmlns="http://schemas.microsoft.com/office/spreadsheetml/2009/9/main" objectType="Radio" firstButton="1" fmlaLink="$AN$45" lockText="1" noThreeD="1"/>
</file>

<file path=xl/ctrlProps/ctrlProp832.xml><?xml version="1.0" encoding="utf-8"?>
<formControlPr xmlns="http://schemas.microsoft.com/office/spreadsheetml/2009/9/main" objectType="Radio" lockText="1" noThreeD="1"/>
</file>

<file path=xl/ctrlProps/ctrlProp833.xml><?xml version="1.0" encoding="utf-8"?>
<formControlPr xmlns="http://schemas.microsoft.com/office/spreadsheetml/2009/9/main" objectType="Radio" lockText="1" noThreeD="1"/>
</file>

<file path=xl/ctrlProps/ctrlProp834.xml><?xml version="1.0" encoding="utf-8"?>
<formControlPr xmlns="http://schemas.microsoft.com/office/spreadsheetml/2009/9/main" objectType="Radio" lockText="1" noThreeD="1"/>
</file>

<file path=xl/ctrlProps/ctrlProp835.xml><?xml version="1.0" encoding="utf-8"?>
<formControlPr xmlns="http://schemas.microsoft.com/office/spreadsheetml/2009/9/main" objectType="Radio" lockText="1" noThreeD="1"/>
</file>

<file path=xl/ctrlProps/ctrlProp836.xml><?xml version="1.0" encoding="utf-8"?>
<formControlPr xmlns="http://schemas.microsoft.com/office/spreadsheetml/2009/9/main" objectType="Radio" lockText="1" noThreeD="1"/>
</file>

<file path=xl/ctrlProps/ctrlProp837.xml><?xml version="1.0" encoding="utf-8"?>
<formControlPr xmlns="http://schemas.microsoft.com/office/spreadsheetml/2009/9/main" objectType="Radio" lockText="1" noThreeD="1"/>
</file>

<file path=xl/ctrlProps/ctrlProp838.xml><?xml version="1.0" encoding="utf-8"?>
<formControlPr xmlns="http://schemas.microsoft.com/office/spreadsheetml/2009/9/main" objectType="Radio" lockText="1" noThreeD="1"/>
</file>

<file path=xl/ctrlProps/ctrlProp839.xml><?xml version="1.0" encoding="utf-8"?>
<formControlPr xmlns="http://schemas.microsoft.com/office/spreadsheetml/2009/9/main" objectType="GBox" noThreeD="1"/>
</file>

<file path=xl/ctrlProps/ctrlProp84.xml><?xml version="1.0" encoding="utf-8"?>
<formControlPr xmlns="http://schemas.microsoft.com/office/spreadsheetml/2009/9/main" objectType="CheckBox" fmlaLink="$AA$41" lockText="1" noThreeD="1"/>
</file>

<file path=xl/ctrlProps/ctrlProp840.xml><?xml version="1.0" encoding="utf-8"?>
<formControlPr xmlns="http://schemas.microsoft.com/office/spreadsheetml/2009/9/main" objectType="Radio" firstButton="1" fmlaLink="$AQ$23" lockText="1" noThreeD="1"/>
</file>

<file path=xl/ctrlProps/ctrlProp841.xml><?xml version="1.0" encoding="utf-8"?>
<formControlPr xmlns="http://schemas.microsoft.com/office/spreadsheetml/2009/9/main" objectType="Radio" lockText="1" noThreeD="1"/>
</file>

<file path=xl/ctrlProps/ctrlProp842.xml><?xml version="1.0" encoding="utf-8"?>
<formControlPr xmlns="http://schemas.microsoft.com/office/spreadsheetml/2009/9/main" objectType="Radio" lockText="1" noThreeD="1"/>
</file>

<file path=xl/ctrlProps/ctrlProp843.xml><?xml version="1.0" encoding="utf-8"?>
<formControlPr xmlns="http://schemas.microsoft.com/office/spreadsheetml/2009/9/main" objectType="Radio" lockText="1" noThreeD="1"/>
</file>

<file path=xl/ctrlProps/ctrlProp844.xml><?xml version="1.0" encoding="utf-8"?>
<formControlPr xmlns="http://schemas.microsoft.com/office/spreadsheetml/2009/9/main" objectType="Radio" lockText="1" noThreeD="1"/>
</file>

<file path=xl/ctrlProps/ctrlProp845.xml><?xml version="1.0" encoding="utf-8"?>
<formControlPr xmlns="http://schemas.microsoft.com/office/spreadsheetml/2009/9/main" objectType="Radio" lockText="1" noThreeD="1"/>
</file>

<file path=xl/ctrlProps/ctrlProp846.xml><?xml version="1.0" encoding="utf-8"?>
<formControlPr xmlns="http://schemas.microsoft.com/office/spreadsheetml/2009/9/main" objectType="Radio" lockText="1" noThreeD="1"/>
</file>

<file path=xl/ctrlProps/ctrlProp847.xml><?xml version="1.0" encoding="utf-8"?>
<formControlPr xmlns="http://schemas.microsoft.com/office/spreadsheetml/2009/9/main" objectType="Radio" lockText="1" noThreeD="1"/>
</file>

<file path=xl/ctrlProps/ctrlProp848.xml><?xml version="1.0" encoding="utf-8"?>
<formControlPr xmlns="http://schemas.microsoft.com/office/spreadsheetml/2009/9/main" objectType="GBox" noThreeD="1"/>
</file>

<file path=xl/ctrlProps/ctrlProp849.xml><?xml version="1.0" encoding="utf-8"?>
<formControlPr xmlns="http://schemas.microsoft.com/office/spreadsheetml/2009/9/main" objectType="Radio" firstButton="1" fmlaLink="$AQ$34" lockText="1" noThreeD="1"/>
</file>

<file path=xl/ctrlProps/ctrlProp85.xml><?xml version="1.0" encoding="utf-8"?>
<formControlPr xmlns="http://schemas.microsoft.com/office/spreadsheetml/2009/9/main" objectType="CheckBox" fmlaLink="$AB$15" lockText="1" noThreeD="1"/>
</file>

<file path=xl/ctrlProps/ctrlProp850.xml><?xml version="1.0" encoding="utf-8"?>
<formControlPr xmlns="http://schemas.microsoft.com/office/spreadsheetml/2009/9/main" objectType="Radio" lockText="1" noThreeD="1"/>
</file>

<file path=xl/ctrlProps/ctrlProp851.xml><?xml version="1.0" encoding="utf-8"?>
<formControlPr xmlns="http://schemas.microsoft.com/office/spreadsheetml/2009/9/main" objectType="Radio" lockText="1" noThreeD="1"/>
</file>

<file path=xl/ctrlProps/ctrlProp852.xml><?xml version="1.0" encoding="utf-8"?>
<formControlPr xmlns="http://schemas.microsoft.com/office/spreadsheetml/2009/9/main" objectType="Radio" lockText="1" noThreeD="1"/>
</file>

<file path=xl/ctrlProps/ctrlProp853.xml><?xml version="1.0" encoding="utf-8"?>
<formControlPr xmlns="http://schemas.microsoft.com/office/spreadsheetml/2009/9/main" objectType="Radio" lockText="1" noThreeD="1"/>
</file>

<file path=xl/ctrlProps/ctrlProp854.xml><?xml version="1.0" encoding="utf-8"?>
<formControlPr xmlns="http://schemas.microsoft.com/office/spreadsheetml/2009/9/main" objectType="Radio" lockText="1" noThreeD="1"/>
</file>

<file path=xl/ctrlProps/ctrlProp855.xml><?xml version="1.0" encoding="utf-8"?>
<formControlPr xmlns="http://schemas.microsoft.com/office/spreadsheetml/2009/9/main" objectType="Radio" lockText="1" noThreeD="1"/>
</file>

<file path=xl/ctrlProps/ctrlProp856.xml><?xml version="1.0" encoding="utf-8"?>
<formControlPr xmlns="http://schemas.microsoft.com/office/spreadsheetml/2009/9/main" objectType="Radio" lockText="1" noThreeD="1"/>
</file>

<file path=xl/ctrlProps/ctrlProp857.xml><?xml version="1.0" encoding="utf-8"?>
<formControlPr xmlns="http://schemas.microsoft.com/office/spreadsheetml/2009/9/main" objectType="GBox" noThreeD="1"/>
</file>

<file path=xl/ctrlProps/ctrlProp858.xml><?xml version="1.0" encoding="utf-8"?>
<formControlPr xmlns="http://schemas.microsoft.com/office/spreadsheetml/2009/9/main" objectType="Radio" firstButton="1" fmlaLink="$AQ$45" lockText="1" noThreeD="1"/>
</file>

<file path=xl/ctrlProps/ctrlProp859.xml><?xml version="1.0" encoding="utf-8"?>
<formControlPr xmlns="http://schemas.microsoft.com/office/spreadsheetml/2009/9/main" objectType="Radio" lockText="1" noThreeD="1"/>
</file>

<file path=xl/ctrlProps/ctrlProp86.xml><?xml version="1.0" encoding="utf-8"?>
<formControlPr xmlns="http://schemas.microsoft.com/office/spreadsheetml/2009/9/main" objectType="CheckBox" fmlaLink="$AB$16" lockText="1" noThreeD="1"/>
</file>

<file path=xl/ctrlProps/ctrlProp860.xml><?xml version="1.0" encoding="utf-8"?>
<formControlPr xmlns="http://schemas.microsoft.com/office/spreadsheetml/2009/9/main" objectType="Radio" lockText="1" noThreeD="1"/>
</file>

<file path=xl/ctrlProps/ctrlProp861.xml><?xml version="1.0" encoding="utf-8"?>
<formControlPr xmlns="http://schemas.microsoft.com/office/spreadsheetml/2009/9/main" objectType="Radio" lockText="1" noThreeD="1"/>
</file>

<file path=xl/ctrlProps/ctrlProp862.xml><?xml version="1.0" encoding="utf-8"?>
<formControlPr xmlns="http://schemas.microsoft.com/office/spreadsheetml/2009/9/main" objectType="Radio" lockText="1" noThreeD="1"/>
</file>

<file path=xl/ctrlProps/ctrlProp863.xml><?xml version="1.0" encoding="utf-8"?>
<formControlPr xmlns="http://schemas.microsoft.com/office/spreadsheetml/2009/9/main" objectType="Radio" lockText="1" noThreeD="1"/>
</file>

<file path=xl/ctrlProps/ctrlProp864.xml><?xml version="1.0" encoding="utf-8"?>
<formControlPr xmlns="http://schemas.microsoft.com/office/spreadsheetml/2009/9/main" objectType="Radio" lockText="1" noThreeD="1"/>
</file>

<file path=xl/ctrlProps/ctrlProp865.xml><?xml version="1.0" encoding="utf-8"?>
<formControlPr xmlns="http://schemas.microsoft.com/office/spreadsheetml/2009/9/main" objectType="Radio" lockText="1" noThreeD="1"/>
</file>

<file path=xl/ctrlProps/ctrlProp866.xml><?xml version="1.0" encoding="utf-8"?>
<formControlPr xmlns="http://schemas.microsoft.com/office/spreadsheetml/2009/9/main" objectType="CheckBox" fmlaLink="$AC$15" lockText="1" noThreeD="1"/>
</file>

<file path=xl/ctrlProps/ctrlProp867.xml><?xml version="1.0" encoding="utf-8"?>
<formControlPr xmlns="http://schemas.microsoft.com/office/spreadsheetml/2009/9/main" objectType="CheckBox" fmlaLink="$AC$16" lockText="1" noThreeD="1"/>
</file>

<file path=xl/ctrlProps/ctrlProp868.xml><?xml version="1.0" encoding="utf-8"?>
<formControlPr xmlns="http://schemas.microsoft.com/office/spreadsheetml/2009/9/main" objectType="CheckBox" fmlaLink="$AC$17" lockText="1" noThreeD="1"/>
</file>

<file path=xl/ctrlProps/ctrlProp869.xml><?xml version="1.0" encoding="utf-8"?>
<formControlPr xmlns="http://schemas.microsoft.com/office/spreadsheetml/2009/9/main" objectType="CheckBox" fmlaLink="$AC$18" lockText="1" noThreeD="1"/>
</file>

<file path=xl/ctrlProps/ctrlProp87.xml><?xml version="1.0" encoding="utf-8"?>
<formControlPr xmlns="http://schemas.microsoft.com/office/spreadsheetml/2009/9/main" objectType="CheckBox" fmlaLink="$AB$17" lockText="1" noThreeD="1"/>
</file>

<file path=xl/ctrlProps/ctrlProp870.xml><?xml version="1.0" encoding="utf-8"?>
<formControlPr xmlns="http://schemas.microsoft.com/office/spreadsheetml/2009/9/main" objectType="CheckBox" fmlaLink="$AC$19" lockText="1" noThreeD="1"/>
</file>

<file path=xl/ctrlProps/ctrlProp871.xml><?xml version="1.0" encoding="utf-8"?>
<formControlPr xmlns="http://schemas.microsoft.com/office/spreadsheetml/2009/9/main" objectType="CheckBox" fmlaLink="$AC$26" lockText="1" noThreeD="1"/>
</file>

<file path=xl/ctrlProps/ctrlProp872.xml><?xml version="1.0" encoding="utf-8"?>
<formControlPr xmlns="http://schemas.microsoft.com/office/spreadsheetml/2009/9/main" objectType="CheckBox" fmlaLink="$AC$27" lockText="1" noThreeD="1"/>
</file>

<file path=xl/ctrlProps/ctrlProp873.xml><?xml version="1.0" encoding="utf-8"?>
<formControlPr xmlns="http://schemas.microsoft.com/office/spreadsheetml/2009/9/main" objectType="CheckBox" fmlaLink="$AC$28" lockText="1" noThreeD="1"/>
</file>

<file path=xl/ctrlProps/ctrlProp874.xml><?xml version="1.0" encoding="utf-8"?>
<formControlPr xmlns="http://schemas.microsoft.com/office/spreadsheetml/2009/9/main" objectType="CheckBox" fmlaLink="$AC$29" lockText="1" noThreeD="1"/>
</file>

<file path=xl/ctrlProps/ctrlProp875.xml><?xml version="1.0" encoding="utf-8"?>
<formControlPr xmlns="http://schemas.microsoft.com/office/spreadsheetml/2009/9/main" objectType="CheckBox" fmlaLink="$AC$30" lockText="1" noThreeD="1"/>
</file>

<file path=xl/ctrlProps/ctrlProp876.xml><?xml version="1.0" encoding="utf-8"?>
<formControlPr xmlns="http://schemas.microsoft.com/office/spreadsheetml/2009/9/main" objectType="CheckBox" fmlaLink="$AC$37" lockText="1" noThreeD="1"/>
</file>

<file path=xl/ctrlProps/ctrlProp877.xml><?xml version="1.0" encoding="utf-8"?>
<formControlPr xmlns="http://schemas.microsoft.com/office/spreadsheetml/2009/9/main" objectType="CheckBox" fmlaLink="$AC$38" lockText="1" noThreeD="1"/>
</file>

<file path=xl/ctrlProps/ctrlProp878.xml><?xml version="1.0" encoding="utf-8"?>
<formControlPr xmlns="http://schemas.microsoft.com/office/spreadsheetml/2009/9/main" objectType="CheckBox" fmlaLink="$AC$39" lockText="1" noThreeD="1"/>
</file>

<file path=xl/ctrlProps/ctrlProp879.xml><?xml version="1.0" encoding="utf-8"?>
<formControlPr xmlns="http://schemas.microsoft.com/office/spreadsheetml/2009/9/main" objectType="CheckBox" fmlaLink="$AC$40" lockText="1" noThreeD="1"/>
</file>

<file path=xl/ctrlProps/ctrlProp88.xml><?xml version="1.0" encoding="utf-8"?>
<formControlPr xmlns="http://schemas.microsoft.com/office/spreadsheetml/2009/9/main" objectType="CheckBox" fmlaLink="$AB$18" lockText="1" noThreeD="1"/>
</file>

<file path=xl/ctrlProps/ctrlProp880.xml><?xml version="1.0" encoding="utf-8"?>
<formControlPr xmlns="http://schemas.microsoft.com/office/spreadsheetml/2009/9/main" objectType="CheckBox" fmlaLink="$AC$41" lockText="1" noThreeD="1"/>
</file>

<file path=xl/ctrlProps/ctrlProp881.xml><?xml version="1.0" encoding="utf-8"?>
<formControlPr xmlns="http://schemas.microsoft.com/office/spreadsheetml/2009/9/main" objectType="CheckBox" fmlaLink="$AD$15" lockText="1" noThreeD="1"/>
</file>

<file path=xl/ctrlProps/ctrlProp882.xml><?xml version="1.0" encoding="utf-8"?>
<formControlPr xmlns="http://schemas.microsoft.com/office/spreadsheetml/2009/9/main" objectType="CheckBox" fmlaLink="$AD$16" lockText="1" noThreeD="1"/>
</file>

<file path=xl/ctrlProps/ctrlProp883.xml><?xml version="1.0" encoding="utf-8"?>
<formControlPr xmlns="http://schemas.microsoft.com/office/spreadsheetml/2009/9/main" objectType="CheckBox" fmlaLink="$AD$17" lockText="1" noThreeD="1"/>
</file>

<file path=xl/ctrlProps/ctrlProp884.xml><?xml version="1.0" encoding="utf-8"?>
<formControlPr xmlns="http://schemas.microsoft.com/office/spreadsheetml/2009/9/main" objectType="CheckBox" fmlaLink="$AD$18" lockText="1" noThreeD="1"/>
</file>

<file path=xl/ctrlProps/ctrlProp885.xml><?xml version="1.0" encoding="utf-8"?>
<formControlPr xmlns="http://schemas.microsoft.com/office/spreadsheetml/2009/9/main" objectType="CheckBox" fmlaLink="$AD$19" lockText="1" noThreeD="1"/>
</file>

<file path=xl/ctrlProps/ctrlProp886.xml><?xml version="1.0" encoding="utf-8"?>
<formControlPr xmlns="http://schemas.microsoft.com/office/spreadsheetml/2009/9/main" objectType="CheckBox" fmlaLink="$AD$26" lockText="1" noThreeD="1"/>
</file>

<file path=xl/ctrlProps/ctrlProp887.xml><?xml version="1.0" encoding="utf-8"?>
<formControlPr xmlns="http://schemas.microsoft.com/office/spreadsheetml/2009/9/main" objectType="CheckBox" fmlaLink="$AD$27" lockText="1" noThreeD="1"/>
</file>

<file path=xl/ctrlProps/ctrlProp888.xml><?xml version="1.0" encoding="utf-8"?>
<formControlPr xmlns="http://schemas.microsoft.com/office/spreadsheetml/2009/9/main" objectType="CheckBox" fmlaLink="$AD$28" lockText="1" noThreeD="1"/>
</file>

<file path=xl/ctrlProps/ctrlProp889.xml><?xml version="1.0" encoding="utf-8"?>
<formControlPr xmlns="http://schemas.microsoft.com/office/spreadsheetml/2009/9/main" objectType="CheckBox" fmlaLink="$AD$29" lockText="1" noThreeD="1"/>
</file>

<file path=xl/ctrlProps/ctrlProp89.xml><?xml version="1.0" encoding="utf-8"?>
<formControlPr xmlns="http://schemas.microsoft.com/office/spreadsheetml/2009/9/main" objectType="CheckBox" fmlaLink="$AB$26" lockText="1" noThreeD="1"/>
</file>

<file path=xl/ctrlProps/ctrlProp890.xml><?xml version="1.0" encoding="utf-8"?>
<formControlPr xmlns="http://schemas.microsoft.com/office/spreadsheetml/2009/9/main" objectType="CheckBox" fmlaLink="$AD$30" lockText="1" noThreeD="1"/>
</file>

<file path=xl/ctrlProps/ctrlProp891.xml><?xml version="1.0" encoding="utf-8"?>
<formControlPr xmlns="http://schemas.microsoft.com/office/spreadsheetml/2009/9/main" objectType="CheckBox" fmlaLink="$AD$37" lockText="1" noThreeD="1"/>
</file>

<file path=xl/ctrlProps/ctrlProp892.xml><?xml version="1.0" encoding="utf-8"?>
<formControlPr xmlns="http://schemas.microsoft.com/office/spreadsheetml/2009/9/main" objectType="CheckBox" fmlaLink="$AD$38" lockText="1" noThreeD="1"/>
</file>

<file path=xl/ctrlProps/ctrlProp893.xml><?xml version="1.0" encoding="utf-8"?>
<formControlPr xmlns="http://schemas.microsoft.com/office/spreadsheetml/2009/9/main" objectType="CheckBox" fmlaLink="$AD$39" lockText="1" noThreeD="1"/>
</file>

<file path=xl/ctrlProps/ctrlProp894.xml><?xml version="1.0" encoding="utf-8"?>
<formControlPr xmlns="http://schemas.microsoft.com/office/spreadsheetml/2009/9/main" objectType="CheckBox" fmlaLink="$AD$40" lockText="1" noThreeD="1"/>
</file>

<file path=xl/ctrlProps/ctrlProp895.xml><?xml version="1.0" encoding="utf-8"?>
<formControlPr xmlns="http://schemas.microsoft.com/office/spreadsheetml/2009/9/main" objectType="CheckBox" fmlaLink="$AD$41" lockText="1" noThreeD="1"/>
</file>

<file path=xl/ctrlProps/ctrlProp896.xml><?xml version="1.0" encoding="utf-8"?>
<formControlPr xmlns="http://schemas.microsoft.com/office/spreadsheetml/2009/9/main" objectType="CheckBox" fmlaLink="$AE$15" lockText="1" noThreeD="1"/>
</file>

<file path=xl/ctrlProps/ctrlProp897.xml><?xml version="1.0" encoding="utf-8"?>
<formControlPr xmlns="http://schemas.microsoft.com/office/spreadsheetml/2009/9/main" objectType="CheckBox" fmlaLink="$AE$26" lockText="1" noThreeD="1"/>
</file>

<file path=xl/ctrlProps/ctrlProp898.xml><?xml version="1.0" encoding="utf-8"?>
<formControlPr xmlns="http://schemas.microsoft.com/office/spreadsheetml/2009/9/main" objectType="CheckBox" fmlaLink="$AE$37" lockText="1" noThreeD="1"/>
</file>

<file path=xl/ctrlProps/ctrlProp899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Radio" lockText="1" noThreeD="1"/>
</file>

<file path=xl/ctrlProps/ctrlProp90.xml><?xml version="1.0" encoding="utf-8"?>
<formControlPr xmlns="http://schemas.microsoft.com/office/spreadsheetml/2009/9/main" objectType="CheckBox" fmlaLink="$AB$27" lockText="1" noThreeD="1"/>
</file>

<file path=xl/ctrlProps/ctrlProp900.xml><?xml version="1.0" encoding="utf-8"?>
<formControlPr xmlns="http://schemas.microsoft.com/office/spreadsheetml/2009/9/main" objectType="Radio" firstButton="1" fmlaLink="$AT$23" lockText="1" noThreeD="1"/>
</file>

<file path=xl/ctrlProps/ctrlProp901.xml><?xml version="1.0" encoding="utf-8"?>
<formControlPr xmlns="http://schemas.microsoft.com/office/spreadsheetml/2009/9/main" objectType="Radio" lockText="1" noThreeD="1"/>
</file>

<file path=xl/ctrlProps/ctrlProp902.xml><?xml version="1.0" encoding="utf-8"?>
<formControlPr xmlns="http://schemas.microsoft.com/office/spreadsheetml/2009/9/main" objectType="Radio" lockText="1" noThreeD="1"/>
</file>

<file path=xl/ctrlProps/ctrlProp903.xml><?xml version="1.0" encoding="utf-8"?>
<formControlPr xmlns="http://schemas.microsoft.com/office/spreadsheetml/2009/9/main" objectType="Radio" lockText="1" noThreeD="1"/>
</file>

<file path=xl/ctrlProps/ctrlProp904.xml><?xml version="1.0" encoding="utf-8"?>
<formControlPr xmlns="http://schemas.microsoft.com/office/spreadsheetml/2009/9/main" objectType="Radio" lockText="1" noThreeD="1"/>
</file>

<file path=xl/ctrlProps/ctrlProp905.xml><?xml version="1.0" encoding="utf-8"?>
<formControlPr xmlns="http://schemas.microsoft.com/office/spreadsheetml/2009/9/main" objectType="Radio" lockText="1" noThreeD="1"/>
</file>

<file path=xl/ctrlProps/ctrlProp906.xml><?xml version="1.0" encoding="utf-8"?>
<formControlPr xmlns="http://schemas.microsoft.com/office/spreadsheetml/2009/9/main" objectType="Radio" lockText="1" noThreeD="1"/>
</file>

<file path=xl/ctrlProps/ctrlProp907.xml><?xml version="1.0" encoding="utf-8"?>
<formControlPr xmlns="http://schemas.microsoft.com/office/spreadsheetml/2009/9/main" objectType="Radio" lockText="1" noThreeD="1"/>
</file>

<file path=xl/ctrlProps/ctrlProp908.xml><?xml version="1.0" encoding="utf-8"?>
<formControlPr xmlns="http://schemas.microsoft.com/office/spreadsheetml/2009/9/main" objectType="GBox" noThreeD="1"/>
</file>

<file path=xl/ctrlProps/ctrlProp909.xml><?xml version="1.0" encoding="utf-8"?>
<formControlPr xmlns="http://schemas.microsoft.com/office/spreadsheetml/2009/9/main" objectType="Radio" firstButton="1" fmlaLink="$AT$34" lockText="1" noThreeD="1"/>
</file>

<file path=xl/ctrlProps/ctrlProp91.xml><?xml version="1.0" encoding="utf-8"?>
<formControlPr xmlns="http://schemas.microsoft.com/office/spreadsheetml/2009/9/main" objectType="CheckBox" fmlaLink="$AB$28" lockText="1" noThreeD="1"/>
</file>

<file path=xl/ctrlProps/ctrlProp910.xml><?xml version="1.0" encoding="utf-8"?>
<formControlPr xmlns="http://schemas.microsoft.com/office/spreadsheetml/2009/9/main" objectType="Radio" lockText="1" noThreeD="1"/>
</file>

<file path=xl/ctrlProps/ctrlProp911.xml><?xml version="1.0" encoding="utf-8"?>
<formControlPr xmlns="http://schemas.microsoft.com/office/spreadsheetml/2009/9/main" objectType="Radio" lockText="1" noThreeD="1"/>
</file>

<file path=xl/ctrlProps/ctrlProp912.xml><?xml version="1.0" encoding="utf-8"?>
<formControlPr xmlns="http://schemas.microsoft.com/office/spreadsheetml/2009/9/main" objectType="Radio" lockText="1" noThreeD="1"/>
</file>

<file path=xl/ctrlProps/ctrlProp913.xml><?xml version="1.0" encoding="utf-8"?>
<formControlPr xmlns="http://schemas.microsoft.com/office/spreadsheetml/2009/9/main" objectType="Radio" lockText="1" noThreeD="1"/>
</file>

<file path=xl/ctrlProps/ctrlProp914.xml><?xml version="1.0" encoding="utf-8"?>
<formControlPr xmlns="http://schemas.microsoft.com/office/spreadsheetml/2009/9/main" objectType="Radio" lockText="1" noThreeD="1"/>
</file>

<file path=xl/ctrlProps/ctrlProp915.xml><?xml version="1.0" encoding="utf-8"?>
<formControlPr xmlns="http://schemas.microsoft.com/office/spreadsheetml/2009/9/main" objectType="Radio" lockText="1" noThreeD="1"/>
</file>

<file path=xl/ctrlProps/ctrlProp916.xml><?xml version="1.0" encoding="utf-8"?>
<formControlPr xmlns="http://schemas.microsoft.com/office/spreadsheetml/2009/9/main" objectType="Radio" lockText="1" noThreeD="1"/>
</file>

<file path=xl/ctrlProps/ctrlProp917.xml><?xml version="1.0" encoding="utf-8"?>
<formControlPr xmlns="http://schemas.microsoft.com/office/spreadsheetml/2009/9/main" objectType="GBox" noThreeD="1"/>
</file>

<file path=xl/ctrlProps/ctrlProp918.xml><?xml version="1.0" encoding="utf-8"?>
<formControlPr xmlns="http://schemas.microsoft.com/office/spreadsheetml/2009/9/main" objectType="Radio" firstButton="1" fmlaLink="$AT$45" lockText="1" noThreeD="1"/>
</file>

<file path=xl/ctrlProps/ctrlProp919.xml><?xml version="1.0" encoding="utf-8"?>
<formControlPr xmlns="http://schemas.microsoft.com/office/spreadsheetml/2009/9/main" objectType="Radio" lockText="1" noThreeD="1"/>
</file>

<file path=xl/ctrlProps/ctrlProp92.xml><?xml version="1.0" encoding="utf-8"?>
<formControlPr xmlns="http://schemas.microsoft.com/office/spreadsheetml/2009/9/main" objectType="CheckBox" fmlaLink="$AB$29" lockText="1" noThreeD="1"/>
</file>

<file path=xl/ctrlProps/ctrlProp920.xml><?xml version="1.0" encoding="utf-8"?>
<formControlPr xmlns="http://schemas.microsoft.com/office/spreadsheetml/2009/9/main" objectType="Radio" lockText="1" noThreeD="1"/>
</file>

<file path=xl/ctrlProps/ctrlProp921.xml><?xml version="1.0" encoding="utf-8"?>
<formControlPr xmlns="http://schemas.microsoft.com/office/spreadsheetml/2009/9/main" objectType="Radio" lockText="1" noThreeD="1"/>
</file>

<file path=xl/ctrlProps/ctrlProp922.xml><?xml version="1.0" encoding="utf-8"?>
<formControlPr xmlns="http://schemas.microsoft.com/office/spreadsheetml/2009/9/main" objectType="Radio" lockText="1" noThreeD="1"/>
</file>

<file path=xl/ctrlProps/ctrlProp923.xml><?xml version="1.0" encoding="utf-8"?>
<formControlPr xmlns="http://schemas.microsoft.com/office/spreadsheetml/2009/9/main" objectType="Radio" lockText="1" noThreeD="1"/>
</file>

<file path=xl/ctrlProps/ctrlProp924.xml><?xml version="1.0" encoding="utf-8"?>
<formControlPr xmlns="http://schemas.microsoft.com/office/spreadsheetml/2009/9/main" objectType="Radio" lockText="1" noThreeD="1"/>
</file>

<file path=xl/ctrlProps/ctrlProp925.xml><?xml version="1.0" encoding="utf-8"?>
<formControlPr xmlns="http://schemas.microsoft.com/office/spreadsheetml/2009/9/main" objectType="Radio" lockText="1" noThreeD="1"/>
</file>

<file path=xl/ctrlProps/ctrlProp926.xml><?xml version="1.0" encoding="utf-8"?>
<formControlPr xmlns="http://schemas.microsoft.com/office/spreadsheetml/2009/9/main" objectType="CheckBox" fmlaLink="$AE$16" lockText="1" noThreeD="1"/>
</file>

<file path=xl/ctrlProps/ctrlProp927.xml><?xml version="1.0" encoding="utf-8"?>
<formControlPr xmlns="http://schemas.microsoft.com/office/spreadsheetml/2009/9/main" objectType="CheckBox" fmlaLink="$AE$17" lockText="1" noThreeD="1"/>
</file>

<file path=xl/ctrlProps/ctrlProp928.xml><?xml version="1.0" encoding="utf-8"?>
<formControlPr xmlns="http://schemas.microsoft.com/office/spreadsheetml/2009/9/main" objectType="CheckBox" fmlaLink="$AE$18" lockText="1" noThreeD="1"/>
</file>

<file path=xl/ctrlProps/ctrlProp929.xml><?xml version="1.0" encoding="utf-8"?>
<formControlPr xmlns="http://schemas.microsoft.com/office/spreadsheetml/2009/9/main" objectType="CheckBox" fmlaLink="$AE$27" lockText="1" noThreeD="1"/>
</file>

<file path=xl/ctrlProps/ctrlProp93.xml><?xml version="1.0" encoding="utf-8"?>
<formControlPr xmlns="http://schemas.microsoft.com/office/spreadsheetml/2009/9/main" objectType="CheckBox" fmlaLink="$AB$37" lockText="1" noThreeD="1"/>
</file>

<file path=xl/ctrlProps/ctrlProp930.xml><?xml version="1.0" encoding="utf-8"?>
<formControlPr xmlns="http://schemas.microsoft.com/office/spreadsheetml/2009/9/main" objectType="CheckBox" fmlaLink="$AE$28" lockText="1" noThreeD="1"/>
</file>

<file path=xl/ctrlProps/ctrlProp931.xml><?xml version="1.0" encoding="utf-8"?>
<formControlPr xmlns="http://schemas.microsoft.com/office/spreadsheetml/2009/9/main" objectType="CheckBox" fmlaLink="$AE$29" lockText="1" noThreeD="1"/>
</file>

<file path=xl/ctrlProps/ctrlProp932.xml><?xml version="1.0" encoding="utf-8"?>
<formControlPr xmlns="http://schemas.microsoft.com/office/spreadsheetml/2009/9/main" objectType="CheckBox" fmlaLink="$AE$38" lockText="1" noThreeD="1"/>
</file>

<file path=xl/ctrlProps/ctrlProp933.xml><?xml version="1.0" encoding="utf-8"?>
<formControlPr xmlns="http://schemas.microsoft.com/office/spreadsheetml/2009/9/main" objectType="CheckBox" fmlaLink="$AE$39" lockText="1" noThreeD="1"/>
</file>

<file path=xl/ctrlProps/ctrlProp934.xml><?xml version="1.0" encoding="utf-8"?>
<formControlPr xmlns="http://schemas.microsoft.com/office/spreadsheetml/2009/9/main" objectType="CheckBox" fmlaLink="$AE$40" lockText="1" noThreeD="1"/>
</file>

<file path=xl/ctrlProps/ctrlProp935.xml><?xml version="1.0" encoding="utf-8"?>
<formControlPr xmlns="http://schemas.microsoft.com/office/spreadsheetml/2009/9/main" objectType="CheckBox" fmlaLink="$AE$19" lockText="1" noThreeD="1"/>
</file>

<file path=xl/ctrlProps/ctrlProp936.xml><?xml version="1.0" encoding="utf-8"?>
<formControlPr xmlns="http://schemas.microsoft.com/office/spreadsheetml/2009/9/main" objectType="CheckBox" fmlaLink="$AE$30" lockText="1" noThreeD="1"/>
</file>

<file path=xl/ctrlProps/ctrlProp937.xml><?xml version="1.0" encoding="utf-8"?>
<formControlPr xmlns="http://schemas.microsoft.com/office/spreadsheetml/2009/9/main" objectType="CheckBox" fmlaLink="$AE$41" lockText="1" noThreeD="1"/>
</file>

<file path=xl/ctrlProps/ctrlProp938.xml><?xml version="1.0" encoding="utf-8"?>
<formControlPr xmlns="http://schemas.microsoft.com/office/spreadsheetml/2009/9/main" objectType="CheckBox" fmlaLink="$P$15" lockText="1" noThreeD="1"/>
</file>

<file path=xl/ctrlProps/ctrlProp939.xml><?xml version="1.0" encoding="utf-8"?>
<formControlPr xmlns="http://schemas.microsoft.com/office/spreadsheetml/2009/9/main" objectType="CheckBox" fmlaLink="$P$16" lockText="1" noThreeD="1"/>
</file>

<file path=xl/ctrlProps/ctrlProp94.xml><?xml version="1.0" encoding="utf-8"?>
<formControlPr xmlns="http://schemas.microsoft.com/office/spreadsheetml/2009/9/main" objectType="CheckBox" fmlaLink="$AB$38" lockText="1" noThreeD="1"/>
</file>

<file path=xl/ctrlProps/ctrlProp940.xml><?xml version="1.0" encoding="utf-8"?>
<formControlPr xmlns="http://schemas.microsoft.com/office/spreadsheetml/2009/9/main" objectType="CheckBox" fmlaLink="$P$25" lockText="1" noThreeD="1"/>
</file>

<file path=xl/ctrlProps/ctrlProp941.xml><?xml version="1.0" encoding="utf-8"?>
<formControlPr xmlns="http://schemas.microsoft.com/office/spreadsheetml/2009/9/main" objectType="CheckBox" fmlaLink="$P$17" lockText="1" noThreeD="1"/>
</file>

<file path=xl/ctrlProps/ctrlProp942.xml><?xml version="1.0" encoding="utf-8"?>
<formControlPr xmlns="http://schemas.microsoft.com/office/spreadsheetml/2009/9/main" objectType="CheckBox" fmlaLink="$P$32" lockText="1" noThreeD="1"/>
</file>

<file path=xl/ctrlProps/ctrlProp943.xml><?xml version="1.0" encoding="utf-8"?>
<formControlPr xmlns="http://schemas.microsoft.com/office/spreadsheetml/2009/9/main" objectType="CheckBox" fmlaLink="$P$33" lockText="1" noThreeD="1"/>
</file>

<file path=xl/ctrlProps/ctrlProp944.xml><?xml version="1.0" encoding="utf-8"?>
<formControlPr xmlns="http://schemas.microsoft.com/office/spreadsheetml/2009/9/main" objectType="CheckBox" fmlaLink="$P$40" lockText="1" noThreeD="1"/>
</file>

<file path=xl/ctrlProps/ctrlProp945.xml><?xml version="1.0" encoding="utf-8"?>
<formControlPr xmlns="http://schemas.microsoft.com/office/spreadsheetml/2009/9/main" objectType="CheckBox" fmlaLink="$P$41" lockText="1" noThreeD="1"/>
</file>

<file path=xl/ctrlProps/ctrlProp946.xml><?xml version="1.0" encoding="utf-8"?>
<formControlPr xmlns="http://schemas.microsoft.com/office/spreadsheetml/2009/9/main" objectType="CheckBox" fmlaLink="$P$49" lockText="1" noThreeD="1"/>
</file>

<file path=xl/ctrlProps/ctrlProp947.xml><?xml version="1.0" encoding="utf-8"?>
<formControlPr xmlns="http://schemas.microsoft.com/office/spreadsheetml/2009/9/main" objectType="CheckBox" fmlaLink="$P$50" lockText="1" noThreeD="1"/>
</file>

<file path=xl/ctrlProps/ctrlProp948.xml><?xml version="1.0" encoding="utf-8"?>
<formControlPr xmlns="http://schemas.microsoft.com/office/spreadsheetml/2009/9/main" objectType="CheckBox" fmlaLink="$P$51" lockText="1" noThreeD="1"/>
</file>

<file path=xl/ctrlProps/ctrlProp949.xml><?xml version="1.0" encoding="utf-8"?>
<formControlPr xmlns="http://schemas.microsoft.com/office/spreadsheetml/2009/9/main" objectType="CheckBox" fmlaLink="$P$26" lockText="1" noThreeD="1"/>
</file>

<file path=xl/ctrlProps/ctrlProp95.xml><?xml version="1.0" encoding="utf-8"?>
<formControlPr xmlns="http://schemas.microsoft.com/office/spreadsheetml/2009/9/main" objectType="CheckBox" fmlaLink="$AB$39" lockText="1" noThreeD="1"/>
</file>

<file path=xl/ctrlProps/ctrlProp950.xml><?xml version="1.0" encoding="utf-8"?>
<formControlPr xmlns="http://schemas.microsoft.com/office/spreadsheetml/2009/9/main" objectType="CheckBox" fmlaLink="$P$19" lockText="1" noThreeD="1"/>
</file>

<file path=xl/ctrlProps/ctrlProp951.xml><?xml version="1.0" encoding="utf-8"?>
<formControlPr xmlns="http://schemas.microsoft.com/office/spreadsheetml/2009/9/main" objectType="CheckBox" fmlaLink="$P$18" lockText="1" noThreeD="1"/>
</file>

<file path=xl/ctrlProps/ctrlProp952.xml><?xml version="1.0" encoding="utf-8"?>
<formControlPr xmlns="http://schemas.microsoft.com/office/spreadsheetml/2009/9/main" objectType="CheckBox" fmlaLink="$P$20" lockText="1" noThreeD="1"/>
</file>

<file path=xl/ctrlProps/ctrlProp953.xml><?xml version="1.0" encoding="utf-8"?>
<formControlPr xmlns="http://schemas.microsoft.com/office/spreadsheetml/2009/9/main" objectType="CheckBox" fmlaLink="$P$21" lockText="1" noThreeD="1"/>
</file>

<file path=xl/ctrlProps/ctrlProp954.xml><?xml version="1.0" encoding="utf-8"?>
<formControlPr xmlns="http://schemas.microsoft.com/office/spreadsheetml/2009/9/main" objectType="CheckBox" fmlaLink="$P$23" lockText="1" noThreeD="1"/>
</file>

<file path=xl/ctrlProps/ctrlProp955.xml><?xml version="1.0" encoding="utf-8"?>
<formControlPr xmlns="http://schemas.microsoft.com/office/spreadsheetml/2009/9/main" objectType="CheckBox" fmlaLink="$P$22" lockText="1" noThreeD="1"/>
</file>

<file path=xl/ctrlProps/ctrlProp956.xml><?xml version="1.0" encoding="utf-8"?>
<formControlPr xmlns="http://schemas.microsoft.com/office/spreadsheetml/2009/9/main" objectType="CheckBox" fmlaLink="$P$24" lockText="1" noThreeD="1"/>
</file>

<file path=xl/ctrlProps/ctrlProp957.xml><?xml version="1.0" encoding="utf-8"?>
<formControlPr xmlns="http://schemas.microsoft.com/office/spreadsheetml/2009/9/main" objectType="CheckBox" fmlaLink="$P$27" lockText="1" noThreeD="1"/>
</file>

<file path=xl/ctrlProps/ctrlProp958.xml><?xml version="1.0" encoding="utf-8"?>
<formControlPr xmlns="http://schemas.microsoft.com/office/spreadsheetml/2009/9/main" objectType="CheckBox" fmlaLink="$P$34" lockText="1" noThreeD="1"/>
</file>

<file path=xl/ctrlProps/ctrlProp959.xml><?xml version="1.0" encoding="utf-8"?>
<formControlPr xmlns="http://schemas.microsoft.com/office/spreadsheetml/2009/9/main" objectType="CheckBox" fmlaLink="$P$35" lockText="1" noThreeD="1"/>
</file>

<file path=xl/ctrlProps/ctrlProp96.xml><?xml version="1.0" encoding="utf-8"?>
<formControlPr xmlns="http://schemas.microsoft.com/office/spreadsheetml/2009/9/main" objectType="CheckBox" fmlaLink="$AB$40" lockText="1" noThreeD="1"/>
</file>

<file path=xl/ctrlProps/ctrlProp960.xml><?xml version="1.0" encoding="utf-8"?>
<formControlPr xmlns="http://schemas.microsoft.com/office/spreadsheetml/2009/9/main" objectType="CheckBox" fmlaLink="$P$36" lockText="1" noThreeD="1"/>
</file>

<file path=xl/ctrlProps/ctrlProp961.xml><?xml version="1.0" encoding="utf-8"?>
<formControlPr xmlns="http://schemas.microsoft.com/office/spreadsheetml/2009/9/main" objectType="CheckBox" fmlaLink="$P$37" lockText="1" noThreeD="1"/>
</file>

<file path=xl/ctrlProps/ctrlProp962.xml><?xml version="1.0" encoding="utf-8"?>
<formControlPr xmlns="http://schemas.microsoft.com/office/spreadsheetml/2009/9/main" objectType="CheckBox" fmlaLink="$P$38" lockText="1" noThreeD="1"/>
</file>

<file path=xl/ctrlProps/ctrlProp963.xml><?xml version="1.0" encoding="utf-8"?>
<formControlPr xmlns="http://schemas.microsoft.com/office/spreadsheetml/2009/9/main" objectType="CheckBox" fmlaLink="$P$39" lockText="1" noThreeD="1"/>
</file>

<file path=xl/ctrlProps/ctrlProp964.xml><?xml version="1.0" encoding="utf-8"?>
<formControlPr xmlns="http://schemas.microsoft.com/office/spreadsheetml/2009/9/main" objectType="CheckBox" fmlaLink="$P$42" lockText="1" noThreeD="1"/>
</file>

<file path=xl/ctrlProps/ctrlProp965.xml><?xml version="1.0" encoding="utf-8"?>
<formControlPr xmlns="http://schemas.microsoft.com/office/spreadsheetml/2009/9/main" objectType="CheckBox" fmlaLink="$P$43" lockText="1" noThreeD="1"/>
</file>

<file path=xl/ctrlProps/ctrlProp966.xml><?xml version="1.0" encoding="utf-8"?>
<formControlPr xmlns="http://schemas.microsoft.com/office/spreadsheetml/2009/9/main" objectType="CheckBox" fmlaLink="$P$44" lockText="1" noThreeD="1"/>
</file>

<file path=xl/ctrlProps/ctrlProp967.xml><?xml version="1.0" encoding="utf-8"?>
<formControlPr xmlns="http://schemas.microsoft.com/office/spreadsheetml/2009/9/main" objectType="CheckBox" fmlaLink="$P$53" lockText="1" noThreeD="1"/>
</file>

<file path=xl/ctrlProps/ctrlProp968.xml><?xml version="1.0" encoding="utf-8"?>
<formControlPr xmlns="http://schemas.microsoft.com/office/spreadsheetml/2009/9/main" objectType="CheckBox" fmlaLink="$P$52" lockText="1" noThreeD="1"/>
</file>

<file path=xl/ctrlProps/ctrlProp969.xml><?xml version="1.0" encoding="utf-8"?>
<formControlPr xmlns="http://schemas.microsoft.com/office/spreadsheetml/2009/9/main" objectType="CheckBox" fmlaLink="$P$54" lockText="1" noThreeD="1"/>
</file>

<file path=xl/ctrlProps/ctrlProp97.xml><?xml version="1.0" encoding="utf-8"?>
<formControlPr xmlns="http://schemas.microsoft.com/office/spreadsheetml/2009/9/main" objectType="GBox" noThreeD="1"/>
</file>

<file path=xl/ctrlProps/ctrlProp970.xml><?xml version="1.0" encoding="utf-8"?>
<formControlPr xmlns="http://schemas.microsoft.com/office/spreadsheetml/2009/9/main" objectType="CheckBox" fmlaLink="$P$55" lockText="1" noThreeD="1"/>
</file>

<file path=xl/ctrlProps/ctrlProp971.xml><?xml version="1.0" encoding="utf-8"?>
<formControlPr xmlns="http://schemas.microsoft.com/office/spreadsheetml/2009/9/main" objectType="CheckBox" fmlaLink="$P$56" lockText="1" noThreeD="1"/>
</file>

<file path=xl/ctrlProps/ctrlProp972.xml><?xml version="1.0" encoding="utf-8"?>
<formControlPr xmlns="http://schemas.microsoft.com/office/spreadsheetml/2009/9/main" objectType="CheckBox" fmlaLink="$P$57" lockText="1" noThreeD="1"/>
</file>

<file path=xl/ctrlProps/ctrlProp973.xml><?xml version="1.0" encoding="utf-8"?>
<formControlPr xmlns="http://schemas.microsoft.com/office/spreadsheetml/2009/9/main" objectType="CheckBox" fmlaLink="$P$58" lockText="1" noThreeD="1"/>
</file>

<file path=xl/ctrlProps/ctrlProp974.xml><?xml version="1.0" encoding="utf-8"?>
<formControlPr xmlns="http://schemas.microsoft.com/office/spreadsheetml/2009/9/main" objectType="CheckBox" fmlaLink="$P$59" lockText="1" noThreeD="1"/>
</file>

<file path=xl/ctrlProps/ctrlProp975.xml><?xml version="1.0" encoding="utf-8"?>
<formControlPr xmlns="http://schemas.microsoft.com/office/spreadsheetml/2009/9/main" objectType="CheckBox" fmlaLink="$P$60" lockText="1" noThreeD="1"/>
</file>

<file path=xl/ctrlProps/ctrlProp976.xml><?xml version="1.0" encoding="utf-8"?>
<formControlPr xmlns="http://schemas.microsoft.com/office/spreadsheetml/2009/9/main" objectType="CheckBox" fmlaLink="$P$61" lockText="1" noThreeD="1"/>
</file>

<file path=xl/ctrlProps/ctrlProp977.xml><?xml version="1.0" encoding="utf-8"?>
<formControlPr xmlns="http://schemas.microsoft.com/office/spreadsheetml/2009/9/main" objectType="GBox" noThreeD="1"/>
</file>

<file path=xl/ctrlProps/ctrlProp978.xml><?xml version="1.0" encoding="utf-8"?>
<formControlPr xmlns="http://schemas.microsoft.com/office/spreadsheetml/2009/9/main" objectType="Radio" firstButton="1" fmlaLink="$AF$27" lockText="1" noThreeD="1"/>
</file>

<file path=xl/ctrlProps/ctrlProp979.xml><?xml version="1.0" encoding="utf-8"?>
<formControlPr xmlns="http://schemas.microsoft.com/office/spreadsheetml/2009/9/main" objectType="Radio" lockText="1" noThreeD="1"/>
</file>

<file path=xl/ctrlProps/ctrlProp98.xml><?xml version="1.0" encoding="utf-8"?>
<formControlPr xmlns="http://schemas.microsoft.com/office/spreadsheetml/2009/9/main" objectType="Radio" firstButton="1" fmlaLink="$AK$23" lockText="1" noThreeD="1"/>
</file>

<file path=xl/ctrlProps/ctrlProp980.xml><?xml version="1.0" encoding="utf-8"?>
<formControlPr xmlns="http://schemas.microsoft.com/office/spreadsheetml/2009/9/main" objectType="Radio" lockText="1" noThreeD="1"/>
</file>

<file path=xl/ctrlProps/ctrlProp981.xml><?xml version="1.0" encoding="utf-8"?>
<formControlPr xmlns="http://schemas.microsoft.com/office/spreadsheetml/2009/9/main" objectType="Radio" lockText="1" noThreeD="1"/>
</file>

<file path=xl/ctrlProps/ctrlProp982.xml><?xml version="1.0" encoding="utf-8"?>
<formControlPr xmlns="http://schemas.microsoft.com/office/spreadsheetml/2009/9/main" objectType="Radio" lockText="1" noThreeD="1"/>
</file>

<file path=xl/ctrlProps/ctrlProp983.xml><?xml version="1.0" encoding="utf-8"?>
<formControlPr xmlns="http://schemas.microsoft.com/office/spreadsheetml/2009/9/main" objectType="Radio" lockText="1" noThreeD="1"/>
</file>

<file path=xl/ctrlProps/ctrlProp984.xml><?xml version="1.0" encoding="utf-8"?>
<formControlPr xmlns="http://schemas.microsoft.com/office/spreadsheetml/2009/9/main" objectType="Radio" lockText="1" noThreeD="1"/>
</file>

<file path=xl/ctrlProps/ctrlProp985.xml><?xml version="1.0" encoding="utf-8"?>
<formControlPr xmlns="http://schemas.microsoft.com/office/spreadsheetml/2009/9/main" objectType="Radio" lockText="1" noThreeD="1"/>
</file>

<file path=xl/ctrlProps/ctrlProp986.xml><?xml version="1.0" encoding="utf-8"?>
<formControlPr xmlns="http://schemas.microsoft.com/office/spreadsheetml/2009/9/main" objectType="GBox" noThreeD="1"/>
</file>

<file path=xl/ctrlProps/ctrlProp987.xml><?xml version="1.0" encoding="utf-8"?>
<formControlPr xmlns="http://schemas.microsoft.com/office/spreadsheetml/2009/9/main" objectType="Radio" firstButton="1" fmlaLink="$AF$42" lockText="1" noThreeD="1"/>
</file>

<file path=xl/ctrlProps/ctrlProp988.xml><?xml version="1.0" encoding="utf-8"?>
<formControlPr xmlns="http://schemas.microsoft.com/office/spreadsheetml/2009/9/main" objectType="Radio" lockText="1" noThreeD="1"/>
</file>

<file path=xl/ctrlProps/ctrlProp989.xml><?xml version="1.0" encoding="utf-8"?>
<formControlPr xmlns="http://schemas.microsoft.com/office/spreadsheetml/2009/9/main" objectType="Radio" lockText="1" noThreeD="1"/>
</file>

<file path=xl/ctrlProps/ctrlProp99.xml><?xml version="1.0" encoding="utf-8"?>
<formControlPr xmlns="http://schemas.microsoft.com/office/spreadsheetml/2009/9/main" objectType="Radio" lockText="1" noThreeD="1"/>
</file>

<file path=xl/ctrlProps/ctrlProp990.xml><?xml version="1.0" encoding="utf-8"?>
<formControlPr xmlns="http://schemas.microsoft.com/office/spreadsheetml/2009/9/main" objectType="Radio" lockText="1" noThreeD="1"/>
</file>

<file path=xl/ctrlProps/ctrlProp991.xml><?xml version="1.0" encoding="utf-8"?>
<formControlPr xmlns="http://schemas.microsoft.com/office/spreadsheetml/2009/9/main" objectType="Radio" lockText="1" noThreeD="1"/>
</file>

<file path=xl/ctrlProps/ctrlProp992.xml><?xml version="1.0" encoding="utf-8"?>
<formControlPr xmlns="http://schemas.microsoft.com/office/spreadsheetml/2009/9/main" objectType="Radio" lockText="1" noThreeD="1"/>
</file>

<file path=xl/ctrlProps/ctrlProp993.xml><?xml version="1.0" encoding="utf-8"?>
<formControlPr xmlns="http://schemas.microsoft.com/office/spreadsheetml/2009/9/main" objectType="Radio" lockText="1" noThreeD="1"/>
</file>

<file path=xl/ctrlProps/ctrlProp994.xml><?xml version="1.0" encoding="utf-8"?>
<formControlPr xmlns="http://schemas.microsoft.com/office/spreadsheetml/2009/9/main" objectType="Radio" lockText="1" noThreeD="1"/>
</file>

<file path=xl/ctrlProps/ctrlProp995.xml><?xml version="1.0" encoding="utf-8"?>
<formControlPr xmlns="http://schemas.microsoft.com/office/spreadsheetml/2009/9/main" objectType="GBox" noThreeD="1"/>
</file>

<file path=xl/ctrlProps/ctrlProp996.xml><?xml version="1.0" encoding="utf-8"?>
<formControlPr xmlns="http://schemas.microsoft.com/office/spreadsheetml/2009/9/main" objectType="Radio" firstButton="1" fmlaLink="$AF$57" lockText="1" noThreeD="1"/>
</file>

<file path=xl/ctrlProps/ctrlProp997.xml><?xml version="1.0" encoding="utf-8"?>
<formControlPr xmlns="http://schemas.microsoft.com/office/spreadsheetml/2009/9/main" objectType="Radio" lockText="1" noThreeD="1"/>
</file>

<file path=xl/ctrlProps/ctrlProp998.xml><?xml version="1.0" encoding="utf-8"?>
<formControlPr xmlns="http://schemas.microsoft.com/office/spreadsheetml/2009/9/main" objectType="Radio" lockText="1" noThreeD="1"/>
</file>

<file path=xl/ctrlProps/ctrlProp99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062-18'!A1"/><Relationship Id="rId13" Type="http://schemas.openxmlformats.org/officeDocument/2006/relationships/hyperlink" Target="#'062-27(b)'!A1"/><Relationship Id="rId3" Type="http://schemas.openxmlformats.org/officeDocument/2006/relationships/hyperlink" Target="#'062-08'!A1"/><Relationship Id="rId7" Type="http://schemas.openxmlformats.org/officeDocument/2006/relationships/hyperlink" Target="#'062-16'!A1"/><Relationship Id="rId12" Type="http://schemas.openxmlformats.org/officeDocument/2006/relationships/hyperlink" Target="#'062-27(a)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hyperlink" Target="#'062-14'!A1"/><Relationship Id="rId11" Type="http://schemas.openxmlformats.org/officeDocument/2006/relationships/hyperlink" Target="#'062-25'!A1"/><Relationship Id="rId5" Type="http://schemas.openxmlformats.org/officeDocument/2006/relationships/hyperlink" Target="#'062-12'!A1"/><Relationship Id="rId15" Type="http://schemas.openxmlformats.org/officeDocument/2006/relationships/image" Target="../media/image4.png"/><Relationship Id="rId10" Type="http://schemas.openxmlformats.org/officeDocument/2006/relationships/hyperlink" Target="#'062-23'!A1"/><Relationship Id="rId4" Type="http://schemas.openxmlformats.org/officeDocument/2006/relationships/hyperlink" Target="#'062-10'!A1"/><Relationship Id="rId9" Type="http://schemas.openxmlformats.org/officeDocument/2006/relationships/hyperlink" Target="#'062-20'!A1"/><Relationship Id="rId14" Type="http://schemas.openxmlformats.org/officeDocument/2006/relationships/hyperlink" Target="#'062-30'!A1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hyperlink" Target="#'062-18'!A1"/><Relationship Id="rId13" Type="http://schemas.openxmlformats.org/officeDocument/2006/relationships/hyperlink" Target="#'062-27(b)'!A1"/><Relationship Id="rId3" Type="http://schemas.openxmlformats.org/officeDocument/2006/relationships/hyperlink" Target="#'062-08'!A1"/><Relationship Id="rId7" Type="http://schemas.openxmlformats.org/officeDocument/2006/relationships/hyperlink" Target="#'062-16'!A1"/><Relationship Id="rId12" Type="http://schemas.openxmlformats.org/officeDocument/2006/relationships/hyperlink" Target="#'062-27(a)'!A1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hyperlink" Target="#'062-14'!A1"/><Relationship Id="rId11" Type="http://schemas.openxmlformats.org/officeDocument/2006/relationships/hyperlink" Target="#'062-25'!A1"/><Relationship Id="rId5" Type="http://schemas.openxmlformats.org/officeDocument/2006/relationships/hyperlink" Target="#'062-12'!A1"/><Relationship Id="rId15" Type="http://schemas.openxmlformats.org/officeDocument/2006/relationships/hyperlink" Target="#R&#233;capitulatif!A1"/><Relationship Id="rId10" Type="http://schemas.openxmlformats.org/officeDocument/2006/relationships/hyperlink" Target="#'062-23'!A1"/><Relationship Id="rId4" Type="http://schemas.openxmlformats.org/officeDocument/2006/relationships/hyperlink" Target="#'062-10'!A1"/><Relationship Id="rId9" Type="http://schemas.openxmlformats.org/officeDocument/2006/relationships/hyperlink" Target="#'062-20'!A1"/><Relationship Id="rId14" Type="http://schemas.openxmlformats.org/officeDocument/2006/relationships/hyperlink" Target="#'062-30'!A1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hyperlink" Target="#'062-20'!A1"/><Relationship Id="rId13" Type="http://schemas.openxmlformats.org/officeDocument/2006/relationships/hyperlink" Target="#'062-30'!A1"/><Relationship Id="rId3" Type="http://schemas.openxmlformats.org/officeDocument/2006/relationships/hyperlink" Target="#'062-10'!A1"/><Relationship Id="rId7" Type="http://schemas.openxmlformats.org/officeDocument/2006/relationships/hyperlink" Target="#'062-18'!A1"/><Relationship Id="rId12" Type="http://schemas.openxmlformats.org/officeDocument/2006/relationships/hyperlink" Target="#'062-27(b)'!A1"/><Relationship Id="rId2" Type="http://schemas.openxmlformats.org/officeDocument/2006/relationships/hyperlink" Target="#'062-08'!A1"/><Relationship Id="rId1" Type="http://schemas.openxmlformats.org/officeDocument/2006/relationships/chart" Target="../charts/chart21.xml"/><Relationship Id="rId6" Type="http://schemas.openxmlformats.org/officeDocument/2006/relationships/hyperlink" Target="#'062-16'!A1"/><Relationship Id="rId11" Type="http://schemas.openxmlformats.org/officeDocument/2006/relationships/hyperlink" Target="#'062-27(a)'!A1"/><Relationship Id="rId5" Type="http://schemas.openxmlformats.org/officeDocument/2006/relationships/hyperlink" Target="#'062-14'!A1"/><Relationship Id="rId10" Type="http://schemas.openxmlformats.org/officeDocument/2006/relationships/hyperlink" Target="#'062-25'!A1"/><Relationship Id="rId4" Type="http://schemas.openxmlformats.org/officeDocument/2006/relationships/hyperlink" Target="#'062-12'!A1"/><Relationship Id="rId9" Type="http://schemas.openxmlformats.org/officeDocument/2006/relationships/hyperlink" Target="#'062-23'!A1"/><Relationship Id="rId14" Type="http://schemas.openxmlformats.org/officeDocument/2006/relationships/hyperlink" Target="#R&#233;capitulatif!A1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hyperlink" Target="#'062-20'!A1"/><Relationship Id="rId13" Type="http://schemas.openxmlformats.org/officeDocument/2006/relationships/hyperlink" Target="#'062-30'!A1"/><Relationship Id="rId3" Type="http://schemas.openxmlformats.org/officeDocument/2006/relationships/hyperlink" Target="#'062-10'!A1"/><Relationship Id="rId7" Type="http://schemas.openxmlformats.org/officeDocument/2006/relationships/hyperlink" Target="#'062-18'!A1"/><Relationship Id="rId12" Type="http://schemas.openxmlformats.org/officeDocument/2006/relationships/hyperlink" Target="#'062-27(b)'!A1"/><Relationship Id="rId2" Type="http://schemas.openxmlformats.org/officeDocument/2006/relationships/hyperlink" Target="#'062-08'!A1"/><Relationship Id="rId1" Type="http://schemas.openxmlformats.org/officeDocument/2006/relationships/chart" Target="../charts/chart22.xml"/><Relationship Id="rId6" Type="http://schemas.openxmlformats.org/officeDocument/2006/relationships/hyperlink" Target="#'062-16'!A1"/><Relationship Id="rId11" Type="http://schemas.openxmlformats.org/officeDocument/2006/relationships/hyperlink" Target="#'062-27(a)'!A1"/><Relationship Id="rId5" Type="http://schemas.openxmlformats.org/officeDocument/2006/relationships/hyperlink" Target="#'062-14'!A1"/><Relationship Id="rId10" Type="http://schemas.openxmlformats.org/officeDocument/2006/relationships/hyperlink" Target="#'062-25'!A1"/><Relationship Id="rId4" Type="http://schemas.openxmlformats.org/officeDocument/2006/relationships/hyperlink" Target="#'062-12'!A1"/><Relationship Id="rId9" Type="http://schemas.openxmlformats.org/officeDocument/2006/relationships/hyperlink" Target="#'062-23'!A1"/><Relationship Id="rId14" Type="http://schemas.openxmlformats.org/officeDocument/2006/relationships/hyperlink" Target="#R&#233;capitulatif!A1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hyperlink" Target="#'062-20'!A1"/><Relationship Id="rId13" Type="http://schemas.openxmlformats.org/officeDocument/2006/relationships/hyperlink" Target="#'062-30'!A1"/><Relationship Id="rId3" Type="http://schemas.openxmlformats.org/officeDocument/2006/relationships/hyperlink" Target="#'062-10'!A1"/><Relationship Id="rId7" Type="http://schemas.openxmlformats.org/officeDocument/2006/relationships/hyperlink" Target="#'062-18'!A1"/><Relationship Id="rId12" Type="http://schemas.openxmlformats.org/officeDocument/2006/relationships/hyperlink" Target="#'062-27(b)'!A1"/><Relationship Id="rId2" Type="http://schemas.openxmlformats.org/officeDocument/2006/relationships/hyperlink" Target="#'062-08'!A1"/><Relationship Id="rId1" Type="http://schemas.openxmlformats.org/officeDocument/2006/relationships/chart" Target="../charts/chart23.xml"/><Relationship Id="rId6" Type="http://schemas.openxmlformats.org/officeDocument/2006/relationships/hyperlink" Target="#'062-16'!A1"/><Relationship Id="rId11" Type="http://schemas.openxmlformats.org/officeDocument/2006/relationships/hyperlink" Target="#'062-27(a)'!A1"/><Relationship Id="rId5" Type="http://schemas.openxmlformats.org/officeDocument/2006/relationships/hyperlink" Target="#'062-14'!A1"/><Relationship Id="rId10" Type="http://schemas.openxmlformats.org/officeDocument/2006/relationships/hyperlink" Target="#'062-25'!A1"/><Relationship Id="rId4" Type="http://schemas.openxmlformats.org/officeDocument/2006/relationships/hyperlink" Target="#'062-12'!A1"/><Relationship Id="rId9" Type="http://schemas.openxmlformats.org/officeDocument/2006/relationships/hyperlink" Target="#'062-23'!A1"/><Relationship Id="rId14" Type="http://schemas.openxmlformats.org/officeDocument/2006/relationships/hyperlink" Target="#R&#233;capitulatif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'062-16'!A1"/><Relationship Id="rId13" Type="http://schemas.openxmlformats.org/officeDocument/2006/relationships/hyperlink" Target="#'062-27(a)'!A1"/><Relationship Id="rId3" Type="http://schemas.openxmlformats.org/officeDocument/2006/relationships/hyperlink" Target="#R&#233;capitulatif!A1"/><Relationship Id="rId7" Type="http://schemas.openxmlformats.org/officeDocument/2006/relationships/hyperlink" Target="#'062-14'!A1"/><Relationship Id="rId12" Type="http://schemas.openxmlformats.org/officeDocument/2006/relationships/hyperlink" Target="#'062-25'!A1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hyperlink" Target="#'062-12'!A1"/><Relationship Id="rId11" Type="http://schemas.openxmlformats.org/officeDocument/2006/relationships/hyperlink" Target="#'062-23'!A1"/><Relationship Id="rId5" Type="http://schemas.openxmlformats.org/officeDocument/2006/relationships/hyperlink" Target="#'062-10'!A1"/><Relationship Id="rId15" Type="http://schemas.openxmlformats.org/officeDocument/2006/relationships/hyperlink" Target="#'062-30'!A1"/><Relationship Id="rId10" Type="http://schemas.openxmlformats.org/officeDocument/2006/relationships/hyperlink" Target="#'062-20'!A1"/><Relationship Id="rId4" Type="http://schemas.openxmlformats.org/officeDocument/2006/relationships/hyperlink" Target="#'062-08'!A1"/><Relationship Id="rId9" Type="http://schemas.openxmlformats.org/officeDocument/2006/relationships/hyperlink" Target="#'062-18'!A1"/><Relationship Id="rId14" Type="http://schemas.openxmlformats.org/officeDocument/2006/relationships/hyperlink" Target="#'062-27(b)'!A1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'062-18'!A1"/><Relationship Id="rId13" Type="http://schemas.openxmlformats.org/officeDocument/2006/relationships/hyperlink" Target="#'062-27(b)'!A1"/><Relationship Id="rId3" Type="http://schemas.openxmlformats.org/officeDocument/2006/relationships/hyperlink" Target="#'062-08'!A1"/><Relationship Id="rId7" Type="http://schemas.openxmlformats.org/officeDocument/2006/relationships/hyperlink" Target="#'062-16'!A1"/><Relationship Id="rId12" Type="http://schemas.openxmlformats.org/officeDocument/2006/relationships/hyperlink" Target="#'062-27(a)'!A1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hyperlink" Target="#'062-14'!A1"/><Relationship Id="rId11" Type="http://schemas.openxmlformats.org/officeDocument/2006/relationships/hyperlink" Target="#'062-25'!A1"/><Relationship Id="rId5" Type="http://schemas.openxmlformats.org/officeDocument/2006/relationships/hyperlink" Target="#'062-12'!A1"/><Relationship Id="rId15" Type="http://schemas.openxmlformats.org/officeDocument/2006/relationships/hyperlink" Target="#R&#233;capitulatif!A1"/><Relationship Id="rId10" Type="http://schemas.openxmlformats.org/officeDocument/2006/relationships/hyperlink" Target="#'062-23'!A1"/><Relationship Id="rId4" Type="http://schemas.openxmlformats.org/officeDocument/2006/relationships/hyperlink" Target="#'062-10'!A1"/><Relationship Id="rId9" Type="http://schemas.openxmlformats.org/officeDocument/2006/relationships/hyperlink" Target="#'062-20'!A1"/><Relationship Id="rId14" Type="http://schemas.openxmlformats.org/officeDocument/2006/relationships/hyperlink" Target="#'062-30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'062-18'!A1"/><Relationship Id="rId13" Type="http://schemas.openxmlformats.org/officeDocument/2006/relationships/hyperlink" Target="#'062-27(b)'!A1"/><Relationship Id="rId3" Type="http://schemas.openxmlformats.org/officeDocument/2006/relationships/hyperlink" Target="#'062-08'!A1"/><Relationship Id="rId7" Type="http://schemas.openxmlformats.org/officeDocument/2006/relationships/hyperlink" Target="#'062-16'!A1"/><Relationship Id="rId12" Type="http://schemas.openxmlformats.org/officeDocument/2006/relationships/hyperlink" Target="#'062-27(a)'!A1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hyperlink" Target="#'062-14'!A1"/><Relationship Id="rId11" Type="http://schemas.openxmlformats.org/officeDocument/2006/relationships/hyperlink" Target="#'062-25'!A1"/><Relationship Id="rId5" Type="http://schemas.openxmlformats.org/officeDocument/2006/relationships/hyperlink" Target="#'062-12'!A1"/><Relationship Id="rId15" Type="http://schemas.openxmlformats.org/officeDocument/2006/relationships/hyperlink" Target="#R&#233;capitulatif!A1"/><Relationship Id="rId10" Type="http://schemas.openxmlformats.org/officeDocument/2006/relationships/hyperlink" Target="#'062-23'!A1"/><Relationship Id="rId4" Type="http://schemas.openxmlformats.org/officeDocument/2006/relationships/hyperlink" Target="#'062-10'!A1"/><Relationship Id="rId9" Type="http://schemas.openxmlformats.org/officeDocument/2006/relationships/hyperlink" Target="#'062-20'!A1"/><Relationship Id="rId14" Type="http://schemas.openxmlformats.org/officeDocument/2006/relationships/hyperlink" Target="#'062-30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'062-18'!A1"/><Relationship Id="rId13" Type="http://schemas.openxmlformats.org/officeDocument/2006/relationships/hyperlink" Target="#'062-27(b)'!A1"/><Relationship Id="rId3" Type="http://schemas.openxmlformats.org/officeDocument/2006/relationships/hyperlink" Target="#'062-08'!A1"/><Relationship Id="rId7" Type="http://schemas.openxmlformats.org/officeDocument/2006/relationships/hyperlink" Target="#'062-16'!A1"/><Relationship Id="rId12" Type="http://schemas.openxmlformats.org/officeDocument/2006/relationships/hyperlink" Target="#'062-27(a)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hyperlink" Target="#'062-14'!A1"/><Relationship Id="rId11" Type="http://schemas.openxmlformats.org/officeDocument/2006/relationships/hyperlink" Target="#'062-25'!A1"/><Relationship Id="rId5" Type="http://schemas.openxmlformats.org/officeDocument/2006/relationships/hyperlink" Target="#'062-12'!A1"/><Relationship Id="rId15" Type="http://schemas.openxmlformats.org/officeDocument/2006/relationships/hyperlink" Target="#R&#233;capitulatif!A1"/><Relationship Id="rId10" Type="http://schemas.openxmlformats.org/officeDocument/2006/relationships/hyperlink" Target="#'062-23'!A1"/><Relationship Id="rId4" Type="http://schemas.openxmlformats.org/officeDocument/2006/relationships/hyperlink" Target="#'062-10'!A1"/><Relationship Id="rId9" Type="http://schemas.openxmlformats.org/officeDocument/2006/relationships/hyperlink" Target="#'062-20'!A1"/><Relationship Id="rId14" Type="http://schemas.openxmlformats.org/officeDocument/2006/relationships/hyperlink" Target="#'062-30'!A1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'062-18'!A1"/><Relationship Id="rId13" Type="http://schemas.openxmlformats.org/officeDocument/2006/relationships/hyperlink" Target="#'062-27(b)'!A1"/><Relationship Id="rId3" Type="http://schemas.openxmlformats.org/officeDocument/2006/relationships/hyperlink" Target="#'062-08'!A1"/><Relationship Id="rId7" Type="http://schemas.openxmlformats.org/officeDocument/2006/relationships/hyperlink" Target="#'062-16'!A1"/><Relationship Id="rId12" Type="http://schemas.openxmlformats.org/officeDocument/2006/relationships/hyperlink" Target="#'062-27(a)'!A1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hyperlink" Target="#'062-14'!A1"/><Relationship Id="rId11" Type="http://schemas.openxmlformats.org/officeDocument/2006/relationships/hyperlink" Target="#'062-25'!A1"/><Relationship Id="rId5" Type="http://schemas.openxmlformats.org/officeDocument/2006/relationships/hyperlink" Target="#'062-12'!A1"/><Relationship Id="rId15" Type="http://schemas.openxmlformats.org/officeDocument/2006/relationships/hyperlink" Target="#R&#233;capitulatif!A1"/><Relationship Id="rId10" Type="http://schemas.openxmlformats.org/officeDocument/2006/relationships/hyperlink" Target="#'062-23'!A1"/><Relationship Id="rId4" Type="http://schemas.openxmlformats.org/officeDocument/2006/relationships/hyperlink" Target="#'062-10'!A1"/><Relationship Id="rId9" Type="http://schemas.openxmlformats.org/officeDocument/2006/relationships/hyperlink" Target="#'062-20'!A1"/><Relationship Id="rId14" Type="http://schemas.openxmlformats.org/officeDocument/2006/relationships/hyperlink" Target="#'062-30'!A1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'062-18'!A1"/><Relationship Id="rId13" Type="http://schemas.openxmlformats.org/officeDocument/2006/relationships/hyperlink" Target="#'062-27(b)'!A1"/><Relationship Id="rId3" Type="http://schemas.openxmlformats.org/officeDocument/2006/relationships/hyperlink" Target="#'062-08'!A1"/><Relationship Id="rId7" Type="http://schemas.openxmlformats.org/officeDocument/2006/relationships/hyperlink" Target="#'062-16'!A1"/><Relationship Id="rId12" Type="http://schemas.openxmlformats.org/officeDocument/2006/relationships/hyperlink" Target="#'062-27(a)'!A1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hyperlink" Target="#'062-14'!A1"/><Relationship Id="rId11" Type="http://schemas.openxmlformats.org/officeDocument/2006/relationships/hyperlink" Target="#'062-25'!A1"/><Relationship Id="rId5" Type="http://schemas.openxmlformats.org/officeDocument/2006/relationships/hyperlink" Target="#'062-12'!A1"/><Relationship Id="rId15" Type="http://schemas.openxmlformats.org/officeDocument/2006/relationships/hyperlink" Target="#R&#233;capitulatif!A1"/><Relationship Id="rId10" Type="http://schemas.openxmlformats.org/officeDocument/2006/relationships/hyperlink" Target="#'062-23'!A1"/><Relationship Id="rId4" Type="http://schemas.openxmlformats.org/officeDocument/2006/relationships/hyperlink" Target="#'062-10'!A1"/><Relationship Id="rId9" Type="http://schemas.openxmlformats.org/officeDocument/2006/relationships/hyperlink" Target="#'062-20'!A1"/><Relationship Id="rId14" Type="http://schemas.openxmlformats.org/officeDocument/2006/relationships/hyperlink" Target="#'062-30'!A1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'062-18'!A1"/><Relationship Id="rId13" Type="http://schemas.openxmlformats.org/officeDocument/2006/relationships/hyperlink" Target="#'062-27(b)'!A1"/><Relationship Id="rId3" Type="http://schemas.openxmlformats.org/officeDocument/2006/relationships/hyperlink" Target="#'062-08'!A1"/><Relationship Id="rId7" Type="http://schemas.openxmlformats.org/officeDocument/2006/relationships/hyperlink" Target="#'062-16'!A1"/><Relationship Id="rId12" Type="http://schemas.openxmlformats.org/officeDocument/2006/relationships/hyperlink" Target="#'062-27(a)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6" Type="http://schemas.openxmlformats.org/officeDocument/2006/relationships/hyperlink" Target="#'062-14'!A1"/><Relationship Id="rId11" Type="http://schemas.openxmlformats.org/officeDocument/2006/relationships/hyperlink" Target="#'062-25'!A1"/><Relationship Id="rId5" Type="http://schemas.openxmlformats.org/officeDocument/2006/relationships/hyperlink" Target="#'062-12'!A1"/><Relationship Id="rId15" Type="http://schemas.openxmlformats.org/officeDocument/2006/relationships/hyperlink" Target="#R&#233;capitulatif!A1"/><Relationship Id="rId10" Type="http://schemas.openxmlformats.org/officeDocument/2006/relationships/hyperlink" Target="#'062-23'!A1"/><Relationship Id="rId4" Type="http://schemas.openxmlformats.org/officeDocument/2006/relationships/hyperlink" Target="#'062-10'!A1"/><Relationship Id="rId9" Type="http://schemas.openxmlformats.org/officeDocument/2006/relationships/hyperlink" Target="#'062-20'!A1"/><Relationship Id="rId14" Type="http://schemas.openxmlformats.org/officeDocument/2006/relationships/hyperlink" Target="#'062-30'!A1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'062-18'!A1"/><Relationship Id="rId13" Type="http://schemas.openxmlformats.org/officeDocument/2006/relationships/hyperlink" Target="#'062-27(b)'!A1"/><Relationship Id="rId3" Type="http://schemas.openxmlformats.org/officeDocument/2006/relationships/hyperlink" Target="#'062-08'!A1"/><Relationship Id="rId7" Type="http://schemas.openxmlformats.org/officeDocument/2006/relationships/hyperlink" Target="#'062-16'!A1"/><Relationship Id="rId12" Type="http://schemas.openxmlformats.org/officeDocument/2006/relationships/hyperlink" Target="#'062-27(a)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6" Type="http://schemas.openxmlformats.org/officeDocument/2006/relationships/hyperlink" Target="#'062-14'!A1"/><Relationship Id="rId11" Type="http://schemas.openxmlformats.org/officeDocument/2006/relationships/hyperlink" Target="#'062-25'!A1"/><Relationship Id="rId5" Type="http://schemas.openxmlformats.org/officeDocument/2006/relationships/hyperlink" Target="#'062-12'!A1"/><Relationship Id="rId15" Type="http://schemas.openxmlformats.org/officeDocument/2006/relationships/hyperlink" Target="#R&#233;capitulatif!A1"/><Relationship Id="rId10" Type="http://schemas.openxmlformats.org/officeDocument/2006/relationships/hyperlink" Target="#'062-23'!A1"/><Relationship Id="rId4" Type="http://schemas.openxmlformats.org/officeDocument/2006/relationships/hyperlink" Target="#'062-10'!A1"/><Relationship Id="rId9" Type="http://schemas.openxmlformats.org/officeDocument/2006/relationships/hyperlink" Target="#'062-20'!A1"/><Relationship Id="rId14" Type="http://schemas.openxmlformats.org/officeDocument/2006/relationships/hyperlink" Target="#'062-30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2084295</xdr:colOff>
      <xdr:row>15</xdr:row>
      <xdr:rowOff>168089</xdr:rowOff>
    </xdr:from>
    <xdr:to>
      <xdr:col>8</xdr:col>
      <xdr:colOff>0</xdr:colOff>
      <xdr:row>33</xdr:row>
      <xdr:rowOff>100854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5035</xdr:colOff>
      <xdr:row>15</xdr:row>
      <xdr:rowOff>164619</xdr:rowOff>
    </xdr:from>
    <xdr:to>
      <xdr:col>11</xdr:col>
      <xdr:colOff>697412</xdr:colOff>
      <xdr:row>33</xdr:row>
      <xdr:rowOff>100046</xdr:rowOff>
    </xdr:to>
    <xdr:graphicFrame macro="">
      <xdr:nvGraphicFramePr>
        <xdr:cNvPr id="24" name="Chart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3</xdr:row>
      <xdr:rowOff>0</xdr:rowOff>
    </xdr:from>
    <xdr:to>
      <xdr:col>12</xdr:col>
      <xdr:colOff>1353652</xdr:colOff>
      <xdr:row>6</xdr:row>
      <xdr:rowOff>89808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1692088" y="1030941"/>
          <a:ext cx="14072329" cy="661308"/>
          <a:chOff x="11360729" y="190500"/>
          <a:chExt cx="14047216" cy="661308"/>
        </a:xfrm>
      </xdr:grpSpPr>
      <xdr:sp macro="" textlink="">
        <xdr:nvSpPr>
          <xdr:cNvPr id="5" name="Ellipse 4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 bwMode="auto">
          <a:xfrm>
            <a:off x="11585864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6" name="Ellipse 4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 bwMode="auto">
          <a:xfrm>
            <a:off x="12798136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7" name="Ellipse 4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/>
        </xdr:nvSpPr>
        <xdr:spPr bwMode="auto">
          <a:xfrm>
            <a:off x="14010409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8" name="Ellipse 4">
            <a:hlinkClick xmlns:r="http://schemas.openxmlformats.org/officeDocument/2006/relationships" r:id="rId6"/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/>
        </xdr:nvSpPr>
        <xdr:spPr bwMode="auto">
          <a:xfrm>
            <a:off x="15222682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9" name="Ellipse 4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/>
        </xdr:nvSpPr>
        <xdr:spPr bwMode="auto">
          <a:xfrm>
            <a:off x="16434955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10" name="Ellipse 4">
            <a:hlinkClick xmlns:r="http://schemas.openxmlformats.org/officeDocument/2006/relationships" r:id="rId8"/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/>
        </xdr:nvSpPr>
        <xdr:spPr bwMode="auto">
          <a:xfrm>
            <a:off x="17647227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11" name="Ellipse 4">
            <a:hlinkClick xmlns:r="http://schemas.openxmlformats.org/officeDocument/2006/relationships" r:id="rId9"/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/>
        </xdr:nvSpPr>
        <xdr:spPr bwMode="auto">
          <a:xfrm>
            <a:off x="18859500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12" name="Ellipse 4">
            <a:hlinkClick xmlns:r="http://schemas.openxmlformats.org/officeDocument/2006/relationships" r:id="rId10"/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/>
        </xdr:nvSpPr>
        <xdr:spPr bwMode="auto">
          <a:xfrm>
            <a:off x="20071773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13" name="Ellipse 4">
            <a:hlinkClick xmlns:r="http://schemas.openxmlformats.org/officeDocument/2006/relationships" r:id="rId11"/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/>
        </xdr:nvSpPr>
        <xdr:spPr bwMode="auto">
          <a:xfrm>
            <a:off x="21284045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14" name="Ellipse 4">
            <a:hlinkClick xmlns:r="http://schemas.openxmlformats.org/officeDocument/2006/relationships" r:id="rId12"/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/>
        </xdr:nvSpPr>
        <xdr:spPr bwMode="auto">
          <a:xfrm>
            <a:off x="22496318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17" name="Ellipse 4">
            <a:hlinkClick xmlns:r="http://schemas.openxmlformats.org/officeDocument/2006/relationships" r:id="rId13"/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/>
        </xdr:nvSpPr>
        <xdr:spPr bwMode="auto">
          <a:xfrm>
            <a:off x="23708591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18" name="Ellipse 4">
            <a:hlinkClick xmlns:r="http://schemas.openxmlformats.org/officeDocument/2006/relationships" r:id="rId14"/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/>
        </xdr:nvSpPr>
        <xdr:spPr bwMode="auto">
          <a:xfrm>
            <a:off x="24920864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20" name="ZoneTexte 11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SpPr txBox="1"/>
        </xdr:nvSpPr>
        <xdr:spPr bwMode="auto">
          <a:xfrm>
            <a:off x="11360729" y="489858"/>
            <a:ext cx="712216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Q62-08</a:t>
            </a:r>
          </a:p>
        </xdr:txBody>
      </xdr:sp>
      <xdr:sp macro="" textlink="">
        <xdr:nvSpPr>
          <xdr:cNvPr id="21" name="ZoneTexte 11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SpPr txBox="1"/>
        </xdr:nvSpPr>
        <xdr:spPr bwMode="auto">
          <a:xfrm>
            <a:off x="12573002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Q62-10</a:t>
            </a:r>
          </a:p>
        </xdr:txBody>
      </xdr:sp>
      <xdr:sp macro="" textlink="">
        <xdr:nvSpPr>
          <xdr:cNvPr id="22" name="ZoneTexte 11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SpPr txBox="1"/>
        </xdr:nvSpPr>
        <xdr:spPr bwMode="auto">
          <a:xfrm>
            <a:off x="13785275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Q62-12</a:t>
            </a:r>
          </a:p>
        </xdr:txBody>
      </xdr:sp>
      <xdr:sp macro="" textlink="">
        <xdr:nvSpPr>
          <xdr:cNvPr id="23" name="ZoneTexte 11">
            <a:hlinkClick xmlns:r="http://schemas.openxmlformats.org/officeDocument/2006/relationships" r:id="rId6"/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 txBox="1"/>
        </xdr:nvSpPr>
        <xdr:spPr bwMode="auto">
          <a:xfrm>
            <a:off x="14997548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Q62-14</a:t>
            </a:r>
          </a:p>
        </xdr:txBody>
      </xdr:sp>
      <xdr:sp macro="" textlink="">
        <xdr:nvSpPr>
          <xdr:cNvPr id="25" name="ZoneTexte 11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SpPr txBox="1"/>
        </xdr:nvSpPr>
        <xdr:spPr bwMode="auto">
          <a:xfrm>
            <a:off x="16209821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Q62-16</a:t>
            </a:r>
          </a:p>
        </xdr:txBody>
      </xdr:sp>
      <xdr:sp macro="" textlink="">
        <xdr:nvSpPr>
          <xdr:cNvPr id="26" name="ZoneTexte 11">
            <a:hlinkClick xmlns:r="http://schemas.openxmlformats.org/officeDocument/2006/relationships" r:id="rId8"/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SpPr txBox="1"/>
        </xdr:nvSpPr>
        <xdr:spPr bwMode="auto">
          <a:xfrm>
            <a:off x="17422094" y="489858"/>
            <a:ext cx="712214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Q62-18</a:t>
            </a:r>
          </a:p>
        </xdr:txBody>
      </xdr:sp>
      <xdr:sp macro="" textlink="">
        <xdr:nvSpPr>
          <xdr:cNvPr id="27" name="ZoneTexte 11">
            <a:hlinkClick xmlns:r="http://schemas.openxmlformats.org/officeDocument/2006/relationships" r:id="rId9"/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SpPr txBox="1"/>
        </xdr:nvSpPr>
        <xdr:spPr bwMode="auto">
          <a:xfrm>
            <a:off x="18634366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Q62-20</a:t>
            </a:r>
          </a:p>
        </xdr:txBody>
      </xdr:sp>
      <xdr:sp macro="" textlink="">
        <xdr:nvSpPr>
          <xdr:cNvPr id="29" name="ZoneTexte 11">
            <a:hlinkClick xmlns:r="http://schemas.openxmlformats.org/officeDocument/2006/relationships" r:id="rId10"/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SpPr txBox="1"/>
        </xdr:nvSpPr>
        <xdr:spPr bwMode="auto">
          <a:xfrm>
            <a:off x="19846638" y="489858"/>
            <a:ext cx="712216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Q62-23</a:t>
            </a:r>
          </a:p>
        </xdr:txBody>
      </xdr:sp>
      <xdr:sp macro="" textlink="">
        <xdr:nvSpPr>
          <xdr:cNvPr id="31" name="ZoneTexte 11">
            <a:hlinkClick xmlns:r="http://schemas.openxmlformats.org/officeDocument/2006/relationships" r:id="rId11"/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SpPr txBox="1"/>
        </xdr:nvSpPr>
        <xdr:spPr bwMode="auto">
          <a:xfrm>
            <a:off x="21058911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Q62-25</a:t>
            </a:r>
          </a:p>
        </xdr:txBody>
      </xdr:sp>
      <xdr:sp macro="" textlink="">
        <xdr:nvSpPr>
          <xdr:cNvPr id="33" name="ZoneTexte 11">
            <a:hlinkClick xmlns:r="http://schemas.openxmlformats.org/officeDocument/2006/relationships" r:id="rId12"/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SpPr txBox="1"/>
        </xdr:nvSpPr>
        <xdr:spPr bwMode="auto">
          <a:xfrm>
            <a:off x="22271184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Q62-27a</a:t>
            </a:r>
          </a:p>
        </xdr:txBody>
      </xdr:sp>
      <xdr:sp macro="" textlink="">
        <xdr:nvSpPr>
          <xdr:cNvPr id="34" name="ZoneTexte 11">
            <a:hlinkClick xmlns:r="http://schemas.openxmlformats.org/officeDocument/2006/relationships" r:id="rId13"/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SpPr txBox="1"/>
        </xdr:nvSpPr>
        <xdr:spPr bwMode="auto">
          <a:xfrm>
            <a:off x="23483458" y="489858"/>
            <a:ext cx="712214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Q62-27b</a:t>
            </a:r>
          </a:p>
        </xdr:txBody>
      </xdr:sp>
      <xdr:sp macro="" textlink="">
        <xdr:nvSpPr>
          <xdr:cNvPr id="35" name="ZoneTexte 11">
            <a:hlinkClick xmlns:r="http://schemas.openxmlformats.org/officeDocument/2006/relationships" r:id="rId14"/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SpPr txBox="1"/>
        </xdr:nvSpPr>
        <xdr:spPr bwMode="auto">
          <a:xfrm>
            <a:off x="24695730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Q62-30</a:t>
            </a:r>
          </a:p>
        </xdr:txBody>
      </xdr:sp>
    </xdr:grpSp>
    <xdr:clientData/>
  </xdr:twoCellAnchor>
  <xdr:twoCellAnchor>
    <xdr:from>
      <xdr:col>0</xdr:col>
      <xdr:colOff>0</xdr:colOff>
      <xdr:row>2</xdr:row>
      <xdr:rowOff>0</xdr:rowOff>
    </xdr:from>
    <xdr:to>
      <xdr:col>3</xdr:col>
      <xdr:colOff>219815</xdr:colOff>
      <xdr:row>7</xdr:row>
      <xdr:rowOff>0</xdr:rowOff>
    </xdr:to>
    <xdr:pic>
      <xdr:nvPicPr>
        <xdr:cNvPr id="37" name="Image 15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07" t="19241" r="42723" b="18391"/>
        <a:stretch>
          <a:fillRect/>
        </a:stretch>
      </xdr:blipFill>
      <xdr:spPr bwMode="auto">
        <a:xfrm>
          <a:off x="0" y="0"/>
          <a:ext cx="1665374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212911</xdr:colOff>
      <xdr:row>15</xdr:row>
      <xdr:rowOff>123265</xdr:rowOff>
    </xdr:from>
    <xdr:to>
      <xdr:col>4</xdr:col>
      <xdr:colOff>1748118</xdr:colOff>
      <xdr:row>33</xdr:row>
      <xdr:rowOff>179295</xdr:rowOff>
    </xdr:to>
    <xdr:sp macro="" textlink="">
      <xdr:nvSpPr>
        <xdr:cNvPr id="15" name="Flowchart: Alternate Process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448235" y="4168589"/>
          <a:ext cx="2991971" cy="3485030"/>
        </a:xfrm>
        <a:prstGeom prst="flowChartAlternateProcess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GB" sz="1400" b="1">
              <a:solidFill>
                <a:schemeClr val="tx1">
                  <a:lumMod val="85000"/>
                  <a:lumOff val="15000"/>
                </a:schemeClr>
              </a:solidFill>
            </a:rPr>
            <a:t>OBJECTIF</a:t>
          </a:r>
          <a:endParaRPr lang="en-GB" sz="1100" b="1">
            <a:solidFill>
              <a:schemeClr val="tx1">
                <a:lumMod val="85000"/>
                <a:lumOff val="15000"/>
              </a:schemeClr>
            </a:solidFill>
          </a:endParaRPr>
        </a:p>
        <a:p>
          <a:pPr algn="l"/>
          <a:r>
            <a:rPr lang="en-GB" sz="1100">
              <a:solidFill>
                <a:schemeClr val="tx1">
                  <a:lumMod val="85000"/>
                  <a:lumOff val="15000"/>
                </a:schemeClr>
              </a:solidFill>
            </a:rPr>
            <a:t>Il s'agit d'un calculateur qui vous permet de répondre aux questions utilisées pour produire les indices TIC de la CEPEJ et de visualiser comment les différentes réponses affectent l'indice final. </a:t>
          </a:r>
        </a:p>
        <a:p>
          <a:pPr algn="l"/>
          <a:endParaRPr lang="en-GB" sz="1100">
            <a:solidFill>
              <a:schemeClr val="tx1">
                <a:lumMod val="85000"/>
                <a:lumOff val="15000"/>
              </a:schemeClr>
            </a:solidFill>
          </a:endParaRPr>
        </a:p>
        <a:p>
          <a:pPr algn="l"/>
          <a:r>
            <a:rPr lang="en-GB" sz="1100">
              <a:solidFill>
                <a:schemeClr val="tx1">
                  <a:lumMod val="85000"/>
                  <a:lumOff val="15000"/>
                </a:schemeClr>
              </a:solidFill>
            </a:rPr>
            <a:t>Grands principes : </a:t>
          </a:r>
        </a:p>
        <a:p>
          <a:pPr algn="l"/>
          <a:r>
            <a:rPr lang="en-GB" sz="1100">
              <a:solidFill>
                <a:schemeClr val="tx1">
                  <a:lumMod val="85000"/>
                  <a:lumOff val="15000"/>
                </a:schemeClr>
              </a:solidFill>
            </a:rPr>
            <a:t>- 2 niveaux de pondération : </a:t>
          </a:r>
        </a:p>
        <a:p>
          <a:pPr algn="l"/>
          <a:r>
            <a:rPr lang="en-GB" sz="1100" baseline="0">
              <a:solidFill>
                <a:schemeClr val="tx1">
                  <a:lumMod val="85000"/>
                  <a:lumOff val="15000"/>
                </a:schemeClr>
              </a:solidFill>
            </a:rPr>
            <a:t>  </a:t>
          </a:r>
          <a:r>
            <a:rPr lang="en-GB" sz="1100">
              <a:solidFill>
                <a:schemeClr val="tx1">
                  <a:lumMod val="85000"/>
                  <a:lumOff val="15000"/>
                </a:schemeClr>
              </a:solidFill>
            </a:rPr>
            <a:t>*au niveau de la réponse individuelle </a:t>
          </a:r>
        </a:p>
        <a:p>
          <a:pPr algn="l"/>
          <a:r>
            <a:rPr lang="en-GB" sz="1100">
              <a:solidFill>
                <a:schemeClr val="tx1">
                  <a:lumMod val="85000"/>
                  <a:lumOff val="15000"/>
                </a:schemeClr>
              </a:solidFill>
            </a:rPr>
            <a:t>  *au niveau de la question </a:t>
          </a:r>
        </a:p>
        <a:p>
          <a:pPr algn="l"/>
          <a:r>
            <a:rPr lang="en-GB" sz="1100">
              <a:solidFill>
                <a:schemeClr val="tx1">
                  <a:lumMod val="85000"/>
                  <a:lumOff val="15000"/>
                </a:schemeClr>
              </a:solidFill>
            </a:rPr>
            <a:t>- les indices sont normalisés à 10 comme meilleure valeur possible </a:t>
          </a:r>
        </a:p>
        <a:p>
          <a:pPr algn="l"/>
          <a:endParaRPr lang="en-GB" sz="1100">
            <a:solidFill>
              <a:schemeClr val="tx1">
                <a:lumMod val="85000"/>
                <a:lumOff val="15000"/>
              </a:schemeClr>
            </a:solidFill>
          </a:endParaRPr>
        </a:p>
        <a:p>
          <a:pPr algn="l"/>
          <a:r>
            <a:rPr lang="en-GB" sz="1100">
              <a:solidFill>
                <a:schemeClr val="tx1">
                  <a:lumMod val="85000"/>
                  <a:lumOff val="15000"/>
                </a:schemeClr>
              </a:solidFill>
            </a:rPr>
            <a:t>Vous trouverez le détail du calcul dans la Mathodologie de calcul de l'Indice CEPEJ TIC</a:t>
          </a:r>
        </a:p>
      </xdr:txBody>
    </xdr:sp>
    <xdr:clientData/>
  </xdr:twoCellAnchor>
  <xdr:twoCellAnchor>
    <xdr:from>
      <xdr:col>11</xdr:col>
      <xdr:colOff>1187822</xdr:colOff>
      <xdr:row>15</xdr:row>
      <xdr:rowOff>134471</xdr:rowOff>
    </xdr:from>
    <xdr:to>
      <xdr:col>15</xdr:col>
      <xdr:colOff>212910</xdr:colOff>
      <xdr:row>34</xdr:row>
      <xdr:rowOff>1</xdr:rowOff>
    </xdr:to>
    <xdr:sp macro="" textlink="">
      <xdr:nvSpPr>
        <xdr:cNvPr id="16" name="Flowchart: Alternate Process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14220263" y="4179795"/>
          <a:ext cx="2991971" cy="3485030"/>
        </a:xfrm>
        <a:prstGeom prst="flowChartAlternateProcess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GB" sz="1600" b="1">
              <a:solidFill>
                <a:schemeClr val="tx1">
                  <a:lumMod val="85000"/>
                  <a:lumOff val="15000"/>
                </a:schemeClr>
              </a:solidFill>
            </a:rPr>
            <a:t>INSTRUCTIONS</a:t>
          </a:r>
          <a:endParaRPr lang="en-GB" sz="1100" b="1">
            <a:solidFill>
              <a:schemeClr val="tx1">
                <a:lumMod val="85000"/>
                <a:lumOff val="15000"/>
              </a:schemeClr>
            </a:solidFill>
          </a:endParaRPr>
        </a:p>
        <a:p>
          <a:pPr algn="l"/>
          <a:r>
            <a:rPr lang="en-GB" sz="1100">
              <a:solidFill>
                <a:schemeClr val="tx1">
                  <a:lumMod val="85000"/>
                  <a:lumOff val="15000"/>
                </a:schemeClr>
              </a:solidFill>
            </a:rPr>
            <a:t>Le calculateur est pré-rempli de réponses aléatoires. </a:t>
          </a:r>
        </a:p>
        <a:p>
          <a:pPr algn="l"/>
          <a:endParaRPr lang="en-GB" sz="1100">
            <a:solidFill>
              <a:schemeClr val="tx1">
                <a:lumMod val="85000"/>
                <a:lumOff val="15000"/>
              </a:schemeClr>
            </a:solidFill>
          </a:endParaRPr>
        </a:p>
        <a:p>
          <a:pPr algn="l"/>
          <a:r>
            <a:rPr lang="en-GB" sz="1100">
              <a:solidFill>
                <a:schemeClr val="tx1">
                  <a:lumMod val="85000"/>
                  <a:lumOff val="15000"/>
                </a:schemeClr>
              </a:solidFill>
            </a:rPr>
            <a:t>Lorsque vous souhaitez tester votre système, vous pouvez le faire en répondant à chaque question qui vous est accessible en cliquant sur le point bleu en haut de l'écran à côté du numéro de question et en ajustant les réponses. </a:t>
          </a:r>
        </a:p>
        <a:p>
          <a:pPr algn="l"/>
          <a:endParaRPr lang="en-GB" sz="1100">
            <a:solidFill>
              <a:schemeClr val="tx1">
                <a:lumMod val="85000"/>
                <a:lumOff val="15000"/>
              </a:schemeClr>
            </a:solidFill>
          </a:endParaRPr>
        </a:p>
        <a:p>
          <a:pPr algn="l"/>
          <a:r>
            <a:rPr lang="en-GB" sz="1100">
              <a:solidFill>
                <a:schemeClr val="tx1">
                  <a:lumMod val="85000"/>
                  <a:lumOff val="15000"/>
                </a:schemeClr>
              </a:solidFill>
            </a:rPr>
            <a:t>Vous pouvez à tout moment revenir sur cet aperçu et voir les changements qui seront appliqués automatiquement sur le calcul de l'indice. </a:t>
          </a:r>
        </a:p>
        <a:p>
          <a:pPr algn="l"/>
          <a:endParaRPr lang="en-GB" sz="1100">
            <a:solidFill>
              <a:schemeClr val="tx1">
                <a:lumMod val="85000"/>
                <a:lumOff val="15000"/>
              </a:schemeClr>
            </a:solidFill>
          </a:endParaRPr>
        </a:p>
        <a:p>
          <a:pPr algn="l"/>
          <a:r>
            <a:rPr lang="en-GB" sz="1100">
              <a:solidFill>
                <a:schemeClr val="tx1">
                  <a:lumMod val="85000"/>
                  <a:lumOff val="15000"/>
                </a:schemeClr>
              </a:solidFill>
            </a:rPr>
            <a:t>Bonne chance!</a:t>
          </a:r>
        </a:p>
        <a:p>
          <a:pPr algn="l"/>
          <a:endParaRPr lang="en-GB" sz="1100">
            <a:solidFill>
              <a:schemeClr val="tx1">
                <a:lumMod val="85000"/>
                <a:lumOff val="15000"/>
              </a:schemeClr>
            </a:solidFill>
          </a:endParaRPr>
        </a:p>
      </xdr:txBody>
    </xdr:sp>
    <xdr:clientData/>
  </xdr:twoCellAnchor>
  <xdr:twoCellAnchor>
    <xdr:from>
      <xdr:col>4</xdr:col>
      <xdr:colOff>34046</xdr:colOff>
      <xdr:row>13</xdr:row>
      <xdr:rowOff>80596</xdr:rowOff>
    </xdr:from>
    <xdr:to>
      <xdr:col>4</xdr:col>
      <xdr:colOff>2608383</xdr:colOff>
      <xdr:row>13</xdr:row>
      <xdr:rowOff>278424</xdr:rowOff>
    </xdr:to>
    <xdr:sp macro="" textlink="$Q$14">
      <xdr:nvSpPr>
        <xdr:cNvPr id="28" name="TextBox 27">
          <a:extLst>
            <a:ext uri="{FF2B5EF4-FFF2-40B4-BE49-F238E27FC236}">
              <a16:creationId xmlns:a16="http://schemas.microsoft.com/office/drawing/2014/main" id="{0B2206BF-8B9B-2933-ADFA-357BD19B4984}"/>
            </a:ext>
          </a:extLst>
        </xdr:cNvPr>
        <xdr:cNvSpPr txBox="1"/>
      </xdr:nvSpPr>
      <xdr:spPr>
        <a:xfrm>
          <a:off x="1741219" y="3597519"/>
          <a:ext cx="2574337" cy="19782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fld id="{7CC33DC7-6F17-4B01-A354-C500FB03026B}" type="TxLink">
            <a:rPr lang="en-US" sz="1600" b="0" i="0" u="none" strike="noStrike">
              <a:solidFill>
                <a:srgbClr val="000000"/>
              </a:solidFill>
              <a:latin typeface="Calibri"/>
              <a:cs typeface="Calibri"/>
            </a:rPr>
            <a:pPr/>
            <a:t>Pénal</a:t>
          </a:fld>
          <a:endParaRPr lang="en-GB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18964</xdr:colOff>
      <xdr:row>11</xdr:row>
      <xdr:rowOff>21980</xdr:rowOff>
    </xdr:from>
    <xdr:to>
      <xdr:col>10</xdr:col>
      <xdr:colOff>3245828</xdr:colOff>
      <xdr:row>11</xdr:row>
      <xdr:rowOff>322385</xdr:rowOff>
    </xdr:to>
    <xdr:sp macro="" textlink="$R$12">
      <xdr:nvSpPr>
        <xdr:cNvPr id="30" name="TextBox 29">
          <a:extLst>
            <a:ext uri="{FF2B5EF4-FFF2-40B4-BE49-F238E27FC236}">
              <a16:creationId xmlns:a16="http://schemas.microsoft.com/office/drawing/2014/main" id="{C99EB36E-ED6A-4CE1-8904-3774AFD53394}"/>
            </a:ext>
          </a:extLst>
        </xdr:cNvPr>
        <xdr:cNvSpPr txBox="1"/>
      </xdr:nvSpPr>
      <xdr:spPr>
        <a:xfrm>
          <a:off x="9705156" y="2864826"/>
          <a:ext cx="3226864" cy="30040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fld id="{0CA572E9-729C-4DE6-9A3A-95DBCDEB6895}" type="TxLink">
            <a:rPr lang="en-US" sz="1600" b="0" i="0" u="none" strike="noStrike">
              <a:solidFill>
                <a:srgbClr val="000000"/>
              </a:solidFill>
              <a:latin typeface="Calibri"/>
              <a:cs typeface="Calibri"/>
            </a:rPr>
            <a:pPr/>
            <a:t>Gestion des affaires</a:t>
          </a:fld>
          <a:endParaRPr lang="en-GB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22411</xdr:colOff>
      <xdr:row>12</xdr:row>
      <xdr:rowOff>18531</xdr:rowOff>
    </xdr:from>
    <xdr:to>
      <xdr:col>10</xdr:col>
      <xdr:colOff>3248453</xdr:colOff>
      <xdr:row>12</xdr:row>
      <xdr:rowOff>318936</xdr:rowOff>
    </xdr:to>
    <xdr:sp macro="" textlink="$R$13">
      <xdr:nvSpPr>
        <xdr:cNvPr id="32" name="TextBox 31">
          <a:extLst>
            <a:ext uri="{FF2B5EF4-FFF2-40B4-BE49-F238E27FC236}">
              <a16:creationId xmlns:a16="http://schemas.microsoft.com/office/drawing/2014/main" id="{D07307FA-371D-1903-3649-726E7E7202E1}"/>
            </a:ext>
          </a:extLst>
        </xdr:cNvPr>
        <xdr:cNvSpPr txBox="1"/>
      </xdr:nvSpPr>
      <xdr:spPr>
        <a:xfrm>
          <a:off x="9708603" y="3198416"/>
          <a:ext cx="3226042" cy="30040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fld id="{67589860-5191-4A81-85B8-D613B5355599}" type="TxLink">
            <a:rPr lang="en-US" sz="1600" b="0" i="0" u="none" strike="noStrike">
              <a:solidFill>
                <a:srgbClr val="000000"/>
              </a:solidFill>
              <a:latin typeface="Calibri"/>
              <a:cs typeface="Calibri"/>
            </a:rPr>
            <a:pPr/>
            <a:t>Accès numérique à la justice</a:t>
          </a:fld>
          <a:endParaRPr lang="en-GB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18532</xdr:colOff>
      <xdr:row>13</xdr:row>
      <xdr:rowOff>18531</xdr:rowOff>
    </xdr:from>
    <xdr:to>
      <xdr:col>10</xdr:col>
      <xdr:colOff>3244574</xdr:colOff>
      <xdr:row>13</xdr:row>
      <xdr:rowOff>318936</xdr:rowOff>
    </xdr:to>
    <xdr:sp macro="" textlink="$R$14">
      <xdr:nvSpPr>
        <xdr:cNvPr id="36" name="TextBox 35">
          <a:extLst>
            <a:ext uri="{FF2B5EF4-FFF2-40B4-BE49-F238E27FC236}">
              <a16:creationId xmlns:a16="http://schemas.microsoft.com/office/drawing/2014/main" id="{A4A3793C-4C50-30A6-6FAF-BAC652BFC82D}"/>
            </a:ext>
          </a:extLst>
        </xdr:cNvPr>
        <xdr:cNvSpPr txBox="1"/>
      </xdr:nvSpPr>
      <xdr:spPr>
        <a:xfrm>
          <a:off x="9704724" y="3535454"/>
          <a:ext cx="3226042" cy="30040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fld id="{9B021402-5A80-4651-BA84-7E8A207AD2BF}" type="TxLink">
            <a:rPr lang="en-US" sz="1600" b="0" i="0" u="none" strike="noStrike">
              <a:solidFill>
                <a:srgbClr val="000000"/>
              </a:solidFill>
              <a:latin typeface="Calibri"/>
              <a:cs typeface="Calibri"/>
            </a:rPr>
            <a:pPr/>
            <a:t>Aide à la décision</a:t>
          </a:fld>
          <a:endParaRPr lang="en-GB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47234</xdr:colOff>
      <xdr:row>12</xdr:row>
      <xdr:rowOff>71803</xdr:rowOff>
    </xdr:from>
    <xdr:to>
      <xdr:col>4</xdr:col>
      <xdr:colOff>2621571</xdr:colOff>
      <xdr:row>12</xdr:row>
      <xdr:rowOff>269631</xdr:rowOff>
    </xdr:to>
    <xdr:sp macro="" textlink="$Q$13">
      <xdr:nvSpPr>
        <xdr:cNvPr id="4" name="TextBox 3">
          <a:extLst>
            <a:ext uri="{FF2B5EF4-FFF2-40B4-BE49-F238E27FC236}">
              <a16:creationId xmlns:a16="http://schemas.microsoft.com/office/drawing/2014/main" id="{397B0BA7-F3B1-4BFE-BFE7-13FCB6921011}"/>
            </a:ext>
          </a:extLst>
        </xdr:cNvPr>
        <xdr:cNvSpPr txBox="1"/>
      </xdr:nvSpPr>
      <xdr:spPr>
        <a:xfrm>
          <a:off x="1754407" y="3251688"/>
          <a:ext cx="2574337" cy="19782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fld id="{7E21C17A-32A8-4D63-BA93-78AC77048F90}" type="TxLink">
            <a:rPr lang="en-US" sz="1600" b="0" i="0" u="none" strike="noStrike">
              <a:solidFill>
                <a:srgbClr val="000000"/>
              </a:solidFill>
              <a:latin typeface="Calibri"/>
              <a:cs typeface="Calibri"/>
            </a:rPr>
            <a:pPr/>
            <a:t>Administratif</a:t>
          </a:fld>
          <a:endParaRPr lang="en-GB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45254</xdr:colOff>
      <xdr:row>11</xdr:row>
      <xdr:rowOff>80166</xdr:rowOff>
    </xdr:from>
    <xdr:to>
      <xdr:col>4</xdr:col>
      <xdr:colOff>2619591</xdr:colOff>
      <xdr:row>11</xdr:row>
      <xdr:rowOff>277994</xdr:rowOff>
    </xdr:to>
    <xdr:sp macro="" textlink="$Q$12">
      <xdr:nvSpPr>
        <xdr:cNvPr id="19" name="TextBox 18">
          <a:extLst>
            <a:ext uri="{FF2B5EF4-FFF2-40B4-BE49-F238E27FC236}">
              <a16:creationId xmlns:a16="http://schemas.microsoft.com/office/drawing/2014/main" id="{F9F27C1E-8E5C-4181-A642-46A055EA6165}"/>
            </a:ext>
          </a:extLst>
        </xdr:cNvPr>
        <xdr:cNvSpPr txBox="1"/>
      </xdr:nvSpPr>
      <xdr:spPr>
        <a:xfrm>
          <a:off x="1752427" y="2923012"/>
          <a:ext cx="2574337" cy="19782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fld id="{2215FD54-2FD9-4A7A-BC9F-F35BC2ACB6D8}" type="TxLink">
            <a:rPr lang="en-US" sz="1600" b="0" i="0" u="none" strike="noStrike">
              <a:solidFill>
                <a:srgbClr val="000000"/>
              </a:solidFill>
              <a:latin typeface="Calibri"/>
              <a:cs typeface="Calibri"/>
            </a:rPr>
            <a:pPr/>
            <a:t>Civil</a:t>
          </a:fld>
          <a:endParaRPr lang="en-US" sz="1600" b="0" i="0" u="none" strike="noStrike">
            <a:solidFill>
              <a:sysClr val="windowText" lastClr="000000"/>
            </a:solidFill>
            <a:latin typeface="Calibri"/>
            <a:cs typeface="Calibri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194237</xdr:colOff>
      <xdr:row>24</xdr:row>
      <xdr:rowOff>171822</xdr:rowOff>
    </xdr:from>
    <xdr:to>
      <xdr:col>6</xdr:col>
      <xdr:colOff>52295</xdr:colOff>
      <xdr:row>37</xdr:row>
      <xdr:rowOff>59765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1651562" y="3896097"/>
          <a:ext cx="1324908" cy="2145368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209178</xdr:colOff>
      <xdr:row>37</xdr:row>
      <xdr:rowOff>82176</xdr:rowOff>
    </xdr:from>
    <xdr:to>
      <xdr:col>6</xdr:col>
      <xdr:colOff>67236</xdr:colOff>
      <xdr:row>49</xdr:row>
      <xdr:rowOff>74706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1666503" y="6063876"/>
          <a:ext cx="1324908" cy="2097555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209178</xdr:colOff>
      <xdr:row>12</xdr:row>
      <xdr:rowOff>119528</xdr:rowOff>
    </xdr:from>
    <xdr:to>
      <xdr:col>6</xdr:col>
      <xdr:colOff>67236</xdr:colOff>
      <xdr:row>24</xdr:row>
      <xdr:rowOff>119529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1666503" y="1748303"/>
          <a:ext cx="1324908" cy="2095501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194236</xdr:colOff>
      <xdr:row>24</xdr:row>
      <xdr:rowOff>156881</xdr:rowOff>
    </xdr:from>
    <xdr:to>
      <xdr:col>3</xdr:col>
      <xdr:colOff>59766</xdr:colOff>
      <xdr:row>37</xdr:row>
      <xdr:rowOff>44824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/>
      </xdr:nvSpPr>
      <xdr:spPr>
        <a:xfrm>
          <a:off x="194236" y="3881156"/>
          <a:ext cx="1322855" cy="2145368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186766</xdr:colOff>
      <xdr:row>37</xdr:row>
      <xdr:rowOff>67234</xdr:rowOff>
    </xdr:from>
    <xdr:to>
      <xdr:col>3</xdr:col>
      <xdr:colOff>52296</xdr:colOff>
      <xdr:row>49</xdr:row>
      <xdr:rowOff>59764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>
        <a:xfrm>
          <a:off x="186766" y="6048934"/>
          <a:ext cx="1322855" cy="2097555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168088</xdr:colOff>
      <xdr:row>12</xdr:row>
      <xdr:rowOff>138206</xdr:rowOff>
    </xdr:from>
    <xdr:to>
      <xdr:col>3</xdr:col>
      <xdr:colOff>33618</xdr:colOff>
      <xdr:row>24</xdr:row>
      <xdr:rowOff>138207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/>
      </xdr:nvSpPr>
      <xdr:spPr>
        <a:xfrm>
          <a:off x="168088" y="1766981"/>
          <a:ext cx="1322855" cy="2095501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1886</xdr:colOff>
          <xdr:row>13</xdr:row>
          <xdr:rowOff>30133</xdr:rowOff>
        </xdr:from>
        <xdr:to>
          <xdr:col>2</xdr:col>
          <xdr:colOff>562384</xdr:colOff>
          <xdr:row>24</xdr:row>
          <xdr:rowOff>47265</xdr:rowOff>
        </xdr:to>
        <xdr:grpSp>
          <xdr:nvGrpSpPr>
            <xdr:cNvPr id="8" name="Group 7">
              <a:extLst>
                <a:ext uri="{FF2B5EF4-FFF2-40B4-BE49-F238E27FC236}">
                  <a16:creationId xmlns:a16="http://schemas.microsoft.com/office/drawing/2014/main" id="{00000000-0008-0000-0900-000008000000}"/>
                </a:ext>
              </a:extLst>
            </xdr:cNvPr>
            <xdr:cNvGrpSpPr/>
          </xdr:nvGrpSpPr>
          <xdr:grpSpPr>
            <a:xfrm>
              <a:off x="237210" y="2797986"/>
              <a:ext cx="1165615" cy="2112632"/>
              <a:chOff x="5144148" y="755431"/>
              <a:chExt cx="1459958" cy="1914525"/>
            </a:xfrm>
          </xdr:grpSpPr>
          <xdr:sp macro="" textlink="">
            <xdr:nvSpPr>
              <xdr:cNvPr id="78849" name="Group Box 1" hidden="1">
                <a:extLst>
                  <a:ext uri="{63B3BB69-23CF-44E3-9099-C40C66FF867C}">
                    <a14:compatExt spid="_x0000_s78849"/>
                  </a:ext>
                  <a:ext uri="{FF2B5EF4-FFF2-40B4-BE49-F238E27FC236}">
                    <a16:creationId xmlns:a16="http://schemas.microsoft.com/office/drawing/2014/main" id="{00000000-0008-0000-0900-000001340100}"/>
                  </a:ext>
                </a:extLst>
              </xdr:cNvPr>
              <xdr:cNvSpPr/>
            </xdr:nvSpPr>
            <xdr:spPr bwMode="auto">
              <a:xfrm>
                <a:off x="5144148" y="755431"/>
                <a:ext cx="1459958" cy="19145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Civil</a:t>
                </a:r>
              </a:p>
            </xdr:txBody>
          </xdr:sp>
          <xdr:sp macro="" textlink="">
            <xdr:nvSpPr>
              <xdr:cNvPr id="78850" name="Option Button 2" hidden="1">
                <a:extLst>
                  <a:ext uri="{63B3BB69-23CF-44E3-9099-C40C66FF867C}">
                    <a14:compatExt spid="_x0000_s78850"/>
                  </a:ext>
                  <a:ext uri="{FF2B5EF4-FFF2-40B4-BE49-F238E27FC236}">
                    <a16:creationId xmlns:a16="http://schemas.microsoft.com/office/drawing/2014/main" id="{00000000-0008-0000-0900-000002340100}"/>
                  </a:ext>
                </a:extLst>
              </xdr:cNvPr>
              <xdr:cNvSpPr/>
            </xdr:nvSpPr>
            <xdr:spPr bwMode="auto">
              <a:xfrm>
                <a:off x="5483446" y="937720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95-100 %</a:t>
                </a:r>
              </a:p>
            </xdr:txBody>
          </xdr:sp>
          <xdr:sp macro="" textlink="">
            <xdr:nvSpPr>
              <xdr:cNvPr id="78851" name="Option Button 3" hidden="1">
                <a:extLst>
                  <a:ext uri="{63B3BB69-23CF-44E3-9099-C40C66FF867C}">
                    <a14:compatExt spid="_x0000_s78851"/>
                  </a:ext>
                  <a:ext uri="{FF2B5EF4-FFF2-40B4-BE49-F238E27FC236}">
                    <a16:creationId xmlns:a16="http://schemas.microsoft.com/office/drawing/2014/main" id="{00000000-0008-0000-0900-000003340100}"/>
                  </a:ext>
                </a:extLst>
              </xdr:cNvPr>
              <xdr:cNvSpPr/>
            </xdr:nvSpPr>
            <xdr:spPr bwMode="auto">
              <a:xfrm>
                <a:off x="5483446" y="1128221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75-95 %</a:t>
                </a:r>
              </a:p>
            </xdr:txBody>
          </xdr:sp>
          <xdr:sp macro="" textlink="">
            <xdr:nvSpPr>
              <xdr:cNvPr id="78852" name="Option Button 4" hidden="1">
                <a:extLst>
                  <a:ext uri="{63B3BB69-23CF-44E3-9099-C40C66FF867C}">
                    <a14:compatExt spid="_x0000_s78852"/>
                  </a:ext>
                  <a:ext uri="{FF2B5EF4-FFF2-40B4-BE49-F238E27FC236}">
                    <a16:creationId xmlns:a16="http://schemas.microsoft.com/office/drawing/2014/main" id="{00000000-0008-0000-0900-000004340100}"/>
                  </a:ext>
                </a:extLst>
              </xdr:cNvPr>
              <xdr:cNvSpPr/>
            </xdr:nvSpPr>
            <xdr:spPr bwMode="auto">
              <a:xfrm>
                <a:off x="5483446" y="1318721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50-75 %</a:t>
                </a:r>
              </a:p>
            </xdr:txBody>
          </xdr:sp>
          <xdr:sp macro="" textlink="">
            <xdr:nvSpPr>
              <xdr:cNvPr id="78853" name="Option Button 5" hidden="1">
                <a:extLst>
                  <a:ext uri="{63B3BB69-23CF-44E3-9099-C40C66FF867C}">
                    <a14:compatExt spid="_x0000_s78853"/>
                  </a:ext>
                  <a:ext uri="{FF2B5EF4-FFF2-40B4-BE49-F238E27FC236}">
                    <a16:creationId xmlns:a16="http://schemas.microsoft.com/office/drawing/2014/main" id="{00000000-0008-0000-0900-000005340100}"/>
                  </a:ext>
                </a:extLst>
              </xdr:cNvPr>
              <xdr:cNvSpPr/>
            </xdr:nvSpPr>
            <xdr:spPr bwMode="auto">
              <a:xfrm>
                <a:off x="5483446" y="1509220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25-50 %</a:t>
                </a:r>
              </a:p>
            </xdr:txBody>
          </xdr:sp>
          <xdr:sp macro="" textlink="">
            <xdr:nvSpPr>
              <xdr:cNvPr id="78854" name="Option Button 6" hidden="1">
                <a:extLst>
                  <a:ext uri="{63B3BB69-23CF-44E3-9099-C40C66FF867C}">
                    <a14:compatExt spid="_x0000_s78854"/>
                  </a:ext>
                  <a:ext uri="{FF2B5EF4-FFF2-40B4-BE49-F238E27FC236}">
                    <a16:creationId xmlns:a16="http://schemas.microsoft.com/office/drawing/2014/main" id="{00000000-0008-0000-0900-000006340100}"/>
                  </a:ext>
                </a:extLst>
              </xdr:cNvPr>
              <xdr:cNvSpPr/>
            </xdr:nvSpPr>
            <xdr:spPr bwMode="auto">
              <a:xfrm>
                <a:off x="5483446" y="1699720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1-25 %</a:t>
                </a:r>
              </a:p>
            </xdr:txBody>
          </xdr:sp>
          <xdr:sp macro="" textlink="">
            <xdr:nvSpPr>
              <xdr:cNvPr id="78855" name="Option Button 7" hidden="1">
                <a:extLst>
                  <a:ext uri="{63B3BB69-23CF-44E3-9099-C40C66FF867C}">
                    <a14:compatExt spid="_x0000_s78855"/>
                  </a:ext>
                  <a:ext uri="{FF2B5EF4-FFF2-40B4-BE49-F238E27FC236}">
                    <a16:creationId xmlns:a16="http://schemas.microsoft.com/office/drawing/2014/main" id="{00000000-0008-0000-0900-000007340100}"/>
                  </a:ext>
                </a:extLst>
              </xdr:cNvPr>
              <xdr:cNvSpPr/>
            </xdr:nvSpPr>
            <xdr:spPr bwMode="auto">
              <a:xfrm>
                <a:off x="5483446" y="1890220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0 %</a:t>
                </a:r>
              </a:p>
            </xdr:txBody>
          </xdr:sp>
          <xdr:sp macro="" textlink="">
            <xdr:nvSpPr>
              <xdr:cNvPr id="78856" name="Option Button 8" hidden="1">
                <a:extLst>
                  <a:ext uri="{63B3BB69-23CF-44E3-9099-C40C66FF867C}">
                    <a14:compatExt spid="_x0000_s78856"/>
                  </a:ext>
                  <a:ext uri="{FF2B5EF4-FFF2-40B4-BE49-F238E27FC236}">
                    <a16:creationId xmlns:a16="http://schemas.microsoft.com/office/drawing/2014/main" id="{00000000-0008-0000-0900-000008340100}"/>
                  </a:ext>
                </a:extLst>
              </xdr:cNvPr>
              <xdr:cNvSpPr/>
            </xdr:nvSpPr>
            <xdr:spPr bwMode="auto">
              <a:xfrm>
                <a:off x="5483446" y="2080720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NAP</a:t>
                </a:r>
              </a:p>
            </xdr:txBody>
          </xdr:sp>
          <xdr:sp macro="" textlink="">
            <xdr:nvSpPr>
              <xdr:cNvPr id="78857" name="Option Button 9" hidden="1">
                <a:extLst>
                  <a:ext uri="{63B3BB69-23CF-44E3-9099-C40C66FF867C}">
                    <a14:compatExt spid="_x0000_s78857"/>
                  </a:ext>
                  <a:ext uri="{FF2B5EF4-FFF2-40B4-BE49-F238E27FC236}">
                    <a16:creationId xmlns:a16="http://schemas.microsoft.com/office/drawing/2014/main" id="{00000000-0008-0000-0900-000009340100}"/>
                  </a:ext>
                </a:extLst>
              </xdr:cNvPr>
              <xdr:cNvSpPr/>
            </xdr:nvSpPr>
            <xdr:spPr bwMode="auto">
              <a:xfrm>
                <a:off x="5483446" y="2271220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7942</xdr:colOff>
          <xdr:row>25</xdr:row>
          <xdr:rowOff>48141</xdr:rowOff>
        </xdr:from>
        <xdr:to>
          <xdr:col>2</xdr:col>
          <xdr:colOff>568436</xdr:colOff>
          <xdr:row>36</xdr:row>
          <xdr:rowOff>139979</xdr:rowOff>
        </xdr:to>
        <xdr:grpSp>
          <xdr:nvGrpSpPr>
            <xdr:cNvPr id="9" name="Group 8">
              <a:extLst>
                <a:ext uri="{FF2B5EF4-FFF2-40B4-BE49-F238E27FC236}">
                  <a16:creationId xmlns:a16="http://schemas.microsoft.com/office/drawing/2014/main" id="{00000000-0008-0000-0900-000009000000}"/>
                </a:ext>
              </a:extLst>
            </xdr:cNvPr>
            <xdr:cNvGrpSpPr/>
          </xdr:nvGrpSpPr>
          <xdr:grpSpPr>
            <a:xfrm>
              <a:off x="243266" y="5101994"/>
              <a:ext cx="1165611" cy="2187338"/>
              <a:chOff x="5147754" y="2853483"/>
              <a:chExt cx="1459953" cy="1914525"/>
            </a:xfrm>
          </xdr:grpSpPr>
          <xdr:sp macro="" textlink="">
            <xdr:nvSpPr>
              <xdr:cNvPr id="78858" name="Group Box 10" hidden="1">
                <a:extLst>
                  <a:ext uri="{63B3BB69-23CF-44E3-9099-C40C66FF867C}">
                    <a14:compatExt spid="_x0000_s78858"/>
                  </a:ext>
                  <a:ext uri="{FF2B5EF4-FFF2-40B4-BE49-F238E27FC236}">
                    <a16:creationId xmlns:a16="http://schemas.microsoft.com/office/drawing/2014/main" id="{00000000-0008-0000-0900-00000A340100}"/>
                  </a:ext>
                </a:extLst>
              </xdr:cNvPr>
              <xdr:cNvSpPr/>
            </xdr:nvSpPr>
            <xdr:spPr bwMode="auto">
              <a:xfrm>
                <a:off x="5147754" y="2853483"/>
                <a:ext cx="1459953" cy="19145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Administrative</a:t>
                </a:r>
              </a:p>
            </xdr:txBody>
          </xdr:sp>
          <xdr:sp macro="" textlink="">
            <xdr:nvSpPr>
              <xdr:cNvPr id="78859" name="Option Button 11" hidden="1">
                <a:extLst>
                  <a:ext uri="{63B3BB69-23CF-44E3-9099-C40C66FF867C}">
                    <a14:compatExt spid="_x0000_s78859"/>
                  </a:ext>
                  <a:ext uri="{FF2B5EF4-FFF2-40B4-BE49-F238E27FC236}">
                    <a16:creationId xmlns:a16="http://schemas.microsoft.com/office/drawing/2014/main" id="{00000000-0008-0000-0900-00000B340100}"/>
                  </a:ext>
                </a:extLst>
              </xdr:cNvPr>
              <xdr:cNvSpPr/>
            </xdr:nvSpPr>
            <xdr:spPr bwMode="auto">
              <a:xfrm>
                <a:off x="5487385" y="3031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95-100 %</a:t>
                </a:r>
              </a:p>
            </xdr:txBody>
          </xdr:sp>
          <xdr:sp macro="" textlink="">
            <xdr:nvSpPr>
              <xdr:cNvPr id="78860" name="Option Button 12" hidden="1">
                <a:extLst>
                  <a:ext uri="{63B3BB69-23CF-44E3-9099-C40C66FF867C}">
                    <a14:compatExt spid="_x0000_s78860"/>
                  </a:ext>
                  <a:ext uri="{FF2B5EF4-FFF2-40B4-BE49-F238E27FC236}">
                    <a16:creationId xmlns:a16="http://schemas.microsoft.com/office/drawing/2014/main" id="{00000000-0008-0000-0900-00000C340100}"/>
                  </a:ext>
                </a:extLst>
              </xdr:cNvPr>
              <xdr:cNvSpPr/>
            </xdr:nvSpPr>
            <xdr:spPr bwMode="auto">
              <a:xfrm>
                <a:off x="5487385" y="3222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75-95 %</a:t>
                </a:r>
              </a:p>
            </xdr:txBody>
          </xdr:sp>
          <xdr:sp macro="" textlink="">
            <xdr:nvSpPr>
              <xdr:cNvPr id="78861" name="Option Button 13" hidden="1">
                <a:extLst>
                  <a:ext uri="{63B3BB69-23CF-44E3-9099-C40C66FF867C}">
                    <a14:compatExt spid="_x0000_s78861"/>
                  </a:ext>
                  <a:ext uri="{FF2B5EF4-FFF2-40B4-BE49-F238E27FC236}">
                    <a16:creationId xmlns:a16="http://schemas.microsoft.com/office/drawing/2014/main" id="{00000000-0008-0000-0900-00000D340100}"/>
                  </a:ext>
                </a:extLst>
              </xdr:cNvPr>
              <xdr:cNvSpPr/>
            </xdr:nvSpPr>
            <xdr:spPr bwMode="auto">
              <a:xfrm>
                <a:off x="5487385" y="3412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50-75 %</a:t>
                </a:r>
              </a:p>
            </xdr:txBody>
          </xdr:sp>
          <xdr:sp macro="" textlink="">
            <xdr:nvSpPr>
              <xdr:cNvPr id="78862" name="Option Button 14" hidden="1">
                <a:extLst>
                  <a:ext uri="{63B3BB69-23CF-44E3-9099-C40C66FF867C}">
                    <a14:compatExt spid="_x0000_s78862"/>
                  </a:ext>
                  <a:ext uri="{FF2B5EF4-FFF2-40B4-BE49-F238E27FC236}">
                    <a16:creationId xmlns:a16="http://schemas.microsoft.com/office/drawing/2014/main" id="{00000000-0008-0000-0900-00000E340100}"/>
                  </a:ext>
                </a:extLst>
              </xdr:cNvPr>
              <xdr:cNvSpPr/>
            </xdr:nvSpPr>
            <xdr:spPr bwMode="auto">
              <a:xfrm>
                <a:off x="5487385" y="3603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25-50 %</a:t>
                </a:r>
              </a:p>
            </xdr:txBody>
          </xdr:sp>
          <xdr:sp macro="" textlink="">
            <xdr:nvSpPr>
              <xdr:cNvPr id="78863" name="Option Button 15" hidden="1">
                <a:extLst>
                  <a:ext uri="{63B3BB69-23CF-44E3-9099-C40C66FF867C}">
                    <a14:compatExt spid="_x0000_s78863"/>
                  </a:ext>
                  <a:ext uri="{FF2B5EF4-FFF2-40B4-BE49-F238E27FC236}">
                    <a16:creationId xmlns:a16="http://schemas.microsoft.com/office/drawing/2014/main" id="{00000000-0008-0000-0900-00000F340100}"/>
                  </a:ext>
                </a:extLst>
              </xdr:cNvPr>
              <xdr:cNvSpPr/>
            </xdr:nvSpPr>
            <xdr:spPr bwMode="auto">
              <a:xfrm>
                <a:off x="5487385" y="3793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1-25 %</a:t>
                </a:r>
              </a:p>
            </xdr:txBody>
          </xdr:sp>
          <xdr:sp macro="" textlink="">
            <xdr:nvSpPr>
              <xdr:cNvPr id="78864" name="Option Button 16" hidden="1">
                <a:extLst>
                  <a:ext uri="{63B3BB69-23CF-44E3-9099-C40C66FF867C}">
                    <a14:compatExt spid="_x0000_s78864"/>
                  </a:ext>
                  <a:ext uri="{FF2B5EF4-FFF2-40B4-BE49-F238E27FC236}">
                    <a16:creationId xmlns:a16="http://schemas.microsoft.com/office/drawing/2014/main" id="{00000000-0008-0000-0900-000010340100}"/>
                  </a:ext>
                </a:extLst>
              </xdr:cNvPr>
              <xdr:cNvSpPr/>
            </xdr:nvSpPr>
            <xdr:spPr bwMode="auto">
              <a:xfrm>
                <a:off x="5487385" y="3984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0 %</a:t>
                </a:r>
              </a:p>
            </xdr:txBody>
          </xdr:sp>
          <xdr:sp macro="" textlink="">
            <xdr:nvSpPr>
              <xdr:cNvPr id="78865" name="Option Button 17" hidden="1">
                <a:extLst>
                  <a:ext uri="{63B3BB69-23CF-44E3-9099-C40C66FF867C}">
                    <a14:compatExt spid="_x0000_s78865"/>
                  </a:ext>
                  <a:ext uri="{FF2B5EF4-FFF2-40B4-BE49-F238E27FC236}">
                    <a16:creationId xmlns:a16="http://schemas.microsoft.com/office/drawing/2014/main" id="{00000000-0008-0000-0900-000011340100}"/>
                  </a:ext>
                </a:extLst>
              </xdr:cNvPr>
              <xdr:cNvSpPr/>
            </xdr:nvSpPr>
            <xdr:spPr bwMode="auto">
              <a:xfrm>
                <a:off x="5487385" y="4174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NAP</a:t>
                </a:r>
              </a:p>
            </xdr:txBody>
          </xdr:sp>
          <xdr:sp macro="" textlink="">
            <xdr:nvSpPr>
              <xdr:cNvPr id="78866" name="Option Button 18" hidden="1">
                <a:extLst>
                  <a:ext uri="{63B3BB69-23CF-44E3-9099-C40C66FF867C}">
                    <a14:compatExt spid="_x0000_s78866"/>
                  </a:ext>
                  <a:ext uri="{FF2B5EF4-FFF2-40B4-BE49-F238E27FC236}">
                    <a16:creationId xmlns:a16="http://schemas.microsoft.com/office/drawing/2014/main" id="{00000000-0008-0000-0900-000012340100}"/>
                  </a:ext>
                </a:extLst>
              </xdr:cNvPr>
              <xdr:cNvSpPr/>
            </xdr:nvSpPr>
            <xdr:spPr bwMode="auto">
              <a:xfrm>
                <a:off x="5487385" y="4365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6870</xdr:colOff>
          <xdr:row>37</xdr:row>
          <xdr:rowOff>143600</xdr:rowOff>
        </xdr:from>
        <xdr:to>
          <xdr:col>2</xdr:col>
          <xdr:colOff>573714</xdr:colOff>
          <xdr:row>47</xdr:row>
          <xdr:rowOff>160732</xdr:rowOff>
        </xdr:to>
        <xdr:grpSp>
          <xdr:nvGrpSpPr>
            <xdr:cNvPr id="10" name="Group 9">
              <a:extLst>
                <a:ext uri="{FF2B5EF4-FFF2-40B4-BE49-F238E27FC236}">
                  <a16:creationId xmlns:a16="http://schemas.microsoft.com/office/drawing/2014/main" id="{00000000-0008-0000-0900-00000A000000}"/>
                </a:ext>
              </a:extLst>
            </xdr:cNvPr>
            <xdr:cNvGrpSpPr/>
          </xdr:nvGrpSpPr>
          <xdr:grpSpPr>
            <a:xfrm>
              <a:off x="242194" y="7483453"/>
              <a:ext cx="1171961" cy="1922132"/>
              <a:chOff x="5154289" y="4954319"/>
              <a:chExt cx="1459952" cy="1914525"/>
            </a:xfrm>
          </xdr:grpSpPr>
          <xdr:sp macro="" textlink="">
            <xdr:nvSpPr>
              <xdr:cNvPr id="78867" name="Group Box 19" hidden="1">
                <a:extLst>
                  <a:ext uri="{63B3BB69-23CF-44E3-9099-C40C66FF867C}">
                    <a14:compatExt spid="_x0000_s78867"/>
                  </a:ext>
                  <a:ext uri="{FF2B5EF4-FFF2-40B4-BE49-F238E27FC236}">
                    <a16:creationId xmlns:a16="http://schemas.microsoft.com/office/drawing/2014/main" id="{00000000-0008-0000-0900-000013340100}"/>
                  </a:ext>
                </a:extLst>
              </xdr:cNvPr>
              <xdr:cNvSpPr/>
            </xdr:nvSpPr>
            <xdr:spPr bwMode="auto">
              <a:xfrm>
                <a:off x="5154289" y="4954319"/>
                <a:ext cx="1459952" cy="19145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Pénal</a:t>
                </a:r>
              </a:p>
            </xdr:txBody>
          </xdr:sp>
          <xdr:sp macro="" textlink="">
            <xdr:nvSpPr>
              <xdr:cNvPr id="78868" name="Option Button 20" hidden="1">
                <a:extLst>
                  <a:ext uri="{63B3BB69-23CF-44E3-9099-C40C66FF867C}">
                    <a14:compatExt spid="_x0000_s78868"/>
                  </a:ext>
                  <a:ext uri="{FF2B5EF4-FFF2-40B4-BE49-F238E27FC236}">
                    <a16:creationId xmlns:a16="http://schemas.microsoft.com/office/drawing/2014/main" id="{00000000-0008-0000-0900-000014340100}"/>
                  </a:ext>
                </a:extLst>
              </xdr:cNvPr>
              <xdr:cNvSpPr/>
            </xdr:nvSpPr>
            <xdr:spPr bwMode="auto">
              <a:xfrm>
                <a:off x="5487387" y="5127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95-100 %</a:t>
                </a:r>
              </a:p>
            </xdr:txBody>
          </xdr:sp>
          <xdr:sp macro="" textlink="">
            <xdr:nvSpPr>
              <xdr:cNvPr id="78869" name="Option Button 21" hidden="1">
                <a:extLst>
                  <a:ext uri="{63B3BB69-23CF-44E3-9099-C40C66FF867C}">
                    <a14:compatExt spid="_x0000_s78869"/>
                  </a:ext>
                  <a:ext uri="{FF2B5EF4-FFF2-40B4-BE49-F238E27FC236}">
                    <a16:creationId xmlns:a16="http://schemas.microsoft.com/office/drawing/2014/main" id="{00000000-0008-0000-0900-000015340100}"/>
                  </a:ext>
                </a:extLst>
              </xdr:cNvPr>
              <xdr:cNvSpPr/>
            </xdr:nvSpPr>
            <xdr:spPr bwMode="auto">
              <a:xfrm>
                <a:off x="5487387" y="5317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75-95 %</a:t>
                </a:r>
              </a:p>
            </xdr:txBody>
          </xdr:sp>
          <xdr:sp macro="" textlink="">
            <xdr:nvSpPr>
              <xdr:cNvPr id="78870" name="Option Button 22" hidden="1">
                <a:extLst>
                  <a:ext uri="{63B3BB69-23CF-44E3-9099-C40C66FF867C}">
                    <a14:compatExt spid="_x0000_s78870"/>
                  </a:ext>
                  <a:ext uri="{FF2B5EF4-FFF2-40B4-BE49-F238E27FC236}">
                    <a16:creationId xmlns:a16="http://schemas.microsoft.com/office/drawing/2014/main" id="{00000000-0008-0000-0900-000016340100}"/>
                  </a:ext>
                </a:extLst>
              </xdr:cNvPr>
              <xdr:cNvSpPr/>
            </xdr:nvSpPr>
            <xdr:spPr bwMode="auto">
              <a:xfrm>
                <a:off x="5487387" y="5508418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50-75 %</a:t>
                </a:r>
              </a:p>
            </xdr:txBody>
          </xdr:sp>
          <xdr:sp macro="" textlink="">
            <xdr:nvSpPr>
              <xdr:cNvPr id="78871" name="Option Button 23" hidden="1">
                <a:extLst>
                  <a:ext uri="{63B3BB69-23CF-44E3-9099-C40C66FF867C}">
                    <a14:compatExt spid="_x0000_s78871"/>
                  </a:ext>
                  <a:ext uri="{FF2B5EF4-FFF2-40B4-BE49-F238E27FC236}">
                    <a16:creationId xmlns:a16="http://schemas.microsoft.com/office/drawing/2014/main" id="{00000000-0008-0000-0900-000017340100}"/>
                  </a:ext>
                </a:extLst>
              </xdr:cNvPr>
              <xdr:cNvSpPr/>
            </xdr:nvSpPr>
            <xdr:spPr bwMode="auto">
              <a:xfrm>
                <a:off x="5487387" y="5698918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25-50 %</a:t>
                </a:r>
              </a:p>
            </xdr:txBody>
          </xdr:sp>
          <xdr:sp macro="" textlink="">
            <xdr:nvSpPr>
              <xdr:cNvPr id="78872" name="Option Button 24" hidden="1">
                <a:extLst>
                  <a:ext uri="{63B3BB69-23CF-44E3-9099-C40C66FF867C}">
                    <a14:compatExt spid="_x0000_s78872"/>
                  </a:ext>
                  <a:ext uri="{FF2B5EF4-FFF2-40B4-BE49-F238E27FC236}">
                    <a16:creationId xmlns:a16="http://schemas.microsoft.com/office/drawing/2014/main" id="{00000000-0008-0000-0900-000018340100}"/>
                  </a:ext>
                </a:extLst>
              </xdr:cNvPr>
              <xdr:cNvSpPr/>
            </xdr:nvSpPr>
            <xdr:spPr bwMode="auto">
              <a:xfrm>
                <a:off x="5487387" y="5889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1-25 %</a:t>
                </a:r>
              </a:p>
            </xdr:txBody>
          </xdr:sp>
          <xdr:sp macro="" textlink="">
            <xdr:nvSpPr>
              <xdr:cNvPr id="78873" name="Option Button 25" hidden="1">
                <a:extLst>
                  <a:ext uri="{63B3BB69-23CF-44E3-9099-C40C66FF867C}">
                    <a14:compatExt spid="_x0000_s78873"/>
                  </a:ext>
                  <a:ext uri="{FF2B5EF4-FFF2-40B4-BE49-F238E27FC236}">
                    <a16:creationId xmlns:a16="http://schemas.microsoft.com/office/drawing/2014/main" id="{00000000-0008-0000-0900-000019340100}"/>
                  </a:ext>
                </a:extLst>
              </xdr:cNvPr>
              <xdr:cNvSpPr/>
            </xdr:nvSpPr>
            <xdr:spPr bwMode="auto">
              <a:xfrm>
                <a:off x="5487387" y="6079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0 %</a:t>
                </a:r>
              </a:p>
            </xdr:txBody>
          </xdr:sp>
          <xdr:sp macro="" textlink="">
            <xdr:nvSpPr>
              <xdr:cNvPr id="78874" name="Option Button 26" hidden="1">
                <a:extLst>
                  <a:ext uri="{63B3BB69-23CF-44E3-9099-C40C66FF867C}">
                    <a14:compatExt spid="_x0000_s78874"/>
                  </a:ext>
                  <a:ext uri="{FF2B5EF4-FFF2-40B4-BE49-F238E27FC236}">
                    <a16:creationId xmlns:a16="http://schemas.microsoft.com/office/drawing/2014/main" id="{00000000-0008-0000-0900-00001A340100}"/>
                  </a:ext>
                </a:extLst>
              </xdr:cNvPr>
              <xdr:cNvSpPr/>
            </xdr:nvSpPr>
            <xdr:spPr bwMode="auto">
              <a:xfrm>
                <a:off x="5487387" y="6270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NAP</a:t>
                </a:r>
              </a:p>
            </xdr:txBody>
          </xdr:sp>
          <xdr:sp macro="" textlink="">
            <xdr:nvSpPr>
              <xdr:cNvPr id="78875" name="Option Button 27" hidden="1">
                <a:extLst>
                  <a:ext uri="{63B3BB69-23CF-44E3-9099-C40C66FF867C}">
                    <a14:compatExt spid="_x0000_s78875"/>
                  </a:ext>
                  <a:ext uri="{FF2B5EF4-FFF2-40B4-BE49-F238E27FC236}">
                    <a16:creationId xmlns:a16="http://schemas.microsoft.com/office/drawing/2014/main" id="{00000000-0008-0000-0900-00001B340100}"/>
                  </a:ext>
                </a:extLst>
              </xdr:cNvPr>
              <xdr:cNvSpPr/>
            </xdr:nvSpPr>
            <xdr:spPr bwMode="auto">
              <a:xfrm>
                <a:off x="5487387" y="6460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379</xdr:colOff>
          <xdr:row>13</xdr:row>
          <xdr:rowOff>18676</xdr:rowOff>
        </xdr:from>
        <xdr:to>
          <xdr:col>5</xdr:col>
          <xdr:colOff>561816</xdr:colOff>
          <xdr:row>24</xdr:row>
          <xdr:rowOff>45333</xdr:rowOff>
        </xdr:to>
        <xdr:grpSp>
          <xdr:nvGrpSpPr>
            <xdr:cNvPr id="11" name="Group 10">
              <a:extLst>
                <a:ext uri="{FF2B5EF4-FFF2-40B4-BE49-F238E27FC236}">
                  <a16:creationId xmlns:a16="http://schemas.microsoft.com/office/drawing/2014/main" id="{00000000-0008-0000-0900-00000B000000}"/>
                </a:ext>
              </a:extLst>
            </xdr:cNvPr>
            <xdr:cNvGrpSpPr/>
          </xdr:nvGrpSpPr>
          <xdr:grpSpPr>
            <a:xfrm>
              <a:off x="1692467" y="2786529"/>
              <a:ext cx="1166555" cy="2122157"/>
              <a:chOff x="5144133" y="755431"/>
              <a:chExt cx="1459952" cy="1914525"/>
            </a:xfrm>
          </xdr:grpSpPr>
          <xdr:sp macro="" textlink="">
            <xdr:nvSpPr>
              <xdr:cNvPr id="78876" name="Group Box 28" hidden="1">
                <a:extLst>
                  <a:ext uri="{63B3BB69-23CF-44E3-9099-C40C66FF867C}">
                    <a14:compatExt spid="_x0000_s78876"/>
                  </a:ext>
                  <a:ext uri="{FF2B5EF4-FFF2-40B4-BE49-F238E27FC236}">
                    <a16:creationId xmlns:a16="http://schemas.microsoft.com/office/drawing/2014/main" id="{00000000-0008-0000-0900-00001C340100}"/>
                  </a:ext>
                </a:extLst>
              </xdr:cNvPr>
              <xdr:cNvSpPr/>
            </xdr:nvSpPr>
            <xdr:spPr bwMode="auto">
              <a:xfrm>
                <a:off x="5144133" y="755431"/>
                <a:ext cx="1459952" cy="19145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Civil</a:t>
                </a:r>
              </a:p>
            </xdr:txBody>
          </xdr:sp>
          <xdr:sp macro="" textlink="">
            <xdr:nvSpPr>
              <xdr:cNvPr id="78877" name="Option Button 29" hidden="1">
                <a:extLst>
                  <a:ext uri="{63B3BB69-23CF-44E3-9099-C40C66FF867C}">
                    <a14:compatExt spid="_x0000_s78877"/>
                  </a:ext>
                  <a:ext uri="{FF2B5EF4-FFF2-40B4-BE49-F238E27FC236}">
                    <a16:creationId xmlns:a16="http://schemas.microsoft.com/office/drawing/2014/main" id="{00000000-0008-0000-0900-00001D340100}"/>
                  </a:ext>
                </a:extLst>
              </xdr:cNvPr>
              <xdr:cNvSpPr/>
            </xdr:nvSpPr>
            <xdr:spPr bwMode="auto">
              <a:xfrm>
                <a:off x="5483444" y="937720"/>
                <a:ext cx="1020490" cy="20954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95-100 %</a:t>
                </a:r>
              </a:p>
            </xdr:txBody>
          </xdr:sp>
          <xdr:sp macro="" textlink="">
            <xdr:nvSpPr>
              <xdr:cNvPr id="78878" name="Option Button 30" hidden="1">
                <a:extLst>
                  <a:ext uri="{63B3BB69-23CF-44E3-9099-C40C66FF867C}">
                    <a14:compatExt spid="_x0000_s78878"/>
                  </a:ext>
                  <a:ext uri="{FF2B5EF4-FFF2-40B4-BE49-F238E27FC236}">
                    <a16:creationId xmlns:a16="http://schemas.microsoft.com/office/drawing/2014/main" id="{00000000-0008-0000-0900-00001E340100}"/>
                  </a:ext>
                </a:extLst>
              </xdr:cNvPr>
              <xdr:cNvSpPr/>
            </xdr:nvSpPr>
            <xdr:spPr bwMode="auto">
              <a:xfrm>
                <a:off x="5483444" y="1128220"/>
                <a:ext cx="1020490" cy="20954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75-95 %</a:t>
                </a:r>
              </a:p>
            </xdr:txBody>
          </xdr:sp>
          <xdr:sp macro="" textlink="">
            <xdr:nvSpPr>
              <xdr:cNvPr id="78879" name="Option Button 31" hidden="1">
                <a:extLst>
                  <a:ext uri="{63B3BB69-23CF-44E3-9099-C40C66FF867C}">
                    <a14:compatExt spid="_x0000_s78879"/>
                  </a:ext>
                  <a:ext uri="{FF2B5EF4-FFF2-40B4-BE49-F238E27FC236}">
                    <a16:creationId xmlns:a16="http://schemas.microsoft.com/office/drawing/2014/main" id="{00000000-0008-0000-0900-00001F340100}"/>
                  </a:ext>
                </a:extLst>
              </xdr:cNvPr>
              <xdr:cNvSpPr/>
            </xdr:nvSpPr>
            <xdr:spPr bwMode="auto">
              <a:xfrm>
                <a:off x="5483444" y="1318720"/>
                <a:ext cx="1020490" cy="20954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50-75 %</a:t>
                </a:r>
              </a:p>
            </xdr:txBody>
          </xdr:sp>
          <xdr:sp macro="" textlink="">
            <xdr:nvSpPr>
              <xdr:cNvPr id="78880" name="Option Button 32" hidden="1">
                <a:extLst>
                  <a:ext uri="{63B3BB69-23CF-44E3-9099-C40C66FF867C}">
                    <a14:compatExt spid="_x0000_s78880"/>
                  </a:ext>
                  <a:ext uri="{FF2B5EF4-FFF2-40B4-BE49-F238E27FC236}">
                    <a16:creationId xmlns:a16="http://schemas.microsoft.com/office/drawing/2014/main" id="{00000000-0008-0000-0900-000020340100}"/>
                  </a:ext>
                </a:extLst>
              </xdr:cNvPr>
              <xdr:cNvSpPr/>
            </xdr:nvSpPr>
            <xdr:spPr bwMode="auto">
              <a:xfrm>
                <a:off x="5483444" y="1509220"/>
                <a:ext cx="1020490" cy="20954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25-50 %</a:t>
                </a:r>
              </a:p>
            </xdr:txBody>
          </xdr:sp>
          <xdr:sp macro="" textlink="">
            <xdr:nvSpPr>
              <xdr:cNvPr id="78881" name="Option Button 33" hidden="1">
                <a:extLst>
                  <a:ext uri="{63B3BB69-23CF-44E3-9099-C40C66FF867C}">
                    <a14:compatExt spid="_x0000_s78881"/>
                  </a:ext>
                  <a:ext uri="{FF2B5EF4-FFF2-40B4-BE49-F238E27FC236}">
                    <a16:creationId xmlns:a16="http://schemas.microsoft.com/office/drawing/2014/main" id="{00000000-0008-0000-0900-000021340100}"/>
                  </a:ext>
                </a:extLst>
              </xdr:cNvPr>
              <xdr:cNvSpPr/>
            </xdr:nvSpPr>
            <xdr:spPr bwMode="auto">
              <a:xfrm>
                <a:off x="5483444" y="1699720"/>
                <a:ext cx="1020490" cy="20954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1-25 %</a:t>
                </a:r>
              </a:p>
            </xdr:txBody>
          </xdr:sp>
          <xdr:sp macro="" textlink="">
            <xdr:nvSpPr>
              <xdr:cNvPr id="78882" name="Option Button 34" hidden="1">
                <a:extLst>
                  <a:ext uri="{63B3BB69-23CF-44E3-9099-C40C66FF867C}">
                    <a14:compatExt spid="_x0000_s78882"/>
                  </a:ext>
                  <a:ext uri="{FF2B5EF4-FFF2-40B4-BE49-F238E27FC236}">
                    <a16:creationId xmlns:a16="http://schemas.microsoft.com/office/drawing/2014/main" id="{00000000-0008-0000-0900-000022340100}"/>
                  </a:ext>
                </a:extLst>
              </xdr:cNvPr>
              <xdr:cNvSpPr/>
            </xdr:nvSpPr>
            <xdr:spPr bwMode="auto">
              <a:xfrm>
                <a:off x="5483444" y="1890220"/>
                <a:ext cx="1020490" cy="20954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0 %</a:t>
                </a:r>
              </a:p>
            </xdr:txBody>
          </xdr:sp>
          <xdr:sp macro="" textlink="">
            <xdr:nvSpPr>
              <xdr:cNvPr id="78883" name="Option Button 35" hidden="1">
                <a:extLst>
                  <a:ext uri="{63B3BB69-23CF-44E3-9099-C40C66FF867C}">
                    <a14:compatExt spid="_x0000_s78883"/>
                  </a:ext>
                  <a:ext uri="{FF2B5EF4-FFF2-40B4-BE49-F238E27FC236}">
                    <a16:creationId xmlns:a16="http://schemas.microsoft.com/office/drawing/2014/main" id="{00000000-0008-0000-0900-000023340100}"/>
                  </a:ext>
                </a:extLst>
              </xdr:cNvPr>
              <xdr:cNvSpPr/>
            </xdr:nvSpPr>
            <xdr:spPr bwMode="auto">
              <a:xfrm>
                <a:off x="5483444" y="2080720"/>
                <a:ext cx="1020490" cy="20954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NAP</a:t>
                </a:r>
              </a:p>
            </xdr:txBody>
          </xdr:sp>
          <xdr:sp macro="" textlink="">
            <xdr:nvSpPr>
              <xdr:cNvPr id="78884" name="Option Button 36" hidden="1">
                <a:extLst>
                  <a:ext uri="{63B3BB69-23CF-44E3-9099-C40C66FF867C}">
                    <a14:compatExt spid="_x0000_s78884"/>
                  </a:ext>
                  <a:ext uri="{FF2B5EF4-FFF2-40B4-BE49-F238E27FC236}">
                    <a16:creationId xmlns:a16="http://schemas.microsoft.com/office/drawing/2014/main" id="{00000000-0008-0000-0900-000024340100}"/>
                  </a:ext>
                </a:extLst>
              </xdr:cNvPr>
              <xdr:cNvSpPr/>
            </xdr:nvSpPr>
            <xdr:spPr bwMode="auto">
              <a:xfrm>
                <a:off x="5483444" y="2271220"/>
                <a:ext cx="1020490" cy="20954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6385</xdr:colOff>
          <xdr:row>25</xdr:row>
          <xdr:rowOff>45269</xdr:rowOff>
        </xdr:from>
        <xdr:to>
          <xdr:col>5</xdr:col>
          <xdr:colOff>564647</xdr:colOff>
          <xdr:row>36</xdr:row>
          <xdr:rowOff>143457</xdr:rowOff>
        </xdr:to>
        <xdr:grpSp>
          <xdr:nvGrpSpPr>
            <xdr:cNvPr id="12" name="Group 11">
              <a:extLst>
                <a:ext uri="{FF2B5EF4-FFF2-40B4-BE49-F238E27FC236}">
                  <a16:creationId xmlns:a16="http://schemas.microsoft.com/office/drawing/2014/main" id="{00000000-0008-0000-0900-00000C000000}"/>
                </a:ext>
              </a:extLst>
            </xdr:cNvPr>
            <xdr:cNvGrpSpPr/>
          </xdr:nvGrpSpPr>
          <xdr:grpSpPr>
            <a:xfrm>
              <a:off x="1698473" y="5099122"/>
              <a:ext cx="1163380" cy="2193688"/>
              <a:chOff x="5147733" y="2865395"/>
              <a:chExt cx="1459956" cy="1914525"/>
            </a:xfrm>
          </xdr:grpSpPr>
          <xdr:sp macro="" textlink="">
            <xdr:nvSpPr>
              <xdr:cNvPr id="78885" name="Group Box 37" hidden="1">
                <a:extLst>
                  <a:ext uri="{63B3BB69-23CF-44E3-9099-C40C66FF867C}">
                    <a14:compatExt spid="_x0000_s78885"/>
                  </a:ext>
                  <a:ext uri="{FF2B5EF4-FFF2-40B4-BE49-F238E27FC236}">
                    <a16:creationId xmlns:a16="http://schemas.microsoft.com/office/drawing/2014/main" id="{00000000-0008-0000-0900-000025340100}"/>
                  </a:ext>
                </a:extLst>
              </xdr:cNvPr>
              <xdr:cNvSpPr/>
            </xdr:nvSpPr>
            <xdr:spPr bwMode="auto">
              <a:xfrm>
                <a:off x="5147733" y="2865395"/>
                <a:ext cx="1459956" cy="19145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Administrative</a:t>
                </a:r>
              </a:p>
            </xdr:txBody>
          </xdr:sp>
          <xdr:sp macro="" textlink="">
            <xdr:nvSpPr>
              <xdr:cNvPr id="78886" name="Option Button 38" hidden="1">
                <a:extLst>
                  <a:ext uri="{63B3BB69-23CF-44E3-9099-C40C66FF867C}">
                    <a14:compatExt spid="_x0000_s78886"/>
                  </a:ext>
                  <a:ext uri="{FF2B5EF4-FFF2-40B4-BE49-F238E27FC236}">
                    <a16:creationId xmlns:a16="http://schemas.microsoft.com/office/drawing/2014/main" id="{00000000-0008-0000-0900-000026340100}"/>
                  </a:ext>
                </a:extLst>
              </xdr:cNvPr>
              <xdr:cNvSpPr/>
            </xdr:nvSpPr>
            <xdr:spPr bwMode="auto">
              <a:xfrm>
                <a:off x="5487385" y="3031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95-100 %</a:t>
                </a:r>
              </a:p>
            </xdr:txBody>
          </xdr:sp>
          <xdr:sp macro="" textlink="">
            <xdr:nvSpPr>
              <xdr:cNvPr id="78887" name="Option Button 39" hidden="1">
                <a:extLst>
                  <a:ext uri="{63B3BB69-23CF-44E3-9099-C40C66FF867C}">
                    <a14:compatExt spid="_x0000_s78887"/>
                  </a:ext>
                  <a:ext uri="{FF2B5EF4-FFF2-40B4-BE49-F238E27FC236}">
                    <a16:creationId xmlns:a16="http://schemas.microsoft.com/office/drawing/2014/main" id="{00000000-0008-0000-0900-000027340100}"/>
                  </a:ext>
                </a:extLst>
              </xdr:cNvPr>
              <xdr:cNvSpPr/>
            </xdr:nvSpPr>
            <xdr:spPr bwMode="auto">
              <a:xfrm>
                <a:off x="5487385" y="3222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75-95 %</a:t>
                </a:r>
              </a:p>
            </xdr:txBody>
          </xdr:sp>
          <xdr:sp macro="" textlink="">
            <xdr:nvSpPr>
              <xdr:cNvPr id="78888" name="Option Button 40" hidden="1">
                <a:extLst>
                  <a:ext uri="{63B3BB69-23CF-44E3-9099-C40C66FF867C}">
                    <a14:compatExt spid="_x0000_s78888"/>
                  </a:ext>
                  <a:ext uri="{FF2B5EF4-FFF2-40B4-BE49-F238E27FC236}">
                    <a16:creationId xmlns:a16="http://schemas.microsoft.com/office/drawing/2014/main" id="{00000000-0008-0000-0900-000028340100}"/>
                  </a:ext>
                </a:extLst>
              </xdr:cNvPr>
              <xdr:cNvSpPr/>
            </xdr:nvSpPr>
            <xdr:spPr bwMode="auto">
              <a:xfrm>
                <a:off x="5487385" y="3412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50-75 %</a:t>
                </a:r>
              </a:p>
            </xdr:txBody>
          </xdr:sp>
          <xdr:sp macro="" textlink="">
            <xdr:nvSpPr>
              <xdr:cNvPr id="78889" name="Option Button 41" hidden="1">
                <a:extLst>
                  <a:ext uri="{63B3BB69-23CF-44E3-9099-C40C66FF867C}">
                    <a14:compatExt spid="_x0000_s78889"/>
                  </a:ext>
                  <a:ext uri="{FF2B5EF4-FFF2-40B4-BE49-F238E27FC236}">
                    <a16:creationId xmlns:a16="http://schemas.microsoft.com/office/drawing/2014/main" id="{00000000-0008-0000-0900-000029340100}"/>
                  </a:ext>
                </a:extLst>
              </xdr:cNvPr>
              <xdr:cNvSpPr/>
            </xdr:nvSpPr>
            <xdr:spPr bwMode="auto">
              <a:xfrm>
                <a:off x="5487385" y="3603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25-50 %</a:t>
                </a:r>
              </a:p>
            </xdr:txBody>
          </xdr:sp>
          <xdr:sp macro="" textlink="">
            <xdr:nvSpPr>
              <xdr:cNvPr id="78890" name="Option Button 42" hidden="1">
                <a:extLst>
                  <a:ext uri="{63B3BB69-23CF-44E3-9099-C40C66FF867C}">
                    <a14:compatExt spid="_x0000_s78890"/>
                  </a:ext>
                  <a:ext uri="{FF2B5EF4-FFF2-40B4-BE49-F238E27FC236}">
                    <a16:creationId xmlns:a16="http://schemas.microsoft.com/office/drawing/2014/main" id="{00000000-0008-0000-0900-00002A340100}"/>
                  </a:ext>
                </a:extLst>
              </xdr:cNvPr>
              <xdr:cNvSpPr/>
            </xdr:nvSpPr>
            <xdr:spPr bwMode="auto">
              <a:xfrm>
                <a:off x="5487385" y="3793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1-25 %</a:t>
                </a:r>
              </a:p>
            </xdr:txBody>
          </xdr:sp>
          <xdr:sp macro="" textlink="">
            <xdr:nvSpPr>
              <xdr:cNvPr id="78891" name="Option Button 43" hidden="1">
                <a:extLst>
                  <a:ext uri="{63B3BB69-23CF-44E3-9099-C40C66FF867C}">
                    <a14:compatExt spid="_x0000_s78891"/>
                  </a:ext>
                  <a:ext uri="{FF2B5EF4-FFF2-40B4-BE49-F238E27FC236}">
                    <a16:creationId xmlns:a16="http://schemas.microsoft.com/office/drawing/2014/main" id="{00000000-0008-0000-0900-00002B340100}"/>
                  </a:ext>
                </a:extLst>
              </xdr:cNvPr>
              <xdr:cNvSpPr/>
            </xdr:nvSpPr>
            <xdr:spPr bwMode="auto">
              <a:xfrm>
                <a:off x="5487385" y="3984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0 %</a:t>
                </a:r>
              </a:p>
            </xdr:txBody>
          </xdr:sp>
          <xdr:sp macro="" textlink="">
            <xdr:nvSpPr>
              <xdr:cNvPr id="78892" name="Option Button 44" hidden="1">
                <a:extLst>
                  <a:ext uri="{63B3BB69-23CF-44E3-9099-C40C66FF867C}">
                    <a14:compatExt spid="_x0000_s78892"/>
                  </a:ext>
                  <a:ext uri="{FF2B5EF4-FFF2-40B4-BE49-F238E27FC236}">
                    <a16:creationId xmlns:a16="http://schemas.microsoft.com/office/drawing/2014/main" id="{00000000-0008-0000-0900-00002C340100}"/>
                  </a:ext>
                </a:extLst>
              </xdr:cNvPr>
              <xdr:cNvSpPr/>
            </xdr:nvSpPr>
            <xdr:spPr bwMode="auto">
              <a:xfrm>
                <a:off x="5487385" y="4174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NAP</a:t>
                </a:r>
              </a:p>
            </xdr:txBody>
          </xdr:sp>
          <xdr:sp macro="" textlink="">
            <xdr:nvSpPr>
              <xdr:cNvPr id="78893" name="Option Button 45" hidden="1">
                <a:extLst>
                  <a:ext uri="{63B3BB69-23CF-44E3-9099-C40C66FF867C}">
                    <a14:compatExt spid="_x0000_s78893"/>
                  </a:ext>
                  <a:ext uri="{FF2B5EF4-FFF2-40B4-BE49-F238E27FC236}">
                    <a16:creationId xmlns:a16="http://schemas.microsoft.com/office/drawing/2014/main" id="{00000000-0008-0000-0900-00002D340100}"/>
                  </a:ext>
                </a:extLst>
              </xdr:cNvPr>
              <xdr:cNvSpPr/>
            </xdr:nvSpPr>
            <xdr:spPr bwMode="auto">
              <a:xfrm>
                <a:off x="5487385" y="4365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11568</xdr:colOff>
          <xdr:row>37</xdr:row>
          <xdr:rowOff>132143</xdr:rowOff>
        </xdr:from>
        <xdr:to>
          <xdr:col>5</xdr:col>
          <xdr:colOff>573005</xdr:colOff>
          <xdr:row>47</xdr:row>
          <xdr:rowOff>158800</xdr:rowOff>
        </xdr:to>
        <xdr:grpSp>
          <xdr:nvGrpSpPr>
            <xdr:cNvPr id="13" name="Group 12">
              <a:extLst>
                <a:ext uri="{FF2B5EF4-FFF2-40B4-BE49-F238E27FC236}">
                  <a16:creationId xmlns:a16="http://schemas.microsoft.com/office/drawing/2014/main" id="{00000000-0008-0000-0900-00000D000000}"/>
                </a:ext>
              </a:extLst>
            </xdr:cNvPr>
            <xdr:cNvGrpSpPr/>
          </xdr:nvGrpSpPr>
          <xdr:grpSpPr>
            <a:xfrm>
              <a:off x="1703656" y="7471996"/>
              <a:ext cx="1166555" cy="1931657"/>
              <a:chOff x="5154330" y="4954333"/>
              <a:chExt cx="1459952" cy="1914526"/>
            </a:xfrm>
          </xdr:grpSpPr>
          <xdr:sp macro="" textlink="">
            <xdr:nvSpPr>
              <xdr:cNvPr id="78894" name="Group Box 46" hidden="1">
                <a:extLst>
                  <a:ext uri="{63B3BB69-23CF-44E3-9099-C40C66FF867C}">
                    <a14:compatExt spid="_x0000_s78894"/>
                  </a:ext>
                  <a:ext uri="{FF2B5EF4-FFF2-40B4-BE49-F238E27FC236}">
                    <a16:creationId xmlns:a16="http://schemas.microsoft.com/office/drawing/2014/main" id="{00000000-0008-0000-0900-00002E340100}"/>
                  </a:ext>
                </a:extLst>
              </xdr:cNvPr>
              <xdr:cNvSpPr/>
            </xdr:nvSpPr>
            <xdr:spPr bwMode="auto">
              <a:xfrm>
                <a:off x="5154330" y="4954333"/>
                <a:ext cx="1459952" cy="191452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Pénal</a:t>
                </a:r>
              </a:p>
            </xdr:txBody>
          </xdr:sp>
          <xdr:sp macro="" textlink="">
            <xdr:nvSpPr>
              <xdr:cNvPr id="78895" name="Option Button 47" hidden="1">
                <a:extLst>
                  <a:ext uri="{63B3BB69-23CF-44E3-9099-C40C66FF867C}">
                    <a14:compatExt spid="_x0000_s78895"/>
                  </a:ext>
                  <a:ext uri="{FF2B5EF4-FFF2-40B4-BE49-F238E27FC236}">
                    <a16:creationId xmlns:a16="http://schemas.microsoft.com/office/drawing/2014/main" id="{00000000-0008-0000-0900-00002F340100}"/>
                  </a:ext>
                </a:extLst>
              </xdr:cNvPr>
              <xdr:cNvSpPr/>
            </xdr:nvSpPr>
            <xdr:spPr bwMode="auto">
              <a:xfrm>
                <a:off x="5487385" y="5127417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95-100 %</a:t>
                </a:r>
              </a:p>
            </xdr:txBody>
          </xdr:sp>
          <xdr:sp macro="" textlink="">
            <xdr:nvSpPr>
              <xdr:cNvPr id="78896" name="Option Button 48" hidden="1">
                <a:extLst>
                  <a:ext uri="{63B3BB69-23CF-44E3-9099-C40C66FF867C}">
                    <a14:compatExt spid="_x0000_s78896"/>
                  </a:ext>
                  <a:ext uri="{FF2B5EF4-FFF2-40B4-BE49-F238E27FC236}">
                    <a16:creationId xmlns:a16="http://schemas.microsoft.com/office/drawing/2014/main" id="{00000000-0008-0000-0900-000030340100}"/>
                  </a:ext>
                </a:extLst>
              </xdr:cNvPr>
              <xdr:cNvSpPr/>
            </xdr:nvSpPr>
            <xdr:spPr bwMode="auto">
              <a:xfrm>
                <a:off x="5487385" y="5317917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75-95 %</a:t>
                </a:r>
              </a:p>
            </xdr:txBody>
          </xdr:sp>
          <xdr:sp macro="" textlink="">
            <xdr:nvSpPr>
              <xdr:cNvPr id="78897" name="Option Button 49" hidden="1">
                <a:extLst>
                  <a:ext uri="{63B3BB69-23CF-44E3-9099-C40C66FF867C}">
                    <a14:compatExt spid="_x0000_s78897"/>
                  </a:ext>
                  <a:ext uri="{FF2B5EF4-FFF2-40B4-BE49-F238E27FC236}">
                    <a16:creationId xmlns:a16="http://schemas.microsoft.com/office/drawing/2014/main" id="{00000000-0008-0000-0900-000031340100}"/>
                  </a:ext>
                </a:extLst>
              </xdr:cNvPr>
              <xdr:cNvSpPr/>
            </xdr:nvSpPr>
            <xdr:spPr bwMode="auto">
              <a:xfrm>
                <a:off x="5487385" y="5508417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50-75 %</a:t>
                </a:r>
              </a:p>
            </xdr:txBody>
          </xdr:sp>
          <xdr:sp macro="" textlink="">
            <xdr:nvSpPr>
              <xdr:cNvPr id="78898" name="Option Button 50" hidden="1">
                <a:extLst>
                  <a:ext uri="{63B3BB69-23CF-44E3-9099-C40C66FF867C}">
                    <a14:compatExt spid="_x0000_s78898"/>
                  </a:ext>
                  <a:ext uri="{FF2B5EF4-FFF2-40B4-BE49-F238E27FC236}">
                    <a16:creationId xmlns:a16="http://schemas.microsoft.com/office/drawing/2014/main" id="{00000000-0008-0000-0900-000032340100}"/>
                  </a:ext>
                </a:extLst>
              </xdr:cNvPr>
              <xdr:cNvSpPr/>
            </xdr:nvSpPr>
            <xdr:spPr bwMode="auto">
              <a:xfrm>
                <a:off x="5487385" y="5698917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25-50 %</a:t>
                </a:r>
              </a:p>
            </xdr:txBody>
          </xdr:sp>
          <xdr:sp macro="" textlink="">
            <xdr:nvSpPr>
              <xdr:cNvPr id="78899" name="Option Button 51" hidden="1">
                <a:extLst>
                  <a:ext uri="{63B3BB69-23CF-44E3-9099-C40C66FF867C}">
                    <a14:compatExt spid="_x0000_s78899"/>
                  </a:ext>
                  <a:ext uri="{FF2B5EF4-FFF2-40B4-BE49-F238E27FC236}">
                    <a16:creationId xmlns:a16="http://schemas.microsoft.com/office/drawing/2014/main" id="{00000000-0008-0000-0900-000033340100}"/>
                  </a:ext>
                </a:extLst>
              </xdr:cNvPr>
              <xdr:cNvSpPr/>
            </xdr:nvSpPr>
            <xdr:spPr bwMode="auto">
              <a:xfrm>
                <a:off x="5487385" y="5889417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1-25 %</a:t>
                </a:r>
              </a:p>
            </xdr:txBody>
          </xdr:sp>
          <xdr:sp macro="" textlink="">
            <xdr:nvSpPr>
              <xdr:cNvPr id="78900" name="Option Button 52" hidden="1">
                <a:extLst>
                  <a:ext uri="{63B3BB69-23CF-44E3-9099-C40C66FF867C}">
                    <a14:compatExt spid="_x0000_s78900"/>
                  </a:ext>
                  <a:ext uri="{FF2B5EF4-FFF2-40B4-BE49-F238E27FC236}">
                    <a16:creationId xmlns:a16="http://schemas.microsoft.com/office/drawing/2014/main" id="{00000000-0008-0000-0900-000034340100}"/>
                  </a:ext>
                </a:extLst>
              </xdr:cNvPr>
              <xdr:cNvSpPr/>
            </xdr:nvSpPr>
            <xdr:spPr bwMode="auto">
              <a:xfrm>
                <a:off x="5487385" y="6079917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0 %</a:t>
                </a:r>
              </a:p>
            </xdr:txBody>
          </xdr:sp>
          <xdr:sp macro="" textlink="">
            <xdr:nvSpPr>
              <xdr:cNvPr id="78901" name="Option Button 53" hidden="1">
                <a:extLst>
                  <a:ext uri="{63B3BB69-23CF-44E3-9099-C40C66FF867C}">
                    <a14:compatExt spid="_x0000_s78901"/>
                  </a:ext>
                  <a:ext uri="{FF2B5EF4-FFF2-40B4-BE49-F238E27FC236}">
                    <a16:creationId xmlns:a16="http://schemas.microsoft.com/office/drawing/2014/main" id="{00000000-0008-0000-0900-000035340100}"/>
                  </a:ext>
                </a:extLst>
              </xdr:cNvPr>
              <xdr:cNvSpPr/>
            </xdr:nvSpPr>
            <xdr:spPr bwMode="auto">
              <a:xfrm>
                <a:off x="5487385" y="6270417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NAP</a:t>
                </a:r>
              </a:p>
            </xdr:txBody>
          </xdr:sp>
          <xdr:sp macro="" textlink="">
            <xdr:nvSpPr>
              <xdr:cNvPr id="78902" name="Option Button 54" hidden="1">
                <a:extLst>
                  <a:ext uri="{63B3BB69-23CF-44E3-9099-C40C66FF867C}">
                    <a14:compatExt spid="_x0000_s78902"/>
                  </a:ext>
                  <a:ext uri="{FF2B5EF4-FFF2-40B4-BE49-F238E27FC236}">
                    <a16:creationId xmlns:a16="http://schemas.microsoft.com/office/drawing/2014/main" id="{00000000-0008-0000-0900-000036340100}"/>
                  </a:ext>
                </a:extLst>
              </xdr:cNvPr>
              <xdr:cNvSpPr/>
            </xdr:nvSpPr>
            <xdr:spPr bwMode="auto">
              <a:xfrm>
                <a:off x="5487385" y="6460916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13</xdr:row>
          <xdr:rowOff>161925</xdr:rowOff>
        </xdr:from>
        <xdr:to>
          <xdr:col>9</xdr:col>
          <xdr:colOff>323850</xdr:colOff>
          <xdr:row>15</xdr:row>
          <xdr:rowOff>9525</xdr:rowOff>
        </xdr:to>
        <xdr:sp macro="" textlink="">
          <xdr:nvSpPr>
            <xdr:cNvPr id="78903" name="Check Box 55" hidden="1">
              <a:extLst>
                <a:ext uri="{63B3BB69-23CF-44E3-9099-C40C66FF867C}">
                  <a14:compatExt spid="_x0000_s78903"/>
                </a:ext>
                <a:ext uri="{FF2B5EF4-FFF2-40B4-BE49-F238E27FC236}">
                  <a16:creationId xmlns:a16="http://schemas.microsoft.com/office/drawing/2014/main" id="{00000000-0008-0000-0900-000037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14</xdr:row>
          <xdr:rowOff>161925</xdr:rowOff>
        </xdr:from>
        <xdr:to>
          <xdr:col>9</xdr:col>
          <xdr:colOff>323850</xdr:colOff>
          <xdr:row>16</xdr:row>
          <xdr:rowOff>9525</xdr:rowOff>
        </xdr:to>
        <xdr:sp macro="" textlink="">
          <xdr:nvSpPr>
            <xdr:cNvPr id="78904" name="Check Box 56" hidden="1">
              <a:extLst>
                <a:ext uri="{63B3BB69-23CF-44E3-9099-C40C66FF867C}">
                  <a14:compatExt spid="_x0000_s78904"/>
                </a:ext>
                <a:ext uri="{FF2B5EF4-FFF2-40B4-BE49-F238E27FC236}">
                  <a16:creationId xmlns:a16="http://schemas.microsoft.com/office/drawing/2014/main" id="{00000000-0008-0000-0900-000038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15</xdr:row>
          <xdr:rowOff>161925</xdr:rowOff>
        </xdr:from>
        <xdr:to>
          <xdr:col>9</xdr:col>
          <xdr:colOff>323850</xdr:colOff>
          <xdr:row>17</xdr:row>
          <xdr:rowOff>9525</xdr:rowOff>
        </xdr:to>
        <xdr:sp macro="" textlink="">
          <xdr:nvSpPr>
            <xdr:cNvPr id="78905" name="Check Box 57" hidden="1">
              <a:extLst>
                <a:ext uri="{63B3BB69-23CF-44E3-9099-C40C66FF867C}">
                  <a14:compatExt spid="_x0000_s78905"/>
                </a:ext>
                <a:ext uri="{FF2B5EF4-FFF2-40B4-BE49-F238E27FC236}">
                  <a16:creationId xmlns:a16="http://schemas.microsoft.com/office/drawing/2014/main" id="{00000000-0008-0000-0900-000039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16</xdr:row>
          <xdr:rowOff>161925</xdr:rowOff>
        </xdr:from>
        <xdr:to>
          <xdr:col>9</xdr:col>
          <xdr:colOff>323850</xdr:colOff>
          <xdr:row>18</xdr:row>
          <xdr:rowOff>9525</xdr:rowOff>
        </xdr:to>
        <xdr:sp macro="" textlink="">
          <xdr:nvSpPr>
            <xdr:cNvPr id="78906" name="Check Box 58" hidden="1">
              <a:extLst>
                <a:ext uri="{63B3BB69-23CF-44E3-9099-C40C66FF867C}">
                  <a14:compatExt spid="_x0000_s78906"/>
                </a:ext>
                <a:ext uri="{FF2B5EF4-FFF2-40B4-BE49-F238E27FC236}">
                  <a16:creationId xmlns:a16="http://schemas.microsoft.com/office/drawing/2014/main" id="{00000000-0008-0000-0900-00003A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26</xdr:row>
          <xdr:rowOff>171450</xdr:rowOff>
        </xdr:from>
        <xdr:to>
          <xdr:col>9</xdr:col>
          <xdr:colOff>276225</xdr:colOff>
          <xdr:row>28</xdr:row>
          <xdr:rowOff>38100</xdr:rowOff>
        </xdr:to>
        <xdr:sp macro="" textlink="">
          <xdr:nvSpPr>
            <xdr:cNvPr id="78907" name="Check Box 59" hidden="1">
              <a:extLst>
                <a:ext uri="{63B3BB69-23CF-44E3-9099-C40C66FF867C}">
                  <a14:compatExt spid="_x0000_s78907"/>
                </a:ext>
                <a:ext uri="{FF2B5EF4-FFF2-40B4-BE49-F238E27FC236}">
                  <a16:creationId xmlns:a16="http://schemas.microsoft.com/office/drawing/2014/main" id="{00000000-0008-0000-0900-00003B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27</xdr:row>
          <xdr:rowOff>190500</xdr:rowOff>
        </xdr:from>
        <xdr:to>
          <xdr:col>9</xdr:col>
          <xdr:colOff>276225</xdr:colOff>
          <xdr:row>29</xdr:row>
          <xdr:rowOff>57150</xdr:rowOff>
        </xdr:to>
        <xdr:sp macro="" textlink="">
          <xdr:nvSpPr>
            <xdr:cNvPr id="78908" name="Check Box 60" hidden="1">
              <a:extLst>
                <a:ext uri="{63B3BB69-23CF-44E3-9099-C40C66FF867C}">
                  <a14:compatExt spid="_x0000_s78908"/>
                </a:ext>
                <a:ext uri="{FF2B5EF4-FFF2-40B4-BE49-F238E27FC236}">
                  <a16:creationId xmlns:a16="http://schemas.microsoft.com/office/drawing/2014/main" id="{00000000-0008-0000-0900-00003C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29</xdr:row>
          <xdr:rowOff>9525</xdr:rowOff>
        </xdr:from>
        <xdr:to>
          <xdr:col>9</xdr:col>
          <xdr:colOff>276225</xdr:colOff>
          <xdr:row>30</xdr:row>
          <xdr:rowOff>66675</xdr:rowOff>
        </xdr:to>
        <xdr:sp macro="" textlink="">
          <xdr:nvSpPr>
            <xdr:cNvPr id="78909" name="Check Box 61" hidden="1">
              <a:extLst>
                <a:ext uri="{63B3BB69-23CF-44E3-9099-C40C66FF867C}">
                  <a14:compatExt spid="_x0000_s78909"/>
                </a:ext>
                <a:ext uri="{FF2B5EF4-FFF2-40B4-BE49-F238E27FC236}">
                  <a16:creationId xmlns:a16="http://schemas.microsoft.com/office/drawing/2014/main" id="{00000000-0008-0000-0900-00003D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30</xdr:row>
          <xdr:rowOff>28575</xdr:rowOff>
        </xdr:from>
        <xdr:to>
          <xdr:col>9</xdr:col>
          <xdr:colOff>276225</xdr:colOff>
          <xdr:row>31</xdr:row>
          <xdr:rowOff>85725</xdr:rowOff>
        </xdr:to>
        <xdr:sp macro="" textlink="">
          <xdr:nvSpPr>
            <xdr:cNvPr id="78910" name="Check Box 62" hidden="1">
              <a:extLst>
                <a:ext uri="{63B3BB69-23CF-44E3-9099-C40C66FF867C}">
                  <a14:compatExt spid="_x0000_s78910"/>
                </a:ext>
                <a:ext uri="{FF2B5EF4-FFF2-40B4-BE49-F238E27FC236}">
                  <a16:creationId xmlns:a16="http://schemas.microsoft.com/office/drawing/2014/main" id="{00000000-0008-0000-0900-00003E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31</xdr:row>
          <xdr:rowOff>38100</xdr:rowOff>
        </xdr:from>
        <xdr:to>
          <xdr:col>9</xdr:col>
          <xdr:colOff>276225</xdr:colOff>
          <xdr:row>32</xdr:row>
          <xdr:rowOff>104775</xdr:rowOff>
        </xdr:to>
        <xdr:sp macro="" textlink="">
          <xdr:nvSpPr>
            <xdr:cNvPr id="78911" name="Check Box 63" hidden="1">
              <a:extLst>
                <a:ext uri="{63B3BB69-23CF-44E3-9099-C40C66FF867C}">
                  <a14:compatExt spid="_x0000_s78911"/>
                </a:ext>
                <a:ext uri="{FF2B5EF4-FFF2-40B4-BE49-F238E27FC236}">
                  <a16:creationId xmlns:a16="http://schemas.microsoft.com/office/drawing/2014/main" id="{00000000-0008-0000-0900-00003F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39</xdr:row>
          <xdr:rowOff>161925</xdr:rowOff>
        </xdr:from>
        <xdr:to>
          <xdr:col>9</xdr:col>
          <xdr:colOff>247650</xdr:colOff>
          <xdr:row>41</xdr:row>
          <xdr:rowOff>9525</xdr:rowOff>
        </xdr:to>
        <xdr:sp macro="" textlink="">
          <xdr:nvSpPr>
            <xdr:cNvPr id="78912" name="Check Box 64" hidden="1">
              <a:extLst>
                <a:ext uri="{63B3BB69-23CF-44E3-9099-C40C66FF867C}">
                  <a14:compatExt spid="_x0000_s78912"/>
                </a:ext>
                <a:ext uri="{FF2B5EF4-FFF2-40B4-BE49-F238E27FC236}">
                  <a16:creationId xmlns:a16="http://schemas.microsoft.com/office/drawing/2014/main" id="{00000000-0008-0000-0900-000040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40</xdr:row>
          <xdr:rowOff>161925</xdr:rowOff>
        </xdr:from>
        <xdr:to>
          <xdr:col>9</xdr:col>
          <xdr:colOff>247650</xdr:colOff>
          <xdr:row>42</xdr:row>
          <xdr:rowOff>9525</xdr:rowOff>
        </xdr:to>
        <xdr:sp macro="" textlink="">
          <xdr:nvSpPr>
            <xdr:cNvPr id="78913" name="Check Box 65" hidden="1">
              <a:extLst>
                <a:ext uri="{63B3BB69-23CF-44E3-9099-C40C66FF867C}">
                  <a14:compatExt spid="_x0000_s78913"/>
                </a:ext>
                <a:ext uri="{FF2B5EF4-FFF2-40B4-BE49-F238E27FC236}">
                  <a16:creationId xmlns:a16="http://schemas.microsoft.com/office/drawing/2014/main" id="{00000000-0008-0000-0900-000041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41</xdr:row>
          <xdr:rowOff>161925</xdr:rowOff>
        </xdr:from>
        <xdr:to>
          <xdr:col>9</xdr:col>
          <xdr:colOff>247650</xdr:colOff>
          <xdr:row>43</xdr:row>
          <xdr:rowOff>9525</xdr:rowOff>
        </xdr:to>
        <xdr:sp macro="" textlink="">
          <xdr:nvSpPr>
            <xdr:cNvPr id="78914" name="Check Box 66" hidden="1">
              <a:extLst>
                <a:ext uri="{63B3BB69-23CF-44E3-9099-C40C66FF867C}">
                  <a14:compatExt spid="_x0000_s78914"/>
                </a:ext>
                <a:ext uri="{FF2B5EF4-FFF2-40B4-BE49-F238E27FC236}">
                  <a16:creationId xmlns:a16="http://schemas.microsoft.com/office/drawing/2014/main" id="{00000000-0008-0000-0900-000042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42</xdr:row>
          <xdr:rowOff>152400</xdr:rowOff>
        </xdr:from>
        <xdr:to>
          <xdr:col>9</xdr:col>
          <xdr:colOff>247650</xdr:colOff>
          <xdr:row>44</xdr:row>
          <xdr:rowOff>0</xdr:rowOff>
        </xdr:to>
        <xdr:sp macro="" textlink="">
          <xdr:nvSpPr>
            <xdr:cNvPr id="78915" name="Check Box 67" hidden="1">
              <a:extLst>
                <a:ext uri="{63B3BB69-23CF-44E3-9099-C40C66FF867C}">
                  <a14:compatExt spid="_x0000_s78915"/>
                </a:ext>
                <a:ext uri="{FF2B5EF4-FFF2-40B4-BE49-F238E27FC236}">
                  <a16:creationId xmlns:a16="http://schemas.microsoft.com/office/drawing/2014/main" id="{00000000-0008-0000-0900-000043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43</xdr:row>
          <xdr:rowOff>152400</xdr:rowOff>
        </xdr:from>
        <xdr:to>
          <xdr:col>9</xdr:col>
          <xdr:colOff>247650</xdr:colOff>
          <xdr:row>45</xdr:row>
          <xdr:rowOff>0</xdr:rowOff>
        </xdr:to>
        <xdr:sp macro="" textlink="">
          <xdr:nvSpPr>
            <xdr:cNvPr id="78916" name="Check Box 68" hidden="1">
              <a:extLst>
                <a:ext uri="{63B3BB69-23CF-44E3-9099-C40C66FF867C}">
                  <a14:compatExt spid="_x0000_s78916"/>
                </a:ext>
                <a:ext uri="{FF2B5EF4-FFF2-40B4-BE49-F238E27FC236}">
                  <a16:creationId xmlns:a16="http://schemas.microsoft.com/office/drawing/2014/main" id="{00000000-0008-0000-0900-000044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201707</xdr:colOff>
      <xdr:row>8</xdr:row>
      <xdr:rowOff>74703</xdr:rowOff>
    </xdr:from>
    <xdr:to>
      <xdr:col>3</xdr:col>
      <xdr:colOff>67237</xdr:colOff>
      <xdr:row>11</xdr:row>
      <xdr:rowOff>89647</xdr:rowOff>
    </xdr:to>
    <xdr:sp macro="" textlink="B10">
      <xdr:nvSpPr>
        <xdr:cNvPr id="14" name="Rectangle: Rounded Corners 13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SpPr/>
      </xdr:nvSpPr>
      <xdr:spPr>
        <a:xfrm>
          <a:off x="201707" y="1979703"/>
          <a:ext cx="1311089" cy="586444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fld id="{B112C845-D7A3-4430-8E0F-8B84B23F014A}" type="TxLink">
            <a:rPr lang="en-US" sz="1100" b="1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Taux de déploiement</a:t>
          </a:fld>
          <a:endParaRPr lang="en-GB" sz="1100" b="1"/>
        </a:p>
      </xdr:txBody>
    </xdr:sp>
    <xdr:clientData/>
  </xdr:twoCellAnchor>
  <xdr:twoCellAnchor>
    <xdr:from>
      <xdr:col>3</xdr:col>
      <xdr:colOff>231590</xdr:colOff>
      <xdr:row>8</xdr:row>
      <xdr:rowOff>74703</xdr:rowOff>
    </xdr:from>
    <xdr:to>
      <xdr:col>6</xdr:col>
      <xdr:colOff>89648</xdr:colOff>
      <xdr:row>10</xdr:row>
      <xdr:rowOff>82174</xdr:rowOff>
    </xdr:to>
    <xdr:sp macro="" textlink="E10">
      <xdr:nvSpPr>
        <xdr:cNvPr id="15" name="Rectangle: Rounded Corners 14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/>
      </xdr:nvSpPr>
      <xdr:spPr>
        <a:xfrm>
          <a:off x="1688915" y="1027203"/>
          <a:ext cx="1324908" cy="388471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fld id="{31FCC585-CB5B-432F-BBE9-1570183458ED}" type="TxLink">
            <a:rPr lang="en-US" sz="1100" b="1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Taux d'utilisation</a:t>
          </a:fld>
          <a:endParaRPr lang="en-GB" sz="1100" b="1"/>
        </a:p>
      </xdr:txBody>
    </xdr:sp>
    <xdr:clientData/>
  </xdr:twoCellAnchor>
  <xdr:twoCellAnchor>
    <xdr:from>
      <xdr:col>8</xdr:col>
      <xdr:colOff>7470</xdr:colOff>
      <xdr:row>8</xdr:row>
      <xdr:rowOff>74703</xdr:rowOff>
    </xdr:from>
    <xdr:to>
      <xdr:col>9</xdr:col>
      <xdr:colOff>351118</xdr:colOff>
      <xdr:row>10</xdr:row>
      <xdr:rowOff>82174</xdr:rowOff>
    </xdr:to>
    <xdr:sp macro="" textlink="I10">
      <xdr:nvSpPr>
        <xdr:cNvPr id="16" name="Rectangle: Rounded Corners 15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SpPr/>
      </xdr:nvSpPr>
      <xdr:spPr>
        <a:xfrm>
          <a:off x="3236445" y="1027203"/>
          <a:ext cx="2963023" cy="388471"/>
        </a:xfrm>
        <a:prstGeom prst="roundRect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fld id="{FE3002D2-3C7C-4DB2-B50E-AE2A3FF7445A}" type="TxLink">
            <a:rPr lang="en-US" sz="1100" b="1" i="0" u="none" strike="noStrike">
              <a:solidFill>
                <a:srgbClr val="000000"/>
              </a:solidFill>
              <a:latin typeface="Calibri"/>
              <a:ea typeface="+mn-ea"/>
              <a:cs typeface="Calibri"/>
            </a:rPr>
            <a:pPr marL="0" indent="0" algn="ctr"/>
            <a:t>Fonctionnalités</a:t>
          </a:fld>
          <a:endParaRPr lang="en-GB" sz="1100" b="1" i="0" u="none" strike="noStrike">
            <a:solidFill>
              <a:srgbClr val="000000"/>
            </a:solidFill>
            <a:latin typeface="Calibri"/>
            <a:ea typeface="+mn-ea"/>
            <a:cs typeface="Calibri"/>
          </a:endParaRPr>
        </a:p>
      </xdr:txBody>
    </xdr:sp>
    <xdr:clientData/>
  </xdr:twoCellAnchor>
  <xdr:twoCellAnchor>
    <xdr:from>
      <xdr:col>0</xdr:col>
      <xdr:colOff>156883</xdr:colOff>
      <xdr:row>51</xdr:row>
      <xdr:rowOff>108322</xdr:rowOff>
    </xdr:from>
    <xdr:to>
      <xdr:col>8</xdr:col>
      <xdr:colOff>1669677</xdr:colOff>
      <xdr:row>93</xdr:row>
      <xdr:rowOff>123264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09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235323</xdr:colOff>
      <xdr:row>5</xdr:row>
      <xdr:rowOff>78442</xdr:rowOff>
    </xdr:from>
    <xdr:to>
      <xdr:col>11</xdr:col>
      <xdr:colOff>3316942</xdr:colOff>
      <xdr:row>6</xdr:row>
      <xdr:rowOff>276413</xdr:rowOff>
    </xdr:to>
    <xdr:sp macro="" textlink="$S$7">
      <xdr:nvSpPr>
        <xdr:cNvPr id="20" name="Rectangle: Rounded Corners 19">
          <a:extLst>
            <a:ext uri="{FF2B5EF4-FFF2-40B4-BE49-F238E27FC236}">
              <a16:creationId xmlns:a16="http://schemas.microsoft.com/office/drawing/2014/main" id="{00000000-0008-0000-0900-000014000000}"/>
            </a:ext>
          </a:extLst>
        </xdr:cNvPr>
        <xdr:cNvSpPr/>
      </xdr:nvSpPr>
      <xdr:spPr>
        <a:xfrm>
          <a:off x="1680882" y="78442"/>
          <a:ext cx="8157884" cy="388471"/>
        </a:xfrm>
        <a:prstGeom prst="round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fld id="{4A9E871B-5971-4BF2-9EE1-762711376265}" type="TxLink">
            <a:rPr lang="en-US" sz="1600" b="1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062-25 - S’il existe un outil pour enregistrer les audiences des tribunaux, quels sont les taux de déploiement et d’utilisation ? </a:t>
          </a:fld>
          <a:endParaRPr lang="en-GB" sz="1600" b="1"/>
        </a:p>
      </xdr:txBody>
    </xdr:sp>
    <xdr:clientData/>
  </xdr:twoCellAnchor>
  <xdr:twoCellAnchor>
    <xdr:from>
      <xdr:col>3</xdr:col>
      <xdr:colOff>235322</xdr:colOff>
      <xdr:row>6</xdr:row>
      <xdr:rowOff>347382</xdr:rowOff>
    </xdr:from>
    <xdr:to>
      <xdr:col>11</xdr:col>
      <xdr:colOff>3316940</xdr:colOff>
      <xdr:row>7</xdr:row>
      <xdr:rowOff>354853</xdr:rowOff>
    </xdr:to>
    <xdr:sp macro="" textlink="$S$8">
      <xdr:nvSpPr>
        <xdr:cNvPr id="21" name="Rectangle: Rounded Corners 20"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SpPr/>
      </xdr:nvSpPr>
      <xdr:spPr>
        <a:xfrm>
          <a:off x="1680881" y="537882"/>
          <a:ext cx="8157883" cy="388471"/>
        </a:xfrm>
        <a:prstGeom prst="round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fld id="{1BE2FF79-7462-4617-8DB7-2EBBA9886DFF}" type="TxLink">
            <a:rPr lang="en-US" sz="1600" b="1" i="0" u="none" strike="noStrike">
              <a:solidFill>
                <a:srgbClr val="000000"/>
              </a:solidFill>
              <a:latin typeface="Calibri"/>
              <a:ea typeface="+mn-ea"/>
              <a:cs typeface="Calibri"/>
            </a:rPr>
            <a:pPr marL="0" indent="0" algn="l"/>
            <a:t>062-26 - S’il existe un outil pour enregistrer les audiences des tribunaux, veuillez préciser ses fonctionnalités :</a:t>
          </a:fld>
          <a:endParaRPr lang="en-GB" sz="1600" b="1" i="0" u="none" strike="noStrike">
            <a:solidFill>
              <a:srgbClr val="000000"/>
            </a:solidFill>
            <a:latin typeface="Calibri"/>
            <a:ea typeface="+mn-ea"/>
            <a:cs typeface="Calibri"/>
          </a:endParaRPr>
        </a:p>
      </xdr:txBody>
    </xdr:sp>
    <xdr:clientData/>
  </xdr:twoCellAnchor>
  <xdr:twoCellAnchor>
    <xdr:from>
      <xdr:col>8</xdr:col>
      <xdr:colOff>1568825</xdr:colOff>
      <xdr:row>51</xdr:row>
      <xdr:rowOff>119528</xdr:rowOff>
    </xdr:from>
    <xdr:to>
      <xdr:col>11</xdr:col>
      <xdr:colOff>2969558</xdr:colOff>
      <xdr:row>92</xdr:row>
      <xdr:rowOff>168087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00000000-0008-0000-09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17</xdr:row>
          <xdr:rowOff>161925</xdr:rowOff>
        </xdr:from>
        <xdr:to>
          <xdr:col>11</xdr:col>
          <xdr:colOff>19050</xdr:colOff>
          <xdr:row>19</xdr:row>
          <xdr:rowOff>0</xdr:rowOff>
        </xdr:to>
        <xdr:sp macro="" textlink="">
          <xdr:nvSpPr>
            <xdr:cNvPr id="78917" name="Check Box 69" hidden="1">
              <a:extLst>
                <a:ext uri="{63B3BB69-23CF-44E3-9099-C40C66FF867C}">
                  <a14:compatExt spid="_x0000_s78917"/>
                </a:ext>
                <a:ext uri="{FF2B5EF4-FFF2-40B4-BE49-F238E27FC236}">
                  <a16:creationId xmlns:a16="http://schemas.microsoft.com/office/drawing/2014/main" id="{00000000-0008-0000-0900-000045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18</xdr:row>
          <xdr:rowOff>161925</xdr:rowOff>
        </xdr:from>
        <xdr:to>
          <xdr:col>11</xdr:col>
          <xdr:colOff>19050</xdr:colOff>
          <xdr:row>20</xdr:row>
          <xdr:rowOff>0</xdr:rowOff>
        </xdr:to>
        <xdr:sp macro="" textlink="">
          <xdr:nvSpPr>
            <xdr:cNvPr id="78918" name="Check Box 70" hidden="1">
              <a:extLst>
                <a:ext uri="{63B3BB69-23CF-44E3-9099-C40C66FF867C}">
                  <a14:compatExt spid="_x0000_s78918"/>
                </a:ext>
                <a:ext uri="{FF2B5EF4-FFF2-40B4-BE49-F238E27FC236}">
                  <a16:creationId xmlns:a16="http://schemas.microsoft.com/office/drawing/2014/main" id="{00000000-0008-0000-0900-000046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19</xdr:row>
          <xdr:rowOff>161925</xdr:rowOff>
        </xdr:from>
        <xdr:to>
          <xdr:col>11</xdr:col>
          <xdr:colOff>19050</xdr:colOff>
          <xdr:row>21</xdr:row>
          <xdr:rowOff>0</xdr:rowOff>
        </xdr:to>
        <xdr:sp macro="" textlink="">
          <xdr:nvSpPr>
            <xdr:cNvPr id="78919" name="Check Box 71" hidden="1">
              <a:extLst>
                <a:ext uri="{63B3BB69-23CF-44E3-9099-C40C66FF867C}">
                  <a14:compatExt spid="_x0000_s78919"/>
                </a:ext>
                <a:ext uri="{FF2B5EF4-FFF2-40B4-BE49-F238E27FC236}">
                  <a16:creationId xmlns:a16="http://schemas.microsoft.com/office/drawing/2014/main" id="{00000000-0008-0000-0900-000047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21</xdr:row>
          <xdr:rowOff>161925</xdr:rowOff>
        </xdr:from>
        <xdr:to>
          <xdr:col>11</xdr:col>
          <xdr:colOff>19050</xdr:colOff>
          <xdr:row>23</xdr:row>
          <xdr:rowOff>0</xdr:rowOff>
        </xdr:to>
        <xdr:sp macro="" textlink="">
          <xdr:nvSpPr>
            <xdr:cNvPr id="78920" name="Check Box 72" hidden="1">
              <a:extLst>
                <a:ext uri="{63B3BB69-23CF-44E3-9099-C40C66FF867C}">
                  <a14:compatExt spid="_x0000_s78920"/>
                </a:ext>
                <a:ext uri="{FF2B5EF4-FFF2-40B4-BE49-F238E27FC236}">
                  <a16:creationId xmlns:a16="http://schemas.microsoft.com/office/drawing/2014/main" id="{00000000-0008-0000-0900-000048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32</xdr:row>
          <xdr:rowOff>38100</xdr:rowOff>
        </xdr:from>
        <xdr:to>
          <xdr:col>9</xdr:col>
          <xdr:colOff>276225</xdr:colOff>
          <xdr:row>33</xdr:row>
          <xdr:rowOff>104775</xdr:rowOff>
        </xdr:to>
        <xdr:sp macro="" textlink="">
          <xdr:nvSpPr>
            <xdr:cNvPr id="78921" name="Check Box 73" hidden="1">
              <a:extLst>
                <a:ext uri="{63B3BB69-23CF-44E3-9099-C40C66FF867C}">
                  <a14:compatExt spid="_x0000_s78921"/>
                </a:ext>
                <a:ext uri="{FF2B5EF4-FFF2-40B4-BE49-F238E27FC236}">
                  <a16:creationId xmlns:a16="http://schemas.microsoft.com/office/drawing/2014/main" id="{00000000-0008-0000-0900-000049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34</xdr:row>
          <xdr:rowOff>38100</xdr:rowOff>
        </xdr:from>
        <xdr:to>
          <xdr:col>9</xdr:col>
          <xdr:colOff>276225</xdr:colOff>
          <xdr:row>35</xdr:row>
          <xdr:rowOff>104775</xdr:rowOff>
        </xdr:to>
        <xdr:sp macro="" textlink="">
          <xdr:nvSpPr>
            <xdr:cNvPr id="78922" name="Check Box 74" hidden="1">
              <a:extLst>
                <a:ext uri="{63B3BB69-23CF-44E3-9099-C40C66FF867C}">
                  <a14:compatExt spid="_x0000_s78922"/>
                </a:ext>
                <a:ext uri="{FF2B5EF4-FFF2-40B4-BE49-F238E27FC236}">
                  <a16:creationId xmlns:a16="http://schemas.microsoft.com/office/drawing/2014/main" id="{00000000-0008-0000-0900-00004A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45</xdr:row>
          <xdr:rowOff>152400</xdr:rowOff>
        </xdr:from>
        <xdr:to>
          <xdr:col>9</xdr:col>
          <xdr:colOff>247650</xdr:colOff>
          <xdr:row>47</xdr:row>
          <xdr:rowOff>0</xdr:rowOff>
        </xdr:to>
        <xdr:sp macro="" textlink="">
          <xdr:nvSpPr>
            <xdr:cNvPr id="78924" name="Check Box 76" hidden="1">
              <a:extLst>
                <a:ext uri="{63B3BB69-23CF-44E3-9099-C40C66FF867C}">
                  <a14:compatExt spid="_x0000_s78924"/>
                </a:ext>
                <a:ext uri="{FF2B5EF4-FFF2-40B4-BE49-F238E27FC236}">
                  <a16:creationId xmlns:a16="http://schemas.microsoft.com/office/drawing/2014/main" id="{00000000-0008-0000-0900-00004C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44</xdr:row>
          <xdr:rowOff>152400</xdr:rowOff>
        </xdr:from>
        <xdr:to>
          <xdr:col>9</xdr:col>
          <xdr:colOff>247650</xdr:colOff>
          <xdr:row>46</xdr:row>
          <xdr:rowOff>0</xdr:rowOff>
        </xdr:to>
        <xdr:sp macro="" textlink="">
          <xdr:nvSpPr>
            <xdr:cNvPr id="78925" name="Check Box 77" hidden="1">
              <a:extLst>
                <a:ext uri="{63B3BB69-23CF-44E3-9099-C40C66FF867C}">
                  <a14:compatExt spid="_x0000_s78925"/>
                </a:ext>
                <a:ext uri="{FF2B5EF4-FFF2-40B4-BE49-F238E27FC236}">
                  <a16:creationId xmlns:a16="http://schemas.microsoft.com/office/drawing/2014/main" id="{00000000-0008-0000-0900-00004D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47</xdr:row>
          <xdr:rowOff>152400</xdr:rowOff>
        </xdr:from>
        <xdr:to>
          <xdr:col>9</xdr:col>
          <xdr:colOff>247650</xdr:colOff>
          <xdr:row>49</xdr:row>
          <xdr:rowOff>0</xdr:rowOff>
        </xdr:to>
        <xdr:sp macro="" textlink="">
          <xdr:nvSpPr>
            <xdr:cNvPr id="78926" name="Check Box 78" hidden="1">
              <a:extLst>
                <a:ext uri="{63B3BB69-23CF-44E3-9099-C40C66FF867C}">
                  <a14:compatExt spid="_x0000_s78926"/>
                </a:ext>
                <a:ext uri="{FF2B5EF4-FFF2-40B4-BE49-F238E27FC236}">
                  <a16:creationId xmlns:a16="http://schemas.microsoft.com/office/drawing/2014/main" id="{00000000-0008-0000-0900-00004E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33</xdr:row>
          <xdr:rowOff>38100</xdr:rowOff>
        </xdr:from>
        <xdr:to>
          <xdr:col>9</xdr:col>
          <xdr:colOff>276225</xdr:colOff>
          <xdr:row>34</xdr:row>
          <xdr:rowOff>104775</xdr:rowOff>
        </xdr:to>
        <xdr:sp macro="" textlink="">
          <xdr:nvSpPr>
            <xdr:cNvPr id="78927" name="Check Box 79" hidden="1">
              <a:extLst>
                <a:ext uri="{63B3BB69-23CF-44E3-9099-C40C66FF867C}">
                  <a14:compatExt spid="_x0000_s78927"/>
                </a:ext>
                <a:ext uri="{FF2B5EF4-FFF2-40B4-BE49-F238E27FC236}">
                  <a16:creationId xmlns:a16="http://schemas.microsoft.com/office/drawing/2014/main" id="{00000000-0008-0000-0900-00004F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20</xdr:row>
          <xdr:rowOff>161925</xdr:rowOff>
        </xdr:from>
        <xdr:to>
          <xdr:col>11</xdr:col>
          <xdr:colOff>19050</xdr:colOff>
          <xdr:row>22</xdr:row>
          <xdr:rowOff>0</xdr:rowOff>
        </xdr:to>
        <xdr:sp macro="" textlink="">
          <xdr:nvSpPr>
            <xdr:cNvPr id="78929" name="Check Box 81" hidden="1">
              <a:extLst>
                <a:ext uri="{63B3BB69-23CF-44E3-9099-C40C66FF867C}">
                  <a14:compatExt spid="_x0000_s78929"/>
                </a:ext>
                <a:ext uri="{FF2B5EF4-FFF2-40B4-BE49-F238E27FC236}">
                  <a16:creationId xmlns:a16="http://schemas.microsoft.com/office/drawing/2014/main" id="{00000000-0008-0000-0900-000051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46</xdr:row>
          <xdr:rowOff>152400</xdr:rowOff>
        </xdr:from>
        <xdr:to>
          <xdr:col>9</xdr:col>
          <xdr:colOff>247650</xdr:colOff>
          <xdr:row>48</xdr:row>
          <xdr:rowOff>0</xdr:rowOff>
        </xdr:to>
        <xdr:sp macro="" textlink="">
          <xdr:nvSpPr>
            <xdr:cNvPr id="78931" name="Check Box 83" hidden="1">
              <a:extLst>
                <a:ext uri="{63B3BB69-23CF-44E3-9099-C40C66FF867C}">
                  <a14:compatExt spid="_x0000_s78931"/>
                </a:ext>
                <a:ext uri="{FF2B5EF4-FFF2-40B4-BE49-F238E27FC236}">
                  <a16:creationId xmlns:a16="http://schemas.microsoft.com/office/drawing/2014/main" id="{00000000-0008-0000-0900-000053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35</xdr:row>
          <xdr:rowOff>38100</xdr:rowOff>
        </xdr:from>
        <xdr:to>
          <xdr:col>9</xdr:col>
          <xdr:colOff>276225</xdr:colOff>
          <xdr:row>36</xdr:row>
          <xdr:rowOff>104775</xdr:rowOff>
        </xdr:to>
        <xdr:sp macro="" textlink="">
          <xdr:nvSpPr>
            <xdr:cNvPr id="78932" name="Check Box 84" hidden="1">
              <a:extLst>
                <a:ext uri="{63B3BB69-23CF-44E3-9099-C40C66FF867C}">
                  <a14:compatExt spid="_x0000_s78932"/>
                </a:ext>
                <a:ext uri="{FF2B5EF4-FFF2-40B4-BE49-F238E27FC236}">
                  <a16:creationId xmlns:a16="http://schemas.microsoft.com/office/drawing/2014/main" id="{00000000-0008-0000-0900-000054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0</xdr:colOff>
      <xdr:row>1</xdr:row>
      <xdr:rowOff>0</xdr:rowOff>
    </xdr:from>
    <xdr:to>
      <xdr:col>42</xdr:col>
      <xdr:colOff>277887</xdr:colOff>
      <xdr:row>4</xdr:row>
      <xdr:rowOff>89808</xdr:rowOff>
    </xdr:to>
    <xdr:grpSp>
      <xdr:nvGrpSpPr>
        <xdr:cNvPr id="18" name="Group 17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GrpSpPr/>
      </xdr:nvGrpSpPr>
      <xdr:grpSpPr>
        <a:xfrm>
          <a:off x="1692088" y="190500"/>
          <a:ext cx="14072328" cy="661308"/>
          <a:chOff x="11360729" y="190500"/>
          <a:chExt cx="14047216" cy="661308"/>
        </a:xfrm>
      </xdr:grpSpPr>
      <xdr:sp macro="" textlink="">
        <xdr:nvSpPr>
          <xdr:cNvPr id="22" name="Ellipse 4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00000000-0008-0000-0900-000016000000}"/>
              </a:ext>
            </a:extLst>
          </xdr:cNvPr>
          <xdr:cNvSpPr/>
        </xdr:nvSpPr>
        <xdr:spPr bwMode="auto">
          <a:xfrm>
            <a:off x="11585864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24" name="Ellipse 4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00000000-0008-0000-0900-000018000000}"/>
              </a:ext>
            </a:extLst>
          </xdr:cNvPr>
          <xdr:cNvSpPr/>
        </xdr:nvSpPr>
        <xdr:spPr bwMode="auto">
          <a:xfrm>
            <a:off x="12798136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25" name="Ellipse 4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00000000-0008-0000-0900-000019000000}"/>
              </a:ext>
            </a:extLst>
          </xdr:cNvPr>
          <xdr:cNvSpPr/>
        </xdr:nvSpPr>
        <xdr:spPr bwMode="auto">
          <a:xfrm>
            <a:off x="14010409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26" name="Ellipse 4">
            <a:hlinkClick xmlns:r="http://schemas.openxmlformats.org/officeDocument/2006/relationships" r:id="rId6"/>
            <a:extLst>
              <a:ext uri="{FF2B5EF4-FFF2-40B4-BE49-F238E27FC236}">
                <a16:creationId xmlns:a16="http://schemas.microsoft.com/office/drawing/2014/main" id="{00000000-0008-0000-0900-00001A000000}"/>
              </a:ext>
            </a:extLst>
          </xdr:cNvPr>
          <xdr:cNvSpPr/>
        </xdr:nvSpPr>
        <xdr:spPr bwMode="auto">
          <a:xfrm>
            <a:off x="15222682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27" name="Ellipse 4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00000000-0008-0000-0900-00001B000000}"/>
              </a:ext>
            </a:extLst>
          </xdr:cNvPr>
          <xdr:cNvSpPr/>
        </xdr:nvSpPr>
        <xdr:spPr bwMode="auto">
          <a:xfrm>
            <a:off x="16434955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28" name="Ellipse 4">
            <a:hlinkClick xmlns:r="http://schemas.openxmlformats.org/officeDocument/2006/relationships" r:id="rId8"/>
            <a:extLst>
              <a:ext uri="{FF2B5EF4-FFF2-40B4-BE49-F238E27FC236}">
                <a16:creationId xmlns:a16="http://schemas.microsoft.com/office/drawing/2014/main" id="{00000000-0008-0000-0900-00001C000000}"/>
              </a:ext>
            </a:extLst>
          </xdr:cNvPr>
          <xdr:cNvSpPr/>
        </xdr:nvSpPr>
        <xdr:spPr bwMode="auto">
          <a:xfrm>
            <a:off x="17647227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29" name="Ellipse 4">
            <a:hlinkClick xmlns:r="http://schemas.openxmlformats.org/officeDocument/2006/relationships" r:id="rId9"/>
            <a:extLst>
              <a:ext uri="{FF2B5EF4-FFF2-40B4-BE49-F238E27FC236}">
                <a16:creationId xmlns:a16="http://schemas.microsoft.com/office/drawing/2014/main" id="{00000000-0008-0000-0900-00001D000000}"/>
              </a:ext>
            </a:extLst>
          </xdr:cNvPr>
          <xdr:cNvSpPr/>
        </xdr:nvSpPr>
        <xdr:spPr bwMode="auto">
          <a:xfrm>
            <a:off x="18859500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30" name="Ellipse 4">
            <a:hlinkClick xmlns:r="http://schemas.openxmlformats.org/officeDocument/2006/relationships" r:id="rId10"/>
            <a:extLst>
              <a:ext uri="{FF2B5EF4-FFF2-40B4-BE49-F238E27FC236}">
                <a16:creationId xmlns:a16="http://schemas.microsoft.com/office/drawing/2014/main" id="{00000000-0008-0000-0900-00001E000000}"/>
              </a:ext>
            </a:extLst>
          </xdr:cNvPr>
          <xdr:cNvSpPr/>
        </xdr:nvSpPr>
        <xdr:spPr bwMode="auto">
          <a:xfrm>
            <a:off x="20071773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31" name="Ellipse 4">
            <a:hlinkClick xmlns:r="http://schemas.openxmlformats.org/officeDocument/2006/relationships" r:id="rId11"/>
            <a:extLst>
              <a:ext uri="{FF2B5EF4-FFF2-40B4-BE49-F238E27FC236}">
                <a16:creationId xmlns:a16="http://schemas.microsoft.com/office/drawing/2014/main" id="{00000000-0008-0000-0900-00001F000000}"/>
              </a:ext>
            </a:extLst>
          </xdr:cNvPr>
          <xdr:cNvSpPr/>
        </xdr:nvSpPr>
        <xdr:spPr bwMode="auto">
          <a:xfrm>
            <a:off x="21284045" y="190500"/>
            <a:ext cx="256029" cy="228600"/>
          </a:xfrm>
          <a:prstGeom prst="ellipse">
            <a:avLst/>
          </a:prstGeom>
          <a:solidFill>
            <a:srgbClr val="92D050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78848" name="Ellipse 4">
            <a:hlinkClick xmlns:r="http://schemas.openxmlformats.org/officeDocument/2006/relationships" r:id="rId12"/>
            <a:extLst>
              <a:ext uri="{FF2B5EF4-FFF2-40B4-BE49-F238E27FC236}">
                <a16:creationId xmlns:a16="http://schemas.microsoft.com/office/drawing/2014/main" id="{00000000-0008-0000-0900-000000340100}"/>
              </a:ext>
            </a:extLst>
          </xdr:cNvPr>
          <xdr:cNvSpPr/>
        </xdr:nvSpPr>
        <xdr:spPr bwMode="auto">
          <a:xfrm>
            <a:off x="22496318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78923" name="Ellipse 4">
            <a:hlinkClick xmlns:r="http://schemas.openxmlformats.org/officeDocument/2006/relationships" r:id="rId13"/>
            <a:extLst>
              <a:ext uri="{FF2B5EF4-FFF2-40B4-BE49-F238E27FC236}">
                <a16:creationId xmlns:a16="http://schemas.microsoft.com/office/drawing/2014/main" id="{00000000-0008-0000-0900-00004B340100}"/>
              </a:ext>
            </a:extLst>
          </xdr:cNvPr>
          <xdr:cNvSpPr/>
        </xdr:nvSpPr>
        <xdr:spPr bwMode="auto">
          <a:xfrm>
            <a:off x="23708591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78928" name="Ellipse 4">
            <a:hlinkClick xmlns:r="http://schemas.openxmlformats.org/officeDocument/2006/relationships" r:id="rId14"/>
            <a:extLst>
              <a:ext uri="{FF2B5EF4-FFF2-40B4-BE49-F238E27FC236}">
                <a16:creationId xmlns:a16="http://schemas.microsoft.com/office/drawing/2014/main" id="{00000000-0008-0000-0900-000050340100}"/>
              </a:ext>
            </a:extLst>
          </xdr:cNvPr>
          <xdr:cNvSpPr/>
        </xdr:nvSpPr>
        <xdr:spPr bwMode="auto">
          <a:xfrm>
            <a:off x="24920864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78930" name="ZoneTexte 11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00000000-0008-0000-0900-000052340100}"/>
              </a:ext>
            </a:extLst>
          </xdr:cNvPr>
          <xdr:cNvSpPr txBox="1"/>
        </xdr:nvSpPr>
        <xdr:spPr bwMode="auto">
          <a:xfrm>
            <a:off x="11360729" y="489858"/>
            <a:ext cx="712216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Q62-08</a:t>
            </a:r>
          </a:p>
        </xdr:txBody>
      </xdr:sp>
      <xdr:sp macro="" textlink="">
        <xdr:nvSpPr>
          <xdr:cNvPr id="78933" name="ZoneTexte 11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00000000-0008-0000-0900-000055340100}"/>
              </a:ext>
            </a:extLst>
          </xdr:cNvPr>
          <xdr:cNvSpPr txBox="1"/>
        </xdr:nvSpPr>
        <xdr:spPr bwMode="auto">
          <a:xfrm>
            <a:off x="12573002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Q62-10</a:t>
            </a:r>
          </a:p>
        </xdr:txBody>
      </xdr:sp>
      <xdr:sp macro="" textlink="">
        <xdr:nvSpPr>
          <xdr:cNvPr id="78934" name="ZoneTexte 11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00000000-0008-0000-0900-000056340100}"/>
              </a:ext>
            </a:extLst>
          </xdr:cNvPr>
          <xdr:cNvSpPr txBox="1"/>
        </xdr:nvSpPr>
        <xdr:spPr bwMode="auto">
          <a:xfrm>
            <a:off x="13785275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Q62-12</a:t>
            </a:r>
          </a:p>
        </xdr:txBody>
      </xdr:sp>
      <xdr:sp macro="" textlink="">
        <xdr:nvSpPr>
          <xdr:cNvPr id="78935" name="ZoneTexte 11">
            <a:hlinkClick xmlns:r="http://schemas.openxmlformats.org/officeDocument/2006/relationships" r:id="rId6"/>
            <a:extLst>
              <a:ext uri="{FF2B5EF4-FFF2-40B4-BE49-F238E27FC236}">
                <a16:creationId xmlns:a16="http://schemas.microsoft.com/office/drawing/2014/main" id="{00000000-0008-0000-0900-000057340100}"/>
              </a:ext>
            </a:extLst>
          </xdr:cNvPr>
          <xdr:cNvSpPr txBox="1"/>
        </xdr:nvSpPr>
        <xdr:spPr bwMode="auto">
          <a:xfrm>
            <a:off x="14997548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Q62-14</a:t>
            </a:r>
          </a:p>
        </xdr:txBody>
      </xdr:sp>
      <xdr:sp macro="" textlink="">
        <xdr:nvSpPr>
          <xdr:cNvPr id="78936" name="ZoneTexte 11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00000000-0008-0000-0900-000058340100}"/>
              </a:ext>
            </a:extLst>
          </xdr:cNvPr>
          <xdr:cNvSpPr txBox="1"/>
        </xdr:nvSpPr>
        <xdr:spPr bwMode="auto">
          <a:xfrm>
            <a:off x="16209821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Q62-16</a:t>
            </a:r>
          </a:p>
        </xdr:txBody>
      </xdr:sp>
      <xdr:sp macro="" textlink="">
        <xdr:nvSpPr>
          <xdr:cNvPr id="78937" name="ZoneTexte 11">
            <a:hlinkClick xmlns:r="http://schemas.openxmlformats.org/officeDocument/2006/relationships" r:id="rId8"/>
            <a:extLst>
              <a:ext uri="{FF2B5EF4-FFF2-40B4-BE49-F238E27FC236}">
                <a16:creationId xmlns:a16="http://schemas.microsoft.com/office/drawing/2014/main" id="{00000000-0008-0000-0900-000059340100}"/>
              </a:ext>
            </a:extLst>
          </xdr:cNvPr>
          <xdr:cNvSpPr txBox="1"/>
        </xdr:nvSpPr>
        <xdr:spPr bwMode="auto">
          <a:xfrm>
            <a:off x="17422094" y="489858"/>
            <a:ext cx="712214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Q62-18</a:t>
            </a:r>
          </a:p>
        </xdr:txBody>
      </xdr:sp>
      <xdr:sp macro="" textlink="">
        <xdr:nvSpPr>
          <xdr:cNvPr id="78938" name="ZoneTexte 11">
            <a:hlinkClick xmlns:r="http://schemas.openxmlformats.org/officeDocument/2006/relationships" r:id="rId9"/>
            <a:extLst>
              <a:ext uri="{FF2B5EF4-FFF2-40B4-BE49-F238E27FC236}">
                <a16:creationId xmlns:a16="http://schemas.microsoft.com/office/drawing/2014/main" id="{00000000-0008-0000-0900-00005A340100}"/>
              </a:ext>
            </a:extLst>
          </xdr:cNvPr>
          <xdr:cNvSpPr txBox="1"/>
        </xdr:nvSpPr>
        <xdr:spPr bwMode="auto">
          <a:xfrm>
            <a:off x="18634366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Q62-20</a:t>
            </a:r>
          </a:p>
        </xdr:txBody>
      </xdr:sp>
      <xdr:sp macro="" textlink="">
        <xdr:nvSpPr>
          <xdr:cNvPr id="78939" name="ZoneTexte 11">
            <a:hlinkClick xmlns:r="http://schemas.openxmlformats.org/officeDocument/2006/relationships" r:id="rId10"/>
            <a:extLst>
              <a:ext uri="{FF2B5EF4-FFF2-40B4-BE49-F238E27FC236}">
                <a16:creationId xmlns:a16="http://schemas.microsoft.com/office/drawing/2014/main" id="{00000000-0008-0000-0900-00005B340100}"/>
              </a:ext>
            </a:extLst>
          </xdr:cNvPr>
          <xdr:cNvSpPr txBox="1"/>
        </xdr:nvSpPr>
        <xdr:spPr bwMode="auto">
          <a:xfrm>
            <a:off x="19846638" y="489858"/>
            <a:ext cx="712216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Q62-23</a:t>
            </a:r>
          </a:p>
        </xdr:txBody>
      </xdr:sp>
      <xdr:sp macro="" textlink="">
        <xdr:nvSpPr>
          <xdr:cNvPr id="78940" name="ZoneTexte 11">
            <a:hlinkClick xmlns:r="http://schemas.openxmlformats.org/officeDocument/2006/relationships" r:id="rId11"/>
            <a:extLst>
              <a:ext uri="{FF2B5EF4-FFF2-40B4-BE49-F238E27FC236}">
                <a16:creationId xmlns:a16="http://schemas.microsoft.com/office/drawing/2014/main" id="{00000000-0008-0000-0900-00005C340100}"/>
              </a:ext>
            </a:extLst>
          </xdr:cNvPr>
          <xdr:cNvSpPr txBox="1"/>
        </xdr:nvSpPr>
        <xdr:spPr bwMode="auto">
          <a:xfrm>
            <a:off x="21058911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Q62-25</a:t>
            </a:r>
          </a:p>
        </xdr:txBody>
      </xdr:sp>
      <xdr:sp macro="" textlink="">
        <xdr:nvSpPr>
          <xdr:cNvPr id="78941" name="ZoneTexte 11">
            <a:hlinkClick xmlns:r="http://schemas.openxmlformats.org/officeDocument/2006/relationships" r:id="rId12"/>
            <a:extLst>
              <a:ext uri="{FF2B5EF4-FFF2-40B4-BE49-F238E27FC236}">
                <a16:creationId xmlns:a16="http://schemas.microsoft.com/office/drawing/2014/main" id="{00000000-0008-0000-0900-00005D340100}"/>
              </a:ext>
            </a:extLst>
          </xdr:cNvPr>
          <xdr:cNvSpPr txBox="1"/>
        </xdr:nvSpPr>
        <xdr:spPr bwMode="auto">
          <a:xfrm>
            <a:off x="22271184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Q62-27a</a:t>
            </a:r>
          </a:p>
        </xdr:txBody>
      </xdr:sp>
      <xdr:sp macro="" textlink="">
        <xdr:nvSpPr>
          <xdr:cNvPr id="78942" name="ZoneTexte 11">
            <a:hlinkClick xmlns:r="http://schemas.openxmlformats.org/officeDocument/2006/relationships" r:id="rId13"/>
            <a:extLst>
              <a:ext uri="{FF2B5EF4-FFF2-40B4-BE49-F238E27FC236}">
                <a16:creationId xmlns:a16="http://schemas.microsoft.com/office/drawing/2014/main" id="{00000000-0008-0000-0900-00005E340100}"/>
              </a:ext>
            </a:extLst>
          </xdr:cNvPr>
          <xdr:cNvSpPr txBox="1"/>
        </xdr:nvSpPr>
        <xdr:spPr bwMode="auto">
          <a:xfrm>
            <a:off x="23483458" y="489858"/>
            <a:ext cx="712214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Q62-27b</a:t>
            </a:r>
          </a:p>
        </xdr:txBody>
      </xdr:sp>
      <xdr:sp macro="" textlink="">
        <xdr:nvSpPr>
          <xdr:cNvPr id="78943" name="ZoneTexte 11">
            <a:hlinkClick xmlns:r="http://schemas.openxmlformats.org/officeDocument/2006/relationships" r:id="rId14"/>
            <a:extLst>
              <a:ext uri="{FF2B5EF4-FFF2-40B4-BE49-F238E27FC236}">
                <a16:creationId xmlns:a16="http://schemas.microsoft.com/office/drawing/2014/main" id="{00000000-0008-0000-0900-00005F340100}"/>
              </a:ext>
            </a:extLst>
          </xdr:cNvPr>
          <xdr:cNvSpPr txBox="1"/>
        </xdr:nvSpPr>
        <xdr:spPr bwMode="auto">
          <a:xfrm>
            <a:off x="24695730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Q62-30</a:t>
            </a:r>
          </a:p>
        </xdr:txBody>
      </xdr:sp>
    </xdr:grpSp>
    <xdr:clientData/>
  </xdr:twoCellAnchor>
  <xdr:twoCellAnchor>
    <xdr:from>
      <xdr:col>1</xdr:col>
      <xdr:colOff>0</xdr:colOff>
      <xdr:row>5</xdr:row>
      <xdr:rowOff>78440</xdr:rowOff>
    </xdr:from>
    <xdr:to>
      <xdr:col>3</xdr:col>
      <xdr:colOff>123265</xdr:colOff>
      <xdr:row>6</xdr:row>
      <xdr:rowOff>276411</xdr:rowOff>
    </xdr:to>
    <xdr:sp macro="" textlink="">
      <xdr:nvSpPr>
        <xdr:cNvPr id="78945" name="Rectangle: Rounded Corners 78944">
          <a:extLst>
            <a:ext uri="{FF2B5EF4-FFF2-40B4-BE49-F238E27FC236}">
              <a16:creationId xmlns:a16="http://schemas.microsoft.com/office/drawing/2014/main" id="{00000000-0008-0000-0900-000061340100}"/>
            </a:ext>
          </a:extLst>
        </xdr:cNvPr>
        <xdr:cNvSpPr/>
      </xdr:nvSpPr>
      <xdr:spPr>
        <a:xfrm>
          <a:off x="235324" y="1030940"/>
          <a:ext cx="1333500" cy="388471"/>
        </a:xfrm>
        <a:prstGeom prst="round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en-US" sz="1600" b="1" i="0" u="none" strike="noStrike">
              <a:solidFill>
                <a:srgbClr val="000000"/>
              </a:solidFill>
              <a:latin typeface="Calibri"/>
              <a:ea typeface="+mn-ea"/>
              <a:cs typeface="Calibri"/>
            </a:rPr>
            <a:t>Questions: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593911</xdr:colOff>
      <xdr:row>4</xdr:row>
      <xdr:rowOff>112059</xdr:rowOff>
    </xdr:to>
    <xdr:sp macro="" textlink="">
      <xdr:nvSpPr>
        <xdr:cNvPr id="17" name="Arrow: Left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E783C2E4-9AEE-4D57-8810-0F8CA9DAB190}"/>
            </a:ext>
          </a:extLst>
        </xdr:cNvPr>
        <xdr:cNvSpPr/>
      </xdr:nvSpPr>
      <xdr:spPr>
        <a:xfrm>
          <a:off x="0" y="0"/>
          <a:ext cx="1434352" cy="874059"/>
        </a:xfrm>
        <a:prstGeom prst="leftArrow">
          <a:avLst>
            <a:gd name="adj1" fmla="val 50000"/>
            <a:gd name="adj2" fmla="val 108140"/>
          </a:avLst>
        </a:prstGeom>
        <a:solidFill>
          <a:srgbClr val="FFC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b="1">
              <a:solidFill>
                <a:sysClr val="windowText" lastClr="000000"/>
              </a:solidFill>
            </a:rPr>
            <a:t>Retour au récapitulatif</a:t>
          </a:r>
          <a:endParaRPr lang="fr-FR" sz="1100" b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194237</xdr:colOff>
      <xdr:row>23</xdr:row>
      <xdr:rowOff>171822</xdr:rowOff>
    </xdr:from>
    <xdr:to>
      <xdr:col>6</xdr:col>
      <xdr:colOff>52295</xdr:colOff>
      <xdr:row>35</xdr:row>
      <xdr:rowOff>59765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1639796" y="3892175"/>
          <a:ext cx="1314823" cy="2140325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209178</xdr:colOff>
      <xdr:row>35</xdr:row>
      <xdr:rowOff>82176</xdr:rowOff>
    </xdr:from>
    <xdr:to>
      <xdr:col>6</xdr:col>
      <xdr:colOff>67236</xdr:colOff>
      <xdr:row>46</xdr:row>
      <xdr:rowOff>74706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1666503" y="6063876"/>
          <a:ext cx="1324908" cy="2097555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209178</xdr:colOff>
      <xdr:row>12</xdr:row>
      <xdr:rowOff>119528</xdr:rowOff>
    </xdr:from>
    <xdr:to>
      <xdr:col>6</xdr:col>
      <xdr:colOff>67236</xdr:colOff>
      <xdr:row>23</xdr:row>
      <xdr:rowOff>119529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>
        <a:xfrm>
          <a:off x="1654737" y="1744381"/>
          <a:ext cx="1314823" cy="2095501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194236</xdr:colOff>
      <xdr:row>23</xdr:row>
      <xdr:rowOff>156881</xdr:rowOff>
    </xdr:from>
    <xdr:to>
      <xdr:col>3</xdr:col>
      <xdr:colOff>59766</xdr:colOff>
      <xdr:row>35</xdr:row>
      <xdr:rowOff>44824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/>
      </xdr:nvSpPr>
      <xdr:spPr>
        <a:xfrm>
          <a:off x="194236" y="3881156"/>
          <a:ext cx="1322855" cy="2145368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186766</xdr:colOff>
      <xdr:row>35</xdr:row>
      <xdr:rowOff>67234</xdr:rowOff>
    </xdr:from>
    <xdr:to>
      <xdr:col>3</xdr:col>
      <xdr:colOff>52296</xdr:colOff>
      <xdr:row>46</xdr:row>
      <xdr:rowOff>59764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/>
      </xdr:nvSpPr>
      <xdr:spPr>
        <a:xfrm>
          <a:off x="186766" y="6048934"/>
          <a:ext cx="1322855" cy="2097555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168088</xdr:colOff>
      <xdr:row>12</xdr:row>
      <xdr:rowOff>138206</xdr:rowOff>
    </xdr:from>
    <xdr:to>
      <xdr:col>3</xdr:col>
      <xdr:colOff>33618</xdr:colOff>
      <xdr:row>23</xdr:row>
      <xdr:rowOff>138207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/>
      </xdr:nvSpPr>
      <xdr:spPr>
        <a:xfrm>
          <a:off x="168088" y="1766981"/>
          <a:ext cx="1322855" cy="2095501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1886</xdr:colOff>
          <xdr:row>13</xdr:row>
          <xdr:rowOff>26958</xdr:rowOff>
        </xdr:from>
        <xdr:to>
          <xdr:col>2</xdr:col>
          <xdr:colOff>565559</xdr:colOff>
          <xdr:row>23</xdr:row>
          <xdr:rowOff>50440</xdr:rowOff>
        </xdr:to>
        <xdr:grpSp>
          <xdr:nvGrpSpPr>
            <xdr:cNvPr id="8" name="Group 7">
              <a:extLst>
                <a:ext uri="{FF2B5EF4-FFF2-40B4-BE49-F238E27FC236}">
                  <a16:creationId xmlns:a16="http://schemas.microsoft.com/office/drawing/2014/main" id="{00000000-0008-0000-0A00-000008000000}"/>
                </a:ext>
              </a:extLst>
            </xdr:cNvPr>
            <xdr:cNvGrpSpPr/>
          </xdr:nvGrpSpPr>
          <xdr:grpSpPr>
            <a:xfrm>
              <a:off x="237210" y="2884458"/>
              <a:ext cx="1168790" cy="2118982"/>
              <a:chOff x="5144153" y="755431"/>
              <a:chExt cx="1459955" cy="1914525"/>
            </a:xfrm>
          </xdr:grpSpPr>
          <xdr:sp macro="" textlink="">
            <xdr:nvSpPr>
              <xdr:cNvPr id="89089" name="Group Box 1" hidden="1">
                <a:extLst>
                  <a:ext uri="{63B3BB69-23CF-44E3-9099-C40C66FF867C}">
                    <a14:compatExt spid="_x0000_s89089"/>
                  </a:ext>
                  <a:ext uri="{FF2B5EF4-FFF2-40B4-BE49-F238E27FC236}">
                    <a16:creationId xmlns:a16="http://schemas.microsoft.com/office/drawing/2014/main" id="{00000000-0008-0000-0A00-0000015C0100}"/>
                  </a:ext>
                </a:extLst>
              </xdr:cNvPr>
              <xdr:cNvSpPr/>
            </xdr:nvSpPr>
            <xdr:spPr bwMode="auto">
              <a:xfrm>
                <a:off x="5144153" y="755431"/>
                <a:ext cx="1459955" cy="19145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Civil</a:t>
                </a:r>
              </a:p>
            </xdr:txBody>
          </xdr:sp>
          <xdr:sp macro="" textlink="">
            <xdr:nvSpPr>
              <xdr:cNvPr id="89090" name="Option Button 2" hidden="1">
                <a:extLst>
                  <a:ext uri="{63B3BB69-23CF-44E3-9099-C40C66FF867C}">
                    <a14:compatExt spid="_x0000_s89090"/>
                  </a:ext>
                  <a:ext uri="{FF2B5EF4-FFF2-40B4-BE49-F238E27FC236}">
                    <a16:creationId xmlns:a16="http://schemas.microsoft.com/office/drawing/2014/main" id="{00000000-0008-0000-0A00-0000025C0100}"/>
                  </a:ext>
                </a:extLst>
              </xdr:cNvPr>
              <xdr:cNvSpPr/>
            </xdr:nvSpPr>
            <xdr:spPr bwMode="auto">
              <a:xfrm>
                <a:off x="5483446" y="937720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95-100 %</a:t>
                </a:r>
              </a:p>
            </xdr:txBody>
          </xdr:sp>
          <xdr:sp macro="" textlink="">
            <xdr:nvSpPr>
              <xdr:cNvPr id="89091" name="Option Button 3" hidden="1">
                <a:extLst>
                  <a:ext uri="{63B3BB69-23CF-44E3-9099-C40C66FF867C}">
                    <a14:compatExt spid="_x0000_s89091"/>
                  </a:ext>
                  <a:ext uri="{FF2B5EF4-FFF2-40B4-BE49-F238E27FC236}">
                    <a16:creationId xmlns:a16="http://schemas.microsoft.com/office/drawing/2014/main" id="{00000000-0008-0000-0A00-0000035C0100}"/>
                  </a:ext>
                </a:extLst>
              </xdr:cNvPr>
              <xdr:cNvSpPr/>
            </xdr:nvSpPr>
            <xdr:spPr bwMode="auto">
              <a:xfrm>
                <a:off x="5483446" y="1128221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75-95 %</a:t>
                </a:r>
              </a:p>
            </xdr:txBody>
          </xdr:sp>
          <xdr:sp macro="" textlink="">
            <xdr:nvSpPr>
              <xdr:cNvPr id="89092" name="Option Button 4" hidden="1">
                <a:extLst>
                  <a:ext uri="{63B3BB69-23CF-44E3-9099-C40C66FF867C}">
                    <a14:compatExt spid="_x0000_s89092"/>
                  </a:ext>
                  <a:ext uri="{FF2B5EF4-FFF2-40B4-BE49-F238E27FC236}">
                    <a16:creationId xmlns:a16="http://schemas.microsoft.com/office/drawing/2014/main" id="{00000000-0008-0000-0A00-0000045C0100}"/>
                  </a:ext>
                </a:extLst>
              </xdr:cNvPr>
              <xdr:cNvSpPr/>
            </xdr:nvSpPr>
            <xdr:spPr bwMode="auto">
              <a:xfrm>
                <a:off x="5483446" y="1318720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50-75 %</a:t>
                </a:r>
              </a:p>
            </xdr:txBody>
          </xdr:sp>
          <xdr:sp macro="" textlink="">
            <xdr:nvSpPr>
              <xdr:cNvPr id="89093" name="Option Button 5" hidden="1">
                <a:extLst>
                  <a:ext uri="{63B3BB69-23CF-44E3-9099-C40C66FF867C}">
                    <a14:compatExt spid="_x0000_s89093"/>
                  </a:ext>
                  <a:ext uri="{FF2B5EF4-FFF2-40B4-BE49-F238E27FC236}">
                    <a16:creationId xmlns:a16="http://schemas.microsoft.com/office/drawing/2014/main" id="{00000000-0008-0000-0A00-0000055C0100}"/>
                  </a:ext>
                </a:extLst>
              </xdr:cNvPr>
              <xdr:cNvSpPr/>
            </xdr:nvSpPr>
            <xdr:spPr bwMode="auto">
              <a:xfrm>
                <a:off x="5483446" y="1509220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25-50 %</a:t>
                </a:r>
              </a:p>
            </xdr:txBody>
          </xdr:sp>
          <xdr:sp macro="" textlink="">
            <xdr:nvSpPr>
              <xdr:cNvPr id="89094" name="Option Button 6" hidden="1">
                <a:extLst>
                  <a:ext uri="{63B3BB69-23CF-44E3-9099-C40C66FF867C}">
                    <a14:compatExt spid="_x0000_s89094"/>
                  </a:ext>
                  <a:ext uri="{FF2B5EF4-FFF2-40B4-BE49-F238E27FC236}">
                    <a16:creationId xmlns:a16="http://schemas.microsoft.com/office/drawing/2014/main" id="{00000000-0008-0000-0A00-0000065C0100}"/>
                  </a:ext>
                </a:extLst>
              </xdr:cNvPr>
              <xdr:cNvSpPr/>
            </xdr:nvSpPr>
            <xdr:spPr bwMode="auto">
              <a:xfrm>
                <a:off x="5483446" y="1699720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1-25 %</a:t>
                </a:r>
              </a:p>
            </xdr:txBody>
          </xdr:sp>
          <xdr:sp macro="" textlink="">
            <xdr:nvSpPr>
              <xdr:cNvPr id="89095" name="Option Button 7" hidden="1">
                <a:extLst>
                  <a:ext uri="{63B3BB69-23CF-44E3-9099-C40C66FF867C}">
                    <a14:compatExt spid="_x0000_s89095"/>
                  </a:ext>
                  <a:ext uri="{FF2B5EF4-FFF2-40B4-BE49-F238E27FC236}">
                    <a16:creationId xmlns:a16="http://schemas.microsoft.com/office/drawing/2014/main" id="{00000000-0008-0000-0A00-0000075C0100}"/>
                  </a:ext>
                </a:extLst>
              </xdr:cNvPr>
              <xdr:cNvSpPr/>
            </xdr:nvSpPr>
            <xdr:spPr bwMode="auto">
              <a:xfrm>
                <a:off x="5483446" y="1890220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0 %</a:t>
                </a:r>
              </a:p>
            </xdr:txBody>
          </xdr:sp>
          <xdr:sp macro="" textlink="">
            <xdr:nvSpPr>
              <xdr:cNvPr id="89096" name="Option Button 8" hidden="1">
                <a:extLst>
                  <a:ext uri="{63B3BB69-23CF-44E3-9099-C40C66FF867C}">
                    <a14:compatExt spid="_x0000_s89096"/>
                  </a:ext>
                  <a:ext uri="{FF2B5EF4-FFF2-40B4-BE49-F238E27FC236}">
                    <a16:creationId xmlns:a16="http://schemas.microsoft.com/office/drawing/2014/main" id="{00000000-0008-0000-0A00-0000085C0100}"/>
                  </a:ext>
                </a:extLst>
              </xdr:cNvPr>
              <xdr:cNvSpPr/>
            </xdr:nvSpPr>
            <xdr:spPr bwMode="auto">
              <a:xfrm>
                <a:off x="5483446" y="2080720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NAP</a:t>
                </a:r>
              </a:p>
            </xdr:txBody>
          </xdr:sp>
          <xdr:sp macro="" textlink="">
            <xdr:nvSpPr>
              <xdr:cNvPr id="89097" name="Option Button 9" hidden="1">
                <a:extLst>
                  <a:ext uri="{63B3BB69-23CF-44E3-9099-C40C66FF867C}">
                    <a14:compatExt spid="_x0000_s89097"/>
                  </a:ext>
                  <a:ext uri="{FF2B5EF4-FFF2-40B4-BE49-F238E27FC236}">
                    <a16:creationId xmlns:a16="http://schemas.microsoft.com/office/drawing/2014/main" id="{00000000-0008-0000-0A00-0000095C0100}"/>
                  </a:ext>
                </a:extLst>
              </xdr:cNvPr>
              <xdr:cNvSpPr/>
            </xdr:nvSpPr>
            <xdr:spPr bwMode="auto">
              <a:xfrm>
                <a:off x="5483446" y="2271220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4767</xdr:colOff>
          <xdr:row>24</xdr:row>
          <xdr:rowOff>44966</xdr:rowOff>
        </xdr:from>
        <xdr:to>
          <xdr:col>2</xdr:col>
          <xdr:colOff>568436</xdr:colOff>
          <xdr:row>34</xdr:row>
          <xdr:rowOff>143154</xdr:rowOff>
        </xdr:to>
        <xdr:grpSp>
          <xdr:nvGrpSpPr>
            <xdr:cNvPr id="9" name="Group 8">
              <a:extLst>
                <a:ext uri="{FF2B5EF4-FFF2-40B4-BE49-F238E27FC236}">
                  <a16:creationId xmlns:a16="http://schemas.microsoft.com/office/drawing/2014/main" id="{00000000-0008-0000-0A00-000009000000}"/>
                </a:ext>
              </a:extLst>
            </xdr:cNvPr>
            <xdr:cNvGrpSpPr/>
          </xdr:nvGrpSpPr>
          <xdr:grpSpPr>
            <a:xfrm>
              <a:off x="240091" y="5188466"/>
              <a:ext cx="1168786" cy="2160070"/>
              <a:chOff x="5147788" y="2853474"/>
              <a:chExt cx="1459949" cy="1914525"/>
            </a:xfrm>
          </xdr:grpSpPr>
          <xdr:sp macro="" textlink="">
            <xdr:nvSpPr>
              <xdr:cNvPr id="89098" name="Group Box 10" hidden="1">
                <a:extLst>
                  <a:ext uri="{63B3BB69-23CF-44E3-9099-C40C66FF867C}">
                    <a14:compatExt spid="_x0000_s89098"/>
                  </a:ext>
                  <a:ext uri="{FF2B5EF4-FFF2-40B4-BE49-F238E27FC236}">
                    <a16:creationId xmlns:a16="http://schemas.microsoft.com/office/drawing/2014/main" id="{00000000-0008-0000-0A00-00000A5C0100}"/>
                  </a:ext>
                </a:extLst>
              </xdr:cNvPr>
              <xdr:cNvSpPr/>
            </xdr:nvSpPr>
            <xdr:spPr bwMode="auto">
              <a:xfrm>
                <a:off x="5147788" y="2853474"/>
                <a:ext cx="1459949" cy="19145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Administrative</a:t>
                </a:r>
              </a:p>
            </xdr:txBody>
          </xdr:sp>
          <xdr:sp macro="" textlink="">
            <xdr:nvSpPr>
              <xdr:cNvPr id="89099" name="Option Button 11" hidden="1">
                <a:extLst>
                  <a:ext uri="{63B3BB69-23CF-44E3-9099-C40C66FF867C}">
                    <a14:compatExt spid="_x0000_s89099"/>
                  </a:ext>
                  <a:ext uri="{FF2B5EF4-FFF2-40B4-BE49-F238E27FC236}">
                    <a16:creationId xmlns:a16="http://schemas.microsoft.com/office/drawing/2014/main" id="{00000000-0008-0000-0A00-00000B5C0100}"/>
                  </a:ext>
                </a:extLst>
              </xdr:cNvPr>
              <xdr:cNvSpPr/>
            </xdr:nvSpPr>
            <xdr:spPr bwMode="auto">
              <a:xfrm>
                <a:off x="5487384" y="3031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95-100 %</a:t>
                </a:r>
              </a:p>
            </xdr:txBody>
          </xdr:sp>
          <xdr:sp macro="" textlink="">
            <xdr:nvSpPr>
              <xdr:cNvPr id="89100" name="Option Button 12" hidden="1">
                <a:extLst>
                  <a:ext uri="{63B3BB69-23CF-44E3-9099-C40C66FF867C}">
                    <a14:compatExt spid="_x0000_s89100"/>
                  </a:ext>
                  <a:ext uri="{FF2B5EF4-FFF2-40B4-BE49-F238E27FC236}">
                    <a16:creationId xmlns:a16="http://schemas.microsoft.com/office/drawing/2014/main" id="{00000000-0008-0000-0A00-00000C5C0100}"/>
                  </a:ext>
                </a:extLst>
              </xdr:cNvPr>
              <xdr:cNvSpPr/>
            </xdr:nvSpPr>
            <xdr:spPr bwMode="auto">
              <a:xfrm>
                <a:off x="5487384" y="3222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75-95 %</a:t>
                </a:r>
              </a:p>
            </xdr:txBody>
          </xdr:sp>
          <xdr:sp macro="" textlink="">
            <xdr:nvSpPr>
              <xdr:cNvPr id="89101" name="Option Button 13" hidden="1">
                <a:extLst>
                  <a:ext uri="{63B3BB69-23CF-44E3-9099-C40C66FF867C}">
                    <a14:compatExt spid="_x0000_s89101"/>
                  </a:ext>
                  <a:ext uri="{FF2B5EF4-FFF2-40B4-BE49-F238E27FC236}">
                    <a16:creationId xmlns:a16="http://schemas.microsoft.com/office/drawing/2014/main" id="{00000000-0008-0000-0A00-00000D5C0100}"/>
                  </a:ext>
                </a:extLst>
              </xdr:cNvPr>
              <xdr:cNvSpPr/>
            </xdr:nvSpPr>
            <xdr:spPr bwMode="auto">
              <a:xfrm>
                <a:off x="5487384" y="3412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50-75 %</a:t>
                </a:r>
              </a:p>
            </xdr:txBody>
          </xdr:sp>
          <xdr:sp macro="" textlink="">
            <xdr:nvSpPr>
              <xdr:cNvPr id="89102" name="Option Button 14" hidden="1">
                <a:extLst>
                  <a:ext uri="{63B3BB69-23CF-44E3-9099-C40C66FF867C}">
                    <a14:compatExt spid="_x0000_s89102"/>
                  </a:ext>
                  <a:ext uri="{FF2B5EF4-FFF2-40B4-BE49-F238E27FC236}">
                    <a16:creationId xmlns:a16="http://schemas.microsoft.com/office/drawing/2014/main" id="{00000000-0008-0000-0A00-00000E5C0100}"/>
                  </a:ext>
                </a:extLst>
              </xdr:cNvPr>
              <xdr:cNvSpPr/>
            </xdr:nvSpPr>
            <xdr:spPr bwMode="auto">
              <a:xfrm>
                <a:off x="5487384" y="3603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25-50 %</a:t>
                </a:r>
              </a:p>
            </xdr:txBody>
          </xdr:sp>
          <xdr:sp macro="" textlink="">
            <xdr:nvSpPr>
              <xdr:cNvPr id="89103" name="Option Button 15" hidden="1">
                <a:extLst>
                  <a:ext uri="{63B3BB69-23CF-44E3-9099-C40C66FF867C}">
                    <a14:compatExt spid="_x0000_s89103"/>
                  </a:ext>
                  <a:ext uri="{FF2B5EF4-FFF2-40B4-BE49-F238E27FC236}">
                    <a16:creationId xmlns:a16="http://schemas.microsoft.com/office/drawing/2014/main" id="{00000000-0008-0000-0A00-00000F5C0100}"/>
                  </a:ext>
                </a:extLst>
              </xdr:cNvPr>
              <xdr:cNvSpPr/>
            </xdr:nvSpPr>
            <xdr:spPr bwMode="auto">
              <a:xfrm>
                <a:off x="5487384" y="3793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1-25 %</a:t>
                </a:r>
              </a:p>
            </xdr:txBody>
          </xdr:sp>
          <xdr:sp macro="" textlink="">
            <xdr:nvSpPr>
              <xdr:cNvPr id="89104" name="Option Button 16" hidden="1">
                <a:extLst>
                  <a:ext uri="{63B3BB69-23CF-44E3-9099-C40C66FF867C}">
                    <a14:compatExt spid="_x0000_s89104"/>
                  </a:ext>
                  <a:ext uri="{FF2B5EF4-FFF2-40B4-BE49-F238E27FC236}">
                    <a16:creationId xmlns:a16="http://schemas.microsoft.com/office/drawing/2014/main" id="{00000000-0008-0000-0A00-0000105C0100}"/>
                  </a:ext>
                </a:extLst>
              </xdr:cNvPr>
              <xdr:cNvSpPr/>
            </xdr:nvSpPr>
            <xdr:spPr bwMode="auto">
              <a:xfrm>
                <a:off x="5487384" y="3984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0 %</a:t>
                </a:r>
              </a:p>
            </xdr:txBody>
          </xdr:sp>
          <xdr:sp macro="" textlink="">
            <xdr:nvSpPr>
              <xdr:cNvPr id="89105" name="Option Button 17" hidden="1">
                <a:extLst>
                  <a:ext uri="{63B3BB69-23CF-44E3-9099-C40C66FF867C}">
                    <a14:compatExt spid="_x0000_s89105"/>
                  </a:ext>
                  <a:ext uri="{FF2B5EF4-FFF2-40B4-BE49-F238E27FC236}">
                    <a16:creationId xmlns:a16="http://schemas.microsoft.com/office/drawing/2014/main" id="{00000000-0008-0000-0A00-0000115C0100}"/>
                  </a:ext>
                </a:extLst>
              </xdr:cNvPr>
              <xdr:cNvSpPr/>
            </xdr:nvSpPr>
            <xdr:spPr bwMode="auto">
              <a:xfrm>
                <a:off x="5487384" y="4174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NAP</a:t>
                </a:r>
              </a:p>
            </xdr:txBody>
          </xdr:sp>
          <xdr:sp macro="" textlink="">
            <xdr:nvSpPr>
              <xdr:cNvPr id="89106" name="Option Button 18" hidden="1">
                <a:extLst>
                  <a:ext uri="{63B3BB69-23CF-44E3-9099-C40C66FF867C}">
                    <a14:compatExt spid="_x0000_s89106"/>
                  </a:ext>
                  <a:ext uri="{FF2B5EF4-FFF2-40B4-BE49-F238E27FC236}">
                    <a16:creationId xmlns:a16="http://schemas.microsoft.com/office/drawing/2014/main" id="{00000000-0008-0000-0A00-0000125C0100}"/>
                  </a:ext>
                </a:extLst>
              </xdr:cNvPr>
              <xdr:cNvSpPr/>
            </xdr:nvSpPr>
            <xdr:spPr bwMode="auto">
              <a:xfrm>
                <a:off x="5487384" y="4365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10045</xdr:colOff>
          <xdr:row>35</xdr:row>
          <xdr:rowOff>140425</xdr:rowOff>
        </xdr:from>
        <xdr:to>
          <xdr:col>2</xdr:col>
          <xdr:colOff>573714</xdr:colOff>
          <xdr:row>45</xdr:row>
          <xdr:rowOff>163907</xdr:rowOff>
        </xdr:to>
        <xdr:grpSp>
          <xdr:nvGrpSpPr>
            <xdr:cNvPr id="10" name="Group 9">
              <a:extLst>
                <a:ext uri="{FF2B5EF4-FFF2-40B4-BE49-F238E27FC236}">
                  <a16:creationId xmlns:a16="http://schemas.microsoft.com/office/drawing/2014/main" id="{00000000-0008-0000-0A00-00000A000000}"/>
                </a:ext>
              </a:extLst>
            </xdr:cNvPr>
            <xdr:cNvGrpSpPr/>
          </xdr:nvGrpSpPr>
          <xdr:grpSpPr>
            <a:xfrm>
              <a:off x="245369" y="7536307"/>
              <a:ext cx="1168786" cy="2118982"/>
              <a:chOff x="5154347" y="4954338"/>
              <a:chExt cx="1459951" cy="1914522"/>
            </a:xfrm>
          </xdr:grpSpPr>
          <xdr:sp macro="" textlink="">
            <xdr:nvSpPr>
              <xdr:cNvPr id="89107" name="Group Box 19" hidden="1">
                <a:extLst>
                  <a:ext uri="{63B3BB69-23CF-44E3-9099-C40C66FF867C}">
                    <a14:compatExt spid="_x0000_s89107"/>
                  </a:ext>
                  <a:ext uri="{FF2B5EF4-FFF2-40B4-BE49-F238E27FC236}">
                    <a16:creationId xmlns:a16="http://schemas.microsoft.com/office/drawing/2014/main" id="{00000000-0008-0000-0A00-0000135C0100}"/>
                  </a:ext>
                </a:extLst>
              </xdr:cNvPr>
              <xdr:cNvSpPr/>
            </xdr:nvSpPr>
            <xdr:spPr bwMode="auto">
              <a:xfrm>
                <a:off x="5154347" y="4954338"/>
                <a:ext cx="1459951" cy="191452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Pénal</a:t>
                </a:r>
              </a:p>
            </xdr:txBody>
          </xdr:sp>
          <xdr:sp macro="" textlink="">
            <xdr:nvSpPr>
              <xdr:cNvPr id="89108" name="Option Button 20" hidden="1">
                <a:extLst>
                  <a:ext uri="{63B3BB69-23CF-44E3-9099-C40C66FF867C}">
                    <a14:compatExt spid="_x0000_s89108"/>
                  </a:ext>
                  <a:ext uri="{FF2B5EF4-FFF2-40B4-BE49-F238E27FC236}">
                    <a16:creationId xmlns:a16="http://schemas.microsoft.com/office/drawing/2014/main" id="{00000000-0008-0000-0A00-0000145C0100}"/>
                  </a:ext>
                </a:extLst>
              </xdr:cNvPr>
              <xdr:cNvSpPr/>
            </xdr:nvSpPr>
            <xdr:spPr bwMode="auto">
              <a:xfrm>
                <a:off x="5487380" y="5127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95-100 %</a:t>
                </a:r>
              </a:p>
            </xdr:txBody>
          </xdr:sp>
          <xdr:sp macro="" textlink="">
            <xdr:nvSpPr>
              <xdr:cNvPr id="89109" name="Option Button 21" hidden="1">
                <a:extLst>
                  <a:ext uri="{63B3BB69-23CF-44E3-9099-C40C66FF867C}">
                    <a14:compatExt spid="_x0000_s89109"/>
                  </a:ext>
                  <a:ext uri="{FF2B5EF4-FFF2-40B4-BE49-F238E27FC236}">
                    <a16:creationId xmlns:a16="http://schemas.microsoft.com/office/drawing/2014/main" id="{00000000-0008-0000-0A00-0000155C0100}"/>
                  </a:ext>
                </a:extLst>
              </xdr:cNvPr>
              <xdr:cNvSpPr/>
            </xdr:nvSpPr>
            <xdr:spPr bwMode="auto">
              <a:xfrm>
                <a:off x="5487380" y="5317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75-95 %</a:t>
                </a:r>
              </a:p>
            </xdr:txBody>
          </xdr:sp>
          <xdr:sp macro="" textlink="">
            <xdr:nvSpPr>
              <xdr:cNvPr id="89110" name="Option Button 22" hidden="1">
                <a:extLst>
                  <a:ext uri="{63B3BB69-23CF-44E3-9099-C40C66FF867C}">
                    <a14:compatExt spid="_x0000_s89110"/>
                  </a:ext>
                  <a:ext uri="{FF2B5EF4-FFF2-40B4-BE49-F238E27FC236}">
                    <a16:creationId xmlns:a16="http://schemas.microsoft.com/office/drawing/2014/main" id="{00000000-0008-0000-0A00-0000165C0100}"/>
                  </a:ext>
                </a:extLst>
              </xdr:cNvPr>
              <xdr:cNvSpPr/>
            </xdr:nvSpPr>
            <xdr:spPr bwMode="auto">
              <a:xfrm>
                <a:off x="5487380" y="5508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50-75 %</a:t>
                </a:r>
              </a:p>
            </xdr:txBody>
          </xdr:sp>
          <xdr:sp macro="" textlink="">
            <xdr:nvSpPr>
              <xdr:cNvPr id="89111" name="Option Button 23" hidden="1">
                <a:extLst>
                  <a:ext uri="{63B3BB69-23CF-44E3-9099-C40C66FF867C}">
                    <a14:compatExt spid="_x0000_s89111"/>
                  </a:ext>
                  <a:ext uri="{FF2B5EF4-FFF2-40B4-BE49-F238E27FC236}">
                    <a16:creationId xmlns:a16="http://schemas.microsoft.com/office/drawing/2014/main" id="{00000000-0008-0000-0A00-0000175C0100}"/>
                  </a:ext>
                </a:extLst>
              </xdr:cNvPr>
              <xdr:cNvSpPr/>
            </xdr:nvSpPr>
            <xdr:spPr bwMode="auto">
              <a:xfrm>
                <a:off x="5487380" y="5698918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25-50 %</a:t>
                </a:r>
              </a:p>
            </xdr:txBody>
          </xdr:sp>
          <xdr:sp macro="" textlink="">
            <xdr:nvSpPr>
              <xdr:cNvPr id="89112" name="Option Button 24" hidden="1">
                <a:extLst>
                  <a:ext uri="{63B3BB69-23CF-44E3-9099-C40C66FF867C}">
                    <a14:compatExt spid="_x0000_s89112"/>
                  </a:ext>
                  <a:ext uri="{FF2B5EF4-FFF2-40B4-BE49-F238E27FC236}">
                    <a16:creationId xmlns:a16="http://schemas.microsoft.com/office/drawing/2014/main" id="{00000000-0008-0000-0A00-0000185C0100}"/>
                  </a:ext>
                </a:extLst>
              </xdr:cNvPr>
              <xdr:cNvSpPr/>
            </xdr:nvSpPr>
            <xdr:spPr bwMode="auto">
              <a:xfrm>
                <a:off x="5487380" y="5889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1-25 %</a:t>
                </a:r>
              </a:p>
            </xdr:txBody>
          </xdr:sp>
          <xdr:sp macro="" textlink="">
            <xdr:nvSpPr>
              <xdr:cNvPr id="89113" name="Option Button 25" hidden="1">
                <a:extLst>
                  <a:ext uri="{63B3BB69-23CF-44E3-9099-C40C66FF867C}">
                    <a14:compatExt spid="_x0000_s89113"/>
                  </a:ext>
                  <a:ext uri="{FF2B5EF4-FFF2-40B4-BE49-F238E27FC236}">
                    <a16:creationId xmlns:a16="http://schemas.microsoft.com/office/drawing/2014/main" id="{00000000-0008-0000-0A00-0000195C0100}"/>
                  </a:ext>
                </a:extLst>
              </xdr:cNvPr>
              <xdr:cNvSpPr/>
            </xdr:nvSpPr>
            <xdr:spPr bwMode="auto">
              <a:xfrm>
                <a:off x="5487380" y="6079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0 %</a:t>
                </a:r>
              </a:p>
            </xdr:txBody>
          </xdr:sp>
          <xdr:sp macro="" textlink="">
            <xdr:nvSpPr>
              <xdr:cNvPr id="89114" name="Option Button 26" hidden="1">
                <a:extLst>
                  <a:ext uri="{63B3BB69-23CF-44E3-9099-C40C66FF867C}">
                    <a14:compatExt spid="_x0000_s89114"/>
                  </a:ext>
                  <a:ext uri="{FF2B5EF4-FFF2-40B4-BE49-F238E27FC236}">
                    <a16:creationId xmlns:a16="http://schemas.microsoft.com/office/drawing/2014/main" id="{00000000-0008-0000-0A00-00001A5C0100}"/>
                  </a:ext>
                </a:extLst>
              </xdr:cNvPr>
              <xdr:cNvSpPr/>
            </xdr:nvSpPr>
            <xdr:spPr bwMode="auto">
              <a:xfrm>
                <a:off x="5487380" y="6270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NAP</a:t>
                </a:r>
              </a:p>
            </xdr:txBody>
          </xdr:sp>
          <xdr:sp macro="" textlink="">
            <xdr:nvSpPr>
              <xdr:cNvPr id="89115" name="Option Button 27" hidden="1">
                <a:extLst>
                  <a:ext uri="{63B3BB69-23CF-44E3-9099-C40C66FF867C}">
                    <a14:compatExt spid="_x0000_s89115"/>
                  </a:ext>
                  <a:ext uri="{FF2B5EF4-FFF2-40B4-BE49-F238E27FC236}">
                    <a16:creationId xmlns:a16="http://schemas.microsoft.com/office/drawing/2014/main" id="{00000000-0008-0000-0A00-00001B5C0100}"/>
                  </a:ext>
                </a:extLst>
              </xdr:cNvPr>
              <xdr:cNvSpPr/>
            </xdr:nvSpPr>
            <xdr:spPr bwMode="auto">
              <a:xfrm>
                <a:off x="5487380" y="6460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379</xdr:colOff>
          <xdr:row>13</xdr:row>
          <xdr:rowOff>18676</xdr:rowOff>
        </xdr:from>
        <xdr:to>
          <xdr:col>5</xdr:col>
          <xdr:colOff>564991</xdr:colOff>
          <xdr:row>23</xdr:row>
          <xdr:rowOff>42158</xdr:rowOff>
        </xdr:to>
        <xdr:grpSp>
          <xdr:nvGrpSpPr>
            <xdr:cNvPr id="11" name="Group 10">
              <a:extLst>
                <a:ext uri="{FF2B5EF4-FFF2-40B4-BE49-F238E27FC236}">
                  <a16:creationId xmlns:a16="http://schemas.microsoft.com/office/drawing/2014/main" id="{00000000-0008-0000-0A00-00000B000000}"/>
                </a:ext>
              </a:extLst>
            </xdr:cNvPr>
            <xdr:cNvGrpSpPr/>
          </xdr:nvGrpSpPr>
          <xdr:grpSpPr>
            <a:xfrm>
              <a:off x="1692467" y="2876176"/>
              <a:ext cx="1169730" cy="2118982"/>
              <a:chOff x="5144160" y="755431"/>
              <a:chExt cx="1459952" cy="1914525"/>
            </a:xfrm>
          </xdr:grpSpPr>
          <xdr:sp macro="" textlink="">
            <xdr:nvSpPr>
              <xdr:cNvPr id="89116" name="Group Box 28" hidden="1">
                <a:extLst>
                  <a:ext uri="{63B3BB69-23CF-44E3-9099-C40C66FF867C}">
                    <a14:compatExt spid="_x0000_s89116"/>
                  </a:ext>
                  <a:ext uri="{FF2B5EF4-FFF2-40B4-BE49-F238E27FC236}">
                    <a16:creationId xmlns:a16="http://schemas.microsoft.com/office/drawing/2014/main" id="{00000000-0008-0000-0A00-00001C5C0100}"/>
                  </a:ext>
                </a:extLst>
              </xdr:cNvPr>
              <xdr:cNvSpPr/>
            </xdr:nvSpPr>
            <xdr:spPr bwMode="auto">
              <a:xfrm>
                <a:off x="5144160" y="755431"/>
                <a:ext cx="1459952" cy="19145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Civil</a:t>
                </a:r>
              </a:p>
            </xdr:txBody>
          </xdr:sp>
          <xdr:sp macro="" textlink="">
            <xdr:nvSpPr>
              <xdr:cNvPr id="89117" name="Option Button 29" hidden="1">
                <a:extLst>
                  <a:ext uri="{63B3BB69-23CF-44E3-9099-C40C66FF867C}">
                    <a14:compatExt spid="_x0000_s89117"/>
                  </a:ext>
                  <a:ext uri="{FF2B5EF4-FFF2-40B4-BE49-F238E27FC236}">
                    <a16:creationId xmlns:a16="http://schemas.microsoft.com/office/drawing/2014/main" id="{00000000-0008-0000-0A00-00001D5C0100}"/>
                  </a:ext>
                </a:extLst>
              </xdr:cNvPr>
              <xdr:cNvSpPr/>
            </xdr:nvSpPr>
            <xdr:spPr bwMode="auto">
              <a:xfrm>
                <a:off x="5483444" y="937720"/>
                <a:ext cx="102049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95-100 %</a:t>
                </a:r>
              </a:p>
            </xdr:txBody>
          </xdr:sp>
          <xdr:sp macro="" textlink="">
            <xdr:nvSpPr>
              <xdr:cNvPr id="89118" name="Option Button 30" hidden="1">
                <a:extLst>
                  <a:ext uri="{63B3BB69-23CF-44E3-9099-C40C66FF867C}">
                    <a14:compatExt spid="_x0000_s89118"/>
                  </a:ext>
                  <a:ext uri="{FF2B5EF4-FFF2-40B4-BE49-F238E27FC236}">
                    <a16:creationId xmlns:a16="http://schemas.microsoft.com/office/drawing/2014/main" id="{00000000-0008-0000-0A00-00001E5C0100}"/>
                  </a:ext>
                </a:extLst>
              </xdr:cNvPr>
              <xdr:cNvSpPr/>
            </xdr:nvSpPr>
            <xdr:spPr bwMode="auto">
              <a:xfrm>
                <a:off x="5483444" y="1128220"/>
                <a:ext cx="102049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75-95 %</a:t>
                </a:r>
              </a:p>
            </xdr:txBody>
          </xdr:sp>
          <xdr:sp macro="" textlink="">
            <xdr:nvSpPr>
              <xdr:cNvPr id="89119" name="Option Button 31" hidden="1">
                <a:extLst>
                  <a:ext uri="{63B3BB69-23CF-44E3-9099-C40C66FF867C}">
                    <a14:compatExt spid="_x0000_s89119"/>
                  </a:ext>
                  <a:ext uri="{FF2B5EF4-FFF2-40B4-BE49-F238E27FC236}">
                    <a16:creationId xmlns:a16="http://schemas.microsoft.com/office/drawing/2014/main" id="{00000000-0008-0000-0A00-00001F5C0100}"/>
                  </a:ext>
                </a:extLst>
              </xdr:cNvPr>
              <xdr:cNvSpPr/>
            </xdr:nvSpPr>
            <xdr:spPr bwMode="auto">
              <a:xfrm>
                <a:off x="5483444" y="1318720"/>
                <a:ext cx="102049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50-75 %</a:t>
                </a:r>
              </a:p>
            </xdr:txBody>
          </xdr:sp>
          <xdr:sp macro="" textlink="">
            <xdr:nvSpPr>
              <xdr:cNvPr id="89120" name="Option Button 32" hidden="1">
                <a:extLst>
                  <a:ext uri="{63B3BB69-23CF-44E3-9099-C40C66FF867C}">
                    <a14:compatExt spid="_x0000_s89120"/>
                  </a:ext>
                  <a:ext uri="{FF2B5EF4-FFF2-40B4-BE49-F238E27FC236}">
                    <a16:creationId xmlns:a16="http://schemas.microsoft.com/office/drawing/2014/main" id="{00000000-0008-0000-0A00-0000205C0100}"/>
                  </a:ext>
                </a:extLst>
              </xdr:cNvPr>
              <xdr:cNvSpPr/>
            </xdr:nvSpPr>
            <xdr:spPr bwMode="auto">
              <a:xfrm>
                <a:off x="5483444" y="1509220"/>
                <a:ext cx="102049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25-50 %</a:t>
                </a:r>
              </a:p>
            </xdr:txBody>
          </xdr:sp>
          <xdr:sp macro="" textlink="">
            <xdr:nvSpPr>
              <xdr:cNvPr id="89121" name="Option Button 33" hidden="1">
                <a:extLst>
                  <a:ext uri="{63B3BB69-23CF-44E3-9099-C40C66FF867C}">
                    <a14:compatExt spid="_x0000_s89121"/>
                  </a:ext>
                  <a:ext uri="{FF2B5EF4-FFF2-40B4-BE49-F238E27FC236}">
                    <a16:creationId xmlns:a16="http://schemas.microsoft.com/office/drawing/2014/main" id="{00000000-0008-0000-0A00-0000215C0100}"/>
                  </a:ext>
                </a:extLst>
              </xdr:cNvPr>
              <xdr:cNvSpPr/>
            </xdr:nvSpPr>
            <xdr:spPr bwMode="auto">
              <a:xfrm>
                <a:off x="5483444" y="1699720"/>
                <a:ext cx="102049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1-25 %</a:t>
                </a:r>
              </a:p>
            </xdr:txBody>
          </xdr:sp>
          <xdr:sp macro="" textlink="">
            <xdr:nvSpPr>
              <xdr:cNvPr id="89122" name="Option Button 34" hidden="1">
                <a:extLst>
                  <a:ext uri="{63B3BB69-23CF-44E3-9099-C40C66FF867C}">
                    <a14:compatExt spid="_x0000_s89122"/>
                  </a:ext>
                  <a:ext uri="{FF2B5EF4-FFF2-40B4-BE49-F238E27FC236}">
                    <a16:creationId xmlns:a16="http://schemas.microsoft.com/office/drawing/2014/main" id="{00000000-0008-0000-0A00-0000225C0100}"/>
                  </a:ext>
                </a:extLst>
              </xdr:cNvPr>
              <xdr:cNvSpPr/>
            </xdr:nvSpPr>
            <xdr:spPr bwMode="auto">
              <a:xfrm>
                <a:off x="5483444" y="1890220"/>
                <a:ext cx="102049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0 %</a:t>
                </a:r>
              </a:p>
            </xdr:txBody>
          </xdr:sp>
          <xdr:sp macro="" textlink="">
            <xdr:nvSpPr>
              <xdr:cNvPr id="89123" name="Option Button 35" hidden="1">
                <a:extLst>
                  <a:ext uri="{63B3BB69-23CF-44E3-9099-C40C66FF867C}">
                    <a14:compatExt spid="_x0000_s89123"/>
                  </a:ext>
                  <a:ext uri="{FF2B5EF4-FFF2-40B4-BE49-F238E27FC236}">
                    <a16:creationId xmlns:a16="http://schemas.microsoft.com/office/drawing/2014/main" id="{00000000-0008-0000-0A00-0000235C0100}"/>
                  </a:ext>
                </a:extLst>
              </xdr:cNvPr>
              <xdr:cNvSpPr/>
            </xdr:nvSpPr>
            <xdr:spPr bwMode="auto">
              <a:xfrm>
                <a:off x="5483444" y="2080720"/>
                <a:ext cx="102049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NAP</a:t>
                </a:r>
              </a:p>
            </xdr:txBody>
          </xdr:sp>
          <xdr:sp macro="" textlink="">
            <xdr:nvSpPr>
              <xdr:cNvPr id="89124" name="Option Button 36" hidden="1">
                <a:extLst>
                  <a:ext uri="{63B3BB69-23CF-44E3-9099-C40C66FF867C}">
                    <a14:compatExt spid="_x0000_s89124"/>
                  </a:ext>
                  <a:ext uri="{FF2B5EF4-FFF2-40B4-BE49-F238E27FC236}">
                    <a16:creationId xmlns:a16="http://schemas.microsoft.com/office/drawing/2014/main" id="{00000000-0008-0000-0A00-0000245C0100}"/>
                  </a:ext>
                </a:extLst>
              </xdr:cNvPr>
              <xdr:cNvSpPr/>
            </xdr:nvSpPr>
            <xdr:spPr bwMode="auto">
              <a:xfrm>
                <a:off x="5483444" y="2271220"/>
                <a:ext cx="102049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3210</xdr:colOff>
          <xdr:row>24</xdr:row>
          <xdr:rowOff>48444</xdr:rowOff>
        </xdr:from>
        <xdr:to>
          <xdr:col>5</xdr:col>
          <xdr:colOff>567822</xdr:colOff>
          <xdr:row>34</xdr:row>
          <xdr:rowOff>146632</xdr:rowOff>
        </xdr:to>
        <xdr:grpSp>
          <xdr:nvGrpSpPr>
            <xdr:cNvPr id="12" name="Group 11">
              <a:extLst>
                <a:ext uri="{FF2B5EF4-FFF2-40B4-BE49-F238E27FC236}">
                  <a16:creationId xmlns:a16="http://schemas.microsoft.com/office/drawing/2014/main" id="{00000000-0008-0000-0A00-00000C000000}"/>
                </a:ext>
              </a:extLst>
            </xdr:cNvPr>
            <xdr:cNvGrpSpPr/>
          </xdr:nvGrpSpPr>
          <xdr:grpSpPr>
            <a:xfrm>
              <a:off x="1695298" y="5191944"/>
              <a:ext cx="1169730" cy="2160070"/>
              <a:chOff x="5147726" y="2865396"/>
              <a:chExt cx="1459953" cy="1914525"/>
            </a:xfrm>
          </xdr:grpSpPr>
          <xdr:sp macro="" textlink="">
            <xdr:nvSpPr>
              <xdr:cNvPr id="89125" name="Group Box 37" hidden="1">
                <a:extLst>
                  <a:ext uri="{63B3BB69-23CF-44E3-9099-C40C66FF867C}">
                    <a14:compatExt spid="_x0000_s89125"/>
                  </a:ext>
                  <a:ext uri="{FF2B5EF4-FFF2-40B4-BE49-F238E27FC236}">
                    <a16:creationId xmlns:a16="http://schemas.microsoft.com/office/drawing/2014/main" id="{00000000-0008-0000-0A00-0000255C0100}"/>
                  </a:ext>
                </a:extLst>
              </xdr:cNvPr>
              <xdr:cNvSpPr/>
            </xdr:nvSpPr>
            <xdr:spPr bwMode="auto">
              <a:xfrm>
                <a:off x="5147726" y="2865396"/>
                <a:ext cx="1459953" cy="19145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Administrative</a:t>
                </a:r>
              </a:p>
            </xdr:txBody>
          </xdr:sp>
          <xdr:sp macro="" textlink="">
            <xdr:nvSpPr>
              <xdr:cNvPr id="89126" name="Option Button 38" hidden="1">
                <a:extLst>
                  <a:ext uri="{63B3BB69-23CF-44E3-9099-C40C66FF867C}">
                    <a14:compatExt spid="_x0000_s89126"/>
                  </a:ext>
                  <a:ext uri="{FF2B5EF4-FFF2-40B4-BE49-F238E27FC236}">
                    <a16:creationId xmlns:a16="http://schemas.microsoft.com/office/drawing/2014/main" id="{00000000-0008-0000-0A00-0000265C0100}"/>
                  </a:ext>
                </a:extLst>
              </xdr:cNvPr>
              <xdr:cNvSpPr/>
            </xdr:nvSpPr>
            <xdr:spPr bwMode="auto">
              <a:xfrm>
                <a:off x="5487383" y="3031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95-100 %</a:t>
                </a:r>
              </a:p>
            </xdr:txBody>
          </xdr:sp>
          <xdr:sp macro="" textlink="">
            <xdr:nvSpPr>
              <xdr:cNvPr id="89127" name="Option Button 39" hidden="1">
                <a:extLst>
                  <a:ext uri="{63B3BB69-23CF-44E3-9099-C40C66FF867C}">
                    <a14:compatExt spid="_x0000_s89127"/>
                  </a:ext>
                  <a:ext uri="{FF2B5EF4-FFF2-40B4-BE49-F238E27FC236}">
                    <a16:creationId xmlns:a16="http://schemas.microsoft.com/office/drawing/2014/main" id="{00000000-0008-0000-0A00-0000275C0100}"/>
                  </a:ext>
                </a:extLst>
              </xdr:cNvPr>
              <xdr:cNvSpPr/>
            </xdr:nvSpPr>
            <xdr:spPr bwMode="auto">
              <a:xfrm>
                <a:off x="5487383" y="3222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75-95 %</a:t>
                </a:r>
              </a:p>
            </xdr:txBody>
          </xdr:sp>
          <xdr:sp macro="" textlink="">
            <xdr:nvSpPr>
              <xdr:cNvPr id="89128" name="Option Button 40" hidden="1">
                <a:extLst>
                  <a:ext uri="{63B3BB69-23CF-44E3-9099-C40C66FF867C}">
                    <a14:compatExt spid="_x0000_s89128"/>
                  </a:ext>
                  <a:ext uri="{FF2B5EF4-FFF2-40B4-BE49-F238E27FC236}">
                    <a16:creationId xmlns:a16="http://schemas.microsoft.com/office/drawing/2014/main" id="{00000000-0008-0000-0A00-0000285C0100}"/>
                  </a:ext>
                </a:extLst>
              </xdr:cNvPr>
              <xdr:cNvSpPr/>
            </xdr:nvSpPr>
            <xdr:spPr bwMode="auto">
              <a:xfrm>
                <a:off x="5487383" y="3412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50-75 %</a:t>
                </a:r>
              </a:p>
            </xdr:txBody>
          </xdr:sp>
          <xdr:sp macro="" textlink="">
            <xdr:nvSpPr>
              <xdr:cNvPr id="89129" name="Option Button 41" hidden="1">
                <a:extLst>
                  <a:ext uri="{63B3BB69-23CF-44E3-9099-C40C66FF867C}">
                    <a14:compatExt spid="_x0000_s89129"/>
                  </a:ext>
                  <a:ext uri="{FF2B5EF4-FFF2-40B4-BE49-F238E27FC236}">
                    <a16:creationId xmlns:a16="http://schemas.microsoft.com/office/drawing/2014/main" id="{00000000-0008-0000-0A00-0000295C0100}"/>
                  </a:ext>
                </a:extLst>
              </xdr:cNvPr>
              <xdr:cNvSpPr/>
            </xdr:nvSpPr>
            <xdr:spPr bwMode="auto">
              <a:xfrm>
                <a:off x="5487383" y="3603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25-50 %</a:t>
                </a:r>
              </a:p>
            </xdr:txBody>
          </xdr:sp>
          <xdr:sp macro="" textlink="">
            <xdr:nvSpPr>
              <xdr:cNvPr id="89130" name="Option Button 42" hidden="1">
                <a:extLst>
                  <a:ext uri="{63B3BB69-23CF-44E3-9099-C40C66FF867C}">
                    <a14:compatExt spid="_x0000_s89130"/>
                  </a:ext>
                  <a:ext uri="{FF2B5EF4-FFF2-40B4-BE49-F238E27FC236}">
                    <a16:creationId xmlns:a16="http://schemas.microsoft.com/office/drawing/2014/main" id="{00000000-0008-0000-0A00-00002A5C0100}"/>
                  </a:ext>
                </a:extLst>
              </xdr:cNvPr>
              <xdr:cNvSpPr/>
            </xdr:nvSpPr>
            <xdr:spPr bwMode="auto">
              <a:xfrm>
                <a:off x="5487383" y="3793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1-25 %</a:t>
                </a:r>
              </a:p>
            </xdr:txBody>
          </xdr:sp>
          <xdr:sp macro="" textlink="">
            <xdr:nvSpPr>
              <xdr:cNvPr id="89131" name="Option Button 43" hidden="1">
                <a:extLst>
                  <a:ext uri="{63B3BB69-23CF-44E3-9099-C40C66FF867C}">
                    <a14:compatExt spid="_x0000_s89131"/>
                  </a:ext>
                  <a:ext uri="{FF2B5EF4-FFF2-40B4-BE49-F238E27FC236}">
                    <a16:creationId xmlns:a16="http://schemas.microsoft.com/office/drawing/2014/main" id="{00000000-0008-0000-0A00-00002B5C0100}"/>
                  </a:ext>
                </a:extLst>
              </xdr:cNvPr>
              <xdr:cNvSpPr/>
            </xdr:nvSpPr>
            <xdr:spPr bwMode="auto">
              <a:xfrm>
                <a:off x="5487383" y="3984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0 %</a:t>
                </a:r>
              </a:p>
            </xdr:txBody>
          </xdr:sp>
          <xdr:sp macro="" textlink="">
            <xdr:nvSpPr>
              <xdr:cNvPr id="89132" name="Option Button 44" hidden="1">
                <a:extLst>
                  <a:ext uri="{63B3BB69-23CF-44E3-9099-C40C66FF867C}">
                    <a14:compatExt spid="_x0000_s89132"/>
                  </a:ext>
                  <a:ext uri="{FF2B5EF4-FFF2-40B4-BE49-F238E27FC236}">
                    <a16:creationId xmlns:a16="http://schemas.microsoft.com/office/drawing/2014/main" id="{00000000-0008-0000-0A00-00002C5C0100}"/>
                  </a:ext>
                </a:extLst>
              </xdr:cNvPr>
              <xdr:cNvSpPr/>
            </xdr:nvSpPr>
            <xdr:spPr bwMode="auto">
              <a:xfrm>
                <a:off x="5487383" y="4174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NAP</a:t>
                </a:r>
              </a:p>
            </xdr:txBody>
          </xdr:sp>
          <xdr:sp macro="" textlink="">
            <xdr:nvSpPr>
              <xdr:cNvPr id="89133" name="Option Button 45" hidden="1">
                <a:extLst>
                  <a:ext uri="{63B3BB69-23CF-44E3-9099-C40C66FF867C}">
                    <a14:compatExt spid="_x0000_s89133"/>
                  </a:ext>
                  <a:ext uri="{FF2B5EF4-FFF2-40B4-BE49-F238E27FC236}">
                    <a16:creationId xmlns:a16="http://schemas.microsoft.com/office/drawing/2014/main" id="{00000000-0008-0000-0A00-00002D5C0100}"/>
                  </a:ext>
                </a:extLst>
              </xdr:cNvPr>
              <xdr:cNvSpPr/>
            </xdr:nvSpPr>
            <xdr:spPr bwMode="auto">
              <a:xfrm>
                <a:off x="5487383" y="4365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8393</xdr:colOff>
          <xdr:row>35</xdr:row>
          <xdr:rowOff>132143</xdr:rowOff>
        </xdr:from>
        <xdr:to>
          <xdr:col>5</xdr:col>
          <xdr:colOff>573005</xdr:colOff>
          <xdr:row>45</xdr:row>
          <xdr:rowOff>155625</xdr:rowOff>
        </xdr:to>
        <xdr:grpSp>
          <xdr:nvGrpSpPr>
            <xdr:cNvPr id="13" name="Group 12">
              <a:extLst>
                <a:ext uri="{FF2B5EF4-FFF2-40B4-BE49-F238E27FC236}">
                  <a16:creationId xmlns:a16="http://schemas.microsoft.com/office/drawing/2014/main" id="{00000000-0008-0000-0A00-00000D000000}"/>
                </a:ext>
              </a:extLst>
            </xdr:cNvPr>
            <xdr:cNvGrpSpPr/>
          </xdr:nvGrpSpPr>
          <xdr:grpSpPr>
            <a:xfrm>
              <a:off x="1700481" y="7528025"/>
              <a:ext cx="1169730" cy="2118982"/>
              <a:chOff x="5154327" y="4954358"/>
              <a:chExt cx="1459952" cy="1914526"/>
            </a:xfrm>
          </xdr:grpSpPr>
          <xdr:sp macro="" textlink="">
            <xdr:nvSpPr>
              <xdr:cNvPr id="89134" name="Group Box 46" hidden="1">
                <a:extLst>
                  <a:ext uri="{63B3BB69-23CF-44E3-9099-C40C66FF867C}">
                    <a14:compatExt spid="_x0000_s89134"/>
                  </a:ext>
                  <a:ext uri="{FF2B5EF4-FFF2-40B4-BE49-F238E27FC236}">
                    <a16:creationId xmlns:a16="http://schemas.microsoft.com/office/drawing/2014/main" id="{00000000-0008-0000-0A00-00002E5C0100}"/>
                  </a:ext>
                </a:extLst>
              </xdr:cNvPr>
              <xdr:cNvSpPr/>
            </xdr:nvSpPr>
            <xdr:spPr bwMode="auto">
              <a:xfrm>
                <a:off x="5154327" y="4954358"/>
                <a:ext cx="1459952" cy="191452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Pénal</a:t>
                </a:r>
              </a:p>
            </xdr:txBody>
          </xdr:sp>
          <xdr:sp macro="" textlink="">
            <xdr:nvSpPr>
              <xdr:cNvPr id="89135" name="Option Button 47" hidden="1">
                <a:extLst>
                  <a:ext uri="{63B3BB69-23CF-44E3-9099-C40C66FF867C}">
                    <a14:compatExt spid="_x0000_s89135"/>
                  </a:ext>
                  <a:ext uri="{FF2B5EF4-FFF2-40B4-BE49-F238E27FC236}">
                    <a16:creationId xmlns:a16="http://schemas.microsoft.com/office/drawing/2014/main" id="{00000000-0008-0000-0A00-00002F5C0100}"/>
                  </a:ext>
                </a:extLst>
              </xdr:cNvPr>
              <xdr:cNvSpPr/>
            </xdr:nvSpPr>
            <xdr:spPr bwMode="auto">
              <a:xfrm>
                <a:off x="5487384" y="5127417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95-100 %</a:t>
                </a:r>
              </a:p>
            </xdr:txBody>
          </xdr:sp>
          <xdr:sp macro="" textlink="">
            <xdr:nvSpPr>
              <xdr:cNvPr id="89136" name="Option Button 48" hidden="1">
                <a:extLst>
                  <a:ext uri="{63B3BB69-23CF-44E3-9099-C40C66FF867C}">
                    <a14:compatExt spid="_x0000_s89136"/>
                  </a:ext>
                  <a:ext uri="{FF2B5EF4-FFF2-40B4-BE49-F238E27FC236}">
                    <a16:creationId xmlns:a16="http://schemas.microsoft.com/office/drawing/2014/main" id="{00000000-0008-0000-0A00-0000305C0100}"/>
                  </a:ext>
                </a:extLst>
              </xdr:cNvPr>
              <xdr:cNvSpPr/>
            </xdr:nvSpPr>
            <xdr:spPr bwMode="auto">
              <a:xfrm>
                <a:off x="5487384" y="5317917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75-95 %</a:t>
                </a:r>
              </a:p>
            </xdr:txBody>
          </xdr:sp>
          <xdr:sp macro="" textlink="">
            <xdr:nvSpPr>
              <xdr:cNvPr id="89137" name="Option Button 49" hidden="1">
                <a:extLst>
                  <a:ext uri="{63B3BB69-23CF-44E3-9099-C40C66FF867C}">
                    <a14:compatExt spid="_x0000_s89137"/>
                  </a:ext>
                  <a:ext uri="{FF2B5EF4-FFF2-40B4-BE49-F238E27FC236}">
                    <a16:creationId xmlns:a16="http://schemas.microsoft.com/office/drawing/2014/main" id="{00000000-0008-0000-0A00-0000315C0100}"/>
                  </a:ext>
                </a:extLst>
              </xdr:cNvPr>
              <xdr:cNvSpPr/>
            </xdr:nvSpPr>
            <xdr:spPr bwMode="auto">
              <a:xfrm>
                <a:off x="5487384" y="5508417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50-75 %</a:t>
                </a:r>
              </a:p>
            </xdr:txBody>
          </xdr:sp>
          <xdr:sp macro="" textlink="">
            <xdr:nvSpPr>
              <xdr:cNvPr id="89138" name="Option Button 50" hidden="1">
                <a:extLst>
                  <a:ext uri="{63B3BB69-23CF-44E3-9099-C40C66FF867C}">
                    <a14:compatExt spid="_x0000_s89138"/>
                  </a:ext>
                  <a:ext uri="{FF2B5EF4-FFF2-40B4-BE49-F238E27FC236}">
                    <a16:creationId xmlns:a16="http://schemas.microsoft.com/office/drawing/2014/main" id="{00000000-0008-0000-0A00-0000325C0100}"/>
                  </a:ext>
                </a:extLst>
              </xdr:cNvPr>
              <xdr:cNvSpPr/>
            </xdr:nvSpPr>
            <xdr:spPr bwMode="auto">
              <a:xfrm>
                <a:off x="5487384" y="5698917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25-50 %</a:t>
                </a:r>
              </a:p>
            </xdr:txBody>
          </xdr:sp>
          <xdr:sp macro="" textlink="">
            <xdr:nvSpPr>
              <xdr:cNvPr id="89139" name="Option Button 51" hidden="1">
                <a:extLst>
                  <a:ext uri="{63B3BB69-23CF-44E3-9099-C40C66FF867C}">
                    <a14:compatExt spid="_x0000_s89139"/>
                  </a:ext>
                  <a:ext uri="{FF2B5EF4-FFF2-40B4-BE49-F238E27FC236}">
                    <a16:creationId xmlns:a16="http://schemas.microsoft.com/office/drawing/2014/main" id="{00000000-0008-0000-0A00-0000335C0100}"/>
                  </a:ext>
                </a:extLst>
              </xdr:cNvPr>
              <xdr:cNvSpPr/>
            </xdr:nvSpPr>
            <xdr:spPr bwMode="auto">
              <a:xfrm>
                <a:off x="5487384" y="5889417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1-25 %</a:t>
                </a:r>
              </a:p>
            </xdr:txBody>
          </xdr:sp>
          <xdr:sp macro="" textlink="">
            <xdr:nvSpPr>
              <xdr:cNvPr id="89140" name="Option Button 52" hidden="1">
                <a:extLst>
                  <a:ext uri="{63B3BB69-23CF-44E3-9099-C40C66FF867C}">
                    <a14:compatExt spid="_x0000_s89140"/>
                  </a:ext>
                  <a:ext uri="{FF2B5EF4-FFF2-40B4-BE49-F238E27FC236}">
                    <a16:creationId xmlns:a16="http://schemas.microsoft.com/office/drawing/2014/main" id="{00000000-0008-0000-0A00-0000345C0100}"/>
                  </a:ext>
                </a:extLst>
              </xdr:cNvPr>
              <xdr:cNvSpPr/>
            </xdr:nvSpPr>
            <xdr:spPr bwMode="auto">
              <a:xfrm>
                <a:off x="5487384" y="6079917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0 %</a:t>
                </a:r>
              </a:p>
            </xdr:txBody>
          </xdr:sp>
          <xdr:sp macro="" textlink="">
            <xdr:nvSpPr>
              <xdr:cNvPr id="89141" name="Option Button 53" hidden="1">
                <a:extLst>
                  <a:ext uri="{63B3BB69-23CF-44E3-9099-C40C66FF867C}">
                    <a14:compatExt spid="_x0000_s89141"/>
                  </a:ext>
                  <a:ext uri="{FF2B5EF4-FFF2-40B4-BE49-F238E27FC236}">
                    <a16:creationId xmlns:a16="http://schemas.microsoft.com/office/drawing/2014/main" id="{00000000-0008-0000-0A00-0000355C0100}"/>
                  </a:ext>
                </a:extLst>
              </xdr:cNvPr>
              <xdr:cNvSpPr/>
            </xdr:nvSpPr>
            <xdr:spPr bwMode="auto">
              <a:xfrm>
                <a:off x="5487384" y="6270417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NAP</a:t>
                </a:r>
              </a:p>
            </xdr:txBody>
          </xdr:sp>
          <xdr:sp macro="" textlink="">
            <xdr:nvSpPr>
              <xdr:cNvPr id="89142" name="Option Button 54" hidden="1">
                <a:extLst>
                  <a:ext uri="{63B3BB69-23CF-44E3-9099-C40C66FF867C}">
                    <a14:compatExt spid="_x0000_s89142"/>
                  </a:ext>
                  <a:ext uri="{FF2B5EF4-FFF2-40B4-BE49-F238E27FC236}">
                    <a16:creationId xmlns:a16="http://schemas.microsoft.com/office/drawing/2014/main" id="{00000000-0008-0000-0A00-0000365C0100}"/>
                  </a:ext>
                </a:extLst>
              </xdr:cNvPr>
              <xdr:cNvSpPr/>
            </xdr:nvSpPr>
            <xdr:spPr bwMode="auto">
              <a:xfrm>
                <a:off x="5487384" y="6460916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85725</xdr:colOff>
          <xdr:row>13</xdr:row>
          <xdr:rowOff>161925</xdr:rowOff>
        </xdr:from>
        <xdr:to>
          <xdr:col>12</xdr:col>
          <xdr:colOff>295275</xdr:colOff>
          <xdr:row>15</xdr:row>
          <xdr:rowOff>9525</xdr:rowOff>
        </xdr:to>
        <xdr:sp macro="" textlink="">
          <xdr:nvSpPr>
            <xdr:cNvPr id="89143" name="Check Box 55" hidden="1">
              <a:extLst>
                <a:ext uri="{63B3BB69-23CF-44E3-9099-C40C66FF867C}">
                  <a14:compatExt spid="_x0000_s89143"/>
                </a:ext>
                <a:ext uri="{FF2B5EF4-FFF2-40B4-BE49-F238E27FC236}">
                  <a16:creationId xmlns:a16="http://schemas.microsoft.com/office/drawing/2014/main" id="{00000000-0008-0000-0A00-0000375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85725</xdr:colOff>
          <xdr:row>14</xdr:row>
          <xdr:rowOff>161925</xdr:rowOff>
        </xdr:from>
        <xdr:to>
          <xdr:col>12</xdr:col>
          <xdr:colOff>295275</xdr:colOff>
          <xdr:row>16</xdr:row>
          <xdr:rowOff>9525</xdr:rowOff>
        </xdr:to>
        <xdr:sp macro="" textlink="">
          <xdr:nvSpPr>
            <xdr:cNvPr id="89144" name="Check Box 56" hidden="1">
              <a:extLst>
                <a:ext uri="{63B3BB69-23CF-44E3-9099-C40C66FF867C}">
                  <a14:compatExt spid="_x0000_s89144"/>
                </a:ext>
                <a:ext uri="{FF2B5EF4-FFF2-40B4-BE49-F238E27FC236}">
                  <a16:creationId xmlns:a16="http://schemas.microsoft.com/office/drawing/2014/main" id="{00000000-0008-0000-0A00-0000385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85725</xdr:colOff>
          <xdr:row>15</xdr:row>
          <xdr:rowOff>161925</xdr:rowOff>
        </xdr:from>
        <xdr:to>
          <xdr:col>12</xdr:col>
          <xdr:colOff>295275</xdr:colOff>
          <xdr:row>17</xdr:row>
          <xdr:rowOff>9525</xdr:rowOff>
        </xdr:to>
        <xdr:sp macro="" textlink="">
          <xdr:nvSpPr>
            <xdr:cNvPr id="89145" name="Check Box 57" hidden="1">
              <a:extLst>
                <a:ext uri="{63B3BB69-23CF-44E3-9099-C40C66FF867C}">
                  <a14:compatExt spid="_x0000_s89145"/>
                </a:ext>
                <a:ext uri="{FF2B5EF4-FFF2-40B4-BE49-F238E27FC236}">
                  <a16:creationId xmlns:a16="http://schemas.microsoft.com/office/drawing/2014/main" id="{00000000-0008-0000-0A00-0000395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85725</xdr:colOff>
          <xdr:row>16</xdr:row>
          <xdr:rowOff>161925</xdr:rowOff>
        </xdr:from>
        <xdr:to>
          <xdr:col>12</xdr:col>
          <xdr:colOff>295275</xdr:colOff>
          <xdr:row>18</xdr:row>
          <xdr:rowOff>9525</xdr:rowOff>
        </xdr:to>
        <xdr:sp macro="" textlink="">
          <xdr:nvSpPr>
            <xdr:cNvPr id="89146" name="Check Box 58" hidden="1">
              <a:extLst>
                <a:ext uri="{63B3BB69-23CF-44E3-9099-C40C66FF867C}">
                  <a14:compatExt spid="_x0000_s89146"/>
                </a:ext>
                <a:ext uri="{FF2B5EF4-FFF2-40B4-BE49-F238E27FC236}">
                  <a16:creationId xmlns:a16="http://schemas.microsoft.com/office/drawing/2014/main" id="{00000000-0008-0000-0A00-00003A5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85725</xdr:colOff>
          <xdr:row>17</xdr:row>
          <xdr:rowOff>161925</xdr:rowOff>
        </xdr:from>
        <xdr:to>
          <xdr:col>12</xdr:col>
          <xdr:colOff>295275</xdr:colOff>
          <xdr:row>19</xdr:row>
          <xdr:rowOff>9525</xdr:rowOff>
        </xdr:to>
        <xdr:sp macro="" textlink="">
          <xdr:nvSpPr>
            <xdr:cNvPr id="89147" name="Check Box 59" hidden="1">
              <a:extLst>
                <a:ext uri="{63B3BB69-23CF-44E3-9099-C40C66FF867C}">
                  <a14:compatExt spid="_x0000_s89147"/>
                </a:ext>
                <a:ext uri="{FF2B5EF4-FFF2-40B4-BE49-F238E27FC236}">
                  <a16:creationId xmlns:a16="http://schemas.microsoft.com/office/drawing/2014/main" id="{00000000-0008-0000-0A00-00003B5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24</xdr:row>
          <xdr:rowOff>171450</xdr:rowOff>
        </xdr:from>
        <xdr:to>
          <xdr:col>12</xdr:col>
          <xdr:colOff>276225</xdr:colOff>
          <xdr:row>26</xdr:row>
          <xdr:rowOff>38100</xdr:rowOff>
        </xdr:to>
        <xdr:sp macro="" textlink="">
          <xdr:nvSpPr>
            <xdr:cNvPr id="89148" name="Check Box 60" hidden="1">
              <a:extLst>
                <a:ext uri="{63B3BB69-23CF-44E3-9099-C40C66FF867C}">
                  <a14:compatExt spid="_x0000_s89148"/>
                </a:ext>
                <a:ext uri="{FF2B5EF4-FFF2-40B4-BE49-F238E27FC236}">
                  <a16:creationId xmlns:a16="http://schemas.microsoft.com/office/drawing/2014/main" id="{00000000-0008-0000-0A00-00003C5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25</xdr:row>
          <xdr:rowOff>171450</xdr:rowOff>
        </xdr:from>
        <xdr:to>
          <xdr:col>12</xdr:col>
          <xdr:colOff>276225</xdr:colOff>
          <xdr:row>27</xdr:row>
          <xdr:rowOff>38100</xdr:rowOff>
        </xdr:to>
        <xdr:sp macro="" textlink="">
          <xdr:nvSpPr>
            <xdr:cNvPr id="89149" name="Check Box 61" hidden="1">
              <a:extLst>
                <a:ext uri="{63B3BB69-23CF-44E3-9099-C40C66FF867C}">
                  <a14:compatExt spid="_x0000_s89149"/>
                </a:ext>
                <a:ext uri="{FF2B5EF4-FFF2-40B4-BE49-F238E27FC236}">
                  <a16:creationId xmlns:a16="http://schemas.microsoft.com/office/drawing/2014/main" id="{00000000-0008-0000-0A00-00003D5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26</xdr:row>
          <xdr:rowOff>171450</xdr:rowOff>
        </xdr:from>
        <xdr:to>
          <xdr:col>12</xdr:col>
          <xdr:colOff>276225</xdr:colOff>
          <xdr:row>28</xdr:row>
          <xdr:rowOff>38100</xdr:rowOff>
        </xdr:to>
        <xdr:sp macro="" textlink="">
          <xdr:nvSpPr>
            <xdr:cNvPr id="89150" name="Check Box 62" hidden="1">
              <a:extLst>
                <a:ext uri="{63B3BB69-23CF-44E3-9099-C40C66FF867C}">
                  <a14:compatExt spid="_x0000_s89150"/>
                </a:ext>
                <a:ext uri="{FF2B5EF4-FFF2-40B4-BE49-F238E27FC236}">
                  <a16:creationId xmlns:a16="http://schemas.microsoft.com/office/drawing/2014/main" id="{00000000-0008-0000-0A00-00003E5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27</xdr:row>
          <xdr:rowOff>171450</xdr:rowOff>
        </xdr:from>
        <xdr:to>
          <xdr:col>12</xdr:col>
          <xdr:colOff>276225</xdr:colOff>
          <xdr:row>29</xdr:row>
          <xdr:rowOff>38100</xdr:rowOff>
        </xdr:to>
        <xdr:sp macro="" textlink="">
          <xdr:nvSpPr>
            <xdr:cNvPr id="89151" name="Check Box 63" hidden="1">
              <a:extLst>
                <a:ext uri="{63B3BB69-23CF-44E3-9099-C40C66FF867C}">
                  <a14:compatExt spid="_x0000_s89151"/>
                </a:ext>
                <a:ext uri="{FF2B5EF4-FFF2-40B4-BE49-F238E27FC236}">
                  <a16:creationId xmlns:a16="http://schemas.microsoft.com/office/drawing/2014/main" id="{00000000-0008-0000-0A00-00003F5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28</xdr:row>
          <xdr:rowOff>171450</xdr:rowOff>
        </xdr:from>
        <xdr:to>
          <xdr:col>12</xdr:col>
          <xdr:colOff>276225</xdr:colOff>
          <xdr:row>30</xdr:row>
          <xdr:rowOff>38100</xdr:rowOff>
        </xdr:to>
        <xdr:sp macro="" textlink="">
          <xdr:nvSpPr>
            <xdr:cNvPr id="89152" name="Check Box 64" hidden="1">
              <a:extLst>
                <a:ext uri="{63B3BB69-23CF-44E3-9099-C40C66FF867C}">
                  <a14:compatExt spid="_x0000_s89152"/>
                </a:ext>
                <a:ext uri="{FF2B5EF4-FFF2-40B4-BE49-F238E27FC236}">
                  <a16:creationId xmlns:a16="http://schemas.microsoft.com/office/drawing/2014/main" id="{00000000-0008-0000-0A00-0000405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35</xdr:row>
          <xdr:rowOff>161925</xdr:rowOff>
        </xdr:from>
        <xdr:to>
          <xdr:col>12</xdr:col>
          <xdr:colOff>257175</xdr:colOff>
          <xdr:row>37</xdr:row>
          <xdr:rowOff>9525</xdr:rowOff>
        </xdr:to>
        <xdr:sp macro="" textlink="">
          <xdr:nvSpPr>
            <xdr:cNvPr id="89153" name="Check Box 65" hidden="1">
              <a:extLst>
                <a:ext uri="{63B3BB69-23CF-44E3-9099-C40C66FF867C}">
                  <a14:compatExt spid="_x0000_s89153"/>
                </a:ext>
                <a:ext uri="{FF2B5EF4-FFF2-40B4-BE49-F238E27FC236}">
                  <a16:creationId xmlns:a16="http://schemas.microsoft.com/office/drawing/2014/main" id="{00000000-0008-0000-0A00-0000415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36</xdr:row>
          <xdr:rowOff>161925</xdr:rowOff>
        </xdr:from>
        <xdr:to>
          <xdr:col>12</xdr:col>
          <xdr:colOff>257175</xdr:colOff>
          <xdr:row>38</xdr:row>
          <xdr:rowOff>9525</xdr:rowOff>
        </xdr:to>
        <xdr:sp macro="" textlink="">
          <xdr:nvSpPr>
            <xdr:cNvPr id="89154" name="Check Box 66" hidden="1">
              <a:extLst>
                <a:ext uri="{63B3BB69-23CF-44E3-9099-C40C66FF867C}">
                  <a14:compatExt spid="_x0000_s89154"/>
                </a:ext>
                <a:ext uri="{FF2B5EF4-FFF2-40B4-BE49-F238E27FC236}">
                  <a16:creationId xmlns:a16="http://schemas.microsoft.com/office/drawing/2014/main" id="{00000000-0008-0000-0A00-0000425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37</xdr:row>
          <xdr:rowOff>161925</xdr:rowOff>
        </xdr:from>
        <xdr:to>
          <xdr:col>12</xdr:col>
          <xdr:colOff>257175</xdr:colOff>
          <xdr:row>39</xdr:row>
          <xdr:rowOff>9525</xdr:rowOff>
        </xdr:to>
        <xdr:sp macro="" textlink="">
          <xdr:nvSpPr>
            <xdr:cNvPr id="89155" name="Check Box 67" hidden="1">
              <a:extLst>
                <a:ext uri="{63B3BB69-23CF-44E3-9099-C40C66FF867C}">
                  <a14:compatExt spid="_x0000_s89155"/>
                </a:ext>
                <a:ext uri="{FF2B5EF4-FFF2-40B4-BE49-F238E27FC236}">
                  <a16:creationId xmlns:a16="http://schemas.microsoft.com/office/drawing/2014/main" id="{00000000-0008-0000-0A00-0000435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38</xdr:row>
          <xdr:rowOff>161925</xdr:rowOff>
        </xdr:from>
        <xdr:to>
          <xdr:col>12</xdr:col>
          <xdr:colOff>257175</xdr:colOff>
          <xdr:row>40</xdr:row>
          <xdr:rowOff>9525</xdr:rowOff>
        </xdr:to>
        <xdr:sp macro="" textlink="">
          <xdr:nvSpPr>
            <xdr:cNvPr id="89156" name="Check Box 68" hidden="1">
              <a:extLst>
                <a:ext uri="{63B3BB69-23CF-44E3-9099-C40C66FF867C}">
                  <a14:compatExt spid="_x0000_s89156"/>
                </a:ext>
                <a:ext uri="{FF2B5EF4-FFF2-40B4-BE49-F238E27FC236}">
                  <a16:creationId xmlns:a16="http://schemas.microsoft.com/office/drawing/2014/main" id="{00000000-0008-0000-0A00-0000445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39</xdr:row>
          <xdr:rowOff>161925</xdr:rowOff>
        </xdr:from>
        <xdr:to>
          <xdr:col>12</xdr:col>
          <xdr:colOff>257175</xdr:colOff>
          <xdr:row>41</xdr:row>
          <xdr:rowOff>9525</xdr:rowOff>
        </xdr:to>
        <xdr:sp macro="" textlink="">
          <xdr:nvSpPr>
            <xdr:cNvPr id="89157" name="Check Box 69" hidden="1">
              <a:extLst>
                <a:ext uri="{63B3BB69-23CF-44E3-9099-C40C66FF867C}">
                  <a14:compatExt spid="_x0000_s89157"/>
                </a:ext>
                <a:ext uri="{FF2B5EF4-FFF2-40B4-BE49-F238E27FC236}">
                  <a16:creationId xmlns:a16="http://schemas.microsoft.com/office/drawing/2014/main" id="{00000000-0008-0000-0A00-0000455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13</xdr:row>
          <xdr:rowOff>171450</xdr:rowOff>
        </xdr:from>
        <xdr:to>
          <xdr:col>17</xdr:col>
          <xdr:colOff>314325</xdr:colOff>
          <xdr:row>15</xdr:row>
          <xdr:rowOff>19050</xdr:rowOff>
        </xdr:to>
        <xdr:sp macro="" textlink="">
          <xdr:nvSpPr>
            <xdr:cNvPr id="89158" name="Check Box 70" hidden="1">
              <a:extLst>
                <a:ext uri="{63B3BB69-23CF-44E3-9099-C40C66FF867C}">
                  <a14:compatExt spid="_x0000_s89158"/>
                </a:ext>
                <a:ext uri="{FF2B5EF4-FFF2-40B4-BE49-F238E27FC236}">
                  <a16:creationId xmlns:a16="http://schemas.microsoft.com/office/drawing/2014/main" id="{00000000-0008-0000-0A00-0000465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14</xdr:row>
          <xdr:rowOff>171450</xdr:rowOff>
        </xdr:from>
        <xdr:to>
          <xdr:col>17</xdr:col>
          <xdr:colOff>314325</xdr:colOff>
          <xdr:row>16</xdr:row>
          <xdr:rowOff>19050</xdr:rowOff>
        </xdr:to>
        <xdr:sp macro="" textlink="">
          <xdr:nvSpPr>
            <xdr:cNvPr id="89159" name="Check Box 71" hidden="1">
              <a:extLst>
                <a:ext uri="{63B3BB69-23CF-44E3-9099-C40C66FF867C}">
                  <a14:compatExt spid="_x0000_s89159"/>
                </a:ext>
                <a:ext uri="{FF2B5EF4-FFF2-40B4-BE49-F238E27FC236}">
                  <a16:creationId xmlns:a16="http://schemas.microsoft.com/office/drawing/2014/main" id="{00000000-0008-0000-0A00-0000475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15</xdr:row>
          <xdr:rowOff>171450</xdr:rowOff>
        </xdr:from>
        <xdr:to>
          <xdr:col>17</xdr:col>
          <xdr:colOff>314325</xdr:colOff>
          <xdr:row>17</xdr:row>
          <xdr:rowOff>19050</xdr:rowOff>
        </xdr:to>
        <xdr:sp macro="" textlink="">
          <xdr:nvSpPr>
            <xdr:cNvPr id="89160" name="Check Box 72" hidden="1">
              <a:extLst>
                <a:ext uri="{63B3BB69-23CF-44E3-9099-C40C66FF867C}">
                  <a14:compatExt spid="_x0000_s89160"/>
                </a:ext>
                <a:ext uri="{FF2B5EF4-FFF2-40B4-BE49-F238E27FC236}">
                  <a16:creationId xmlns:a16="http://schemas.microsoft.com/office/drawing/2014/main" id="{00000000-0008-0000-0A00-0000485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16</xdr:row>
          <xdr:rowOff>171450</xdr:rowOff>
        </xdr:from>
        <xdr:to>
          <xdr:col>17</xdr:col>
          <xdr:colOff>314325</xdr:colOff>
          <xdr:row>18</xdr:row>
          <xdr:rowOff>19050</xdr:rowOff>
        </xdr:to>
        <xdr:sp macro="" textlink="">
          <xdr:nvSpPr>
            <xdr:cNvPr id="89161" name="Check Box 73" hidden="1">
              <a:extLst>
                <a:ext uri="{63B3BB69-23CF-44E3-9099-C40C66FF867C}">
                  <a14:compatExt spid="_x0000_s89161"/>
                </a:ext>
                <a:ext uri="{FF2B5EF4-FFF2-40B4-BE49-F238E27FC236}">
                  <a16:creationId xmlns:a16="http://schemas.microsoft.com/office/drawing/2014/main" id="{00000000-0008-0000-0A00-0000495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17</xdr:row>
          <xdr:rowOff>171450</xdr:rowOff>
        </xdr:from>
        <xdr:to>
          <xdr:col>17</xdr:col>
          <xdr:colOff>314325</xdr:colOff>
          <xdr:row>19</xdr:row>
          <xdr:rowOff>19050</xdr:rowOff>
        </xdr:to>
        <xdr:sp macro="" textlink="">
          <xdr:nvSpPr>
            <xdr:cNvPr id="89162" name="Check Box 74" hidden="1">
              <a:extLst>
                <a:ext uri="{63B3BB69-23CF-44E3-9099-C40C66FF867C}">
                  <a14:compatExt spid="_x0000_s89162"/>
                </a:ext>
                <a:ext uri="{FF2B5EF4-FFF2-40B4-BE49-F238E27FC236}">
                  <a16:creationId xmlns:a16="http://schemas.microsoft.com/office/drawing/2014/main" id="{00000000-0008-0000-0A00-00004A5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24</xdr:row>
          <xdr:rowOff>171450</xdr:rowOff>
        </xdr:from>
        <xdr:to>
          <xdr:col>17</xdr:col>
          <xdr:colOff>314325</xdr:colOff>
          <xdr:row>26</xdr:row>
          <xdr:rowOff>19050</xdr:rowOff>
        </xdr:to>
        <xdr:sp macro="" textlink="">
          <xdr:nvSpPr>
            <xdr:cNvPr id="89163" name="Check Box 75" hidden="1">
              <a:extLst>
                <a:ext uri="{63B3BB69-23CF-44E3-9099-C40C66FF867C}">
                  <a14:compatExt spid="_x0000_s89163"/>
                </a:ext>
                <a:ext uri="{FF2B5EF4-FFF2-40B4-BE49-F238E27FC236}">
                  <a16:creationId xmlns:a16="http://schemas.microsoft.com/office/drawing/2014/main" id="{00000000-0008-0000-0A00-00004B5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25</xdr:row>
          <xdr:rowOff>171450</xdr:rowOff>
        </xdr:from>
        <xdr:to>
          <xdr:col>17</xdr:col>
          <xdr:colOff>314325</xdr:colOff>
          <xdr:row>27</xdr:row>
          <xdr:rowOff>19050</xdr:rowOff>
        </xdr:to>
        <xdr:sp macro="" textlink="">
          <xdr:nvSpPr>
            <xdr:cNvPr id="89164" name="Check Box 76" hidden="1">
              <a:extLst>
                <a:ext uri="{63B3BB69-23CF-44E3-9099-C40C66FF867C}">
                  <a14:compatExt spid="_x0000_s89164"/>
                </a:ext>
                <a:ext uri="{FF2B5EF4-FFF2-40B4-BE49-F238E27FC236}">
                  <a16:creationId xmlns:a16="http://schemas.microsoft.com/office/drawing/2014/main" id="{00000000-0008-0000-0A00-00004C5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26</xdr:row>
          <xdr:rowOff>171450</xdr:rowOff>
        </xdr:from>
        <xdr:to>
          <xdr:col>17</xdr:col>
          <xdr:colOff>314325</xdr:colOff>
          <xdr:row>28</xdr:row>
          <xdr:rowOff>19050</xdr:rowOff>
        </xdr:to>
        <xdr:sp macro="" textlink="">
          <xdr:nvSpPr>
            <xdr:cNvPr id="89165" name="Check Box 77" hidden="1">
              <a:extLst>
                <a:ext uri="{63B3BB69-23CF-44E3-9099-C40C66FF867C}">
                  <a14:compatExt spid="_x0000_s89165"/>
                </a:ext>
                <a:ext uri="{FF2B5EF4-FFF2-40B4-BE49-F238E27FC236}">
                  <a16:creationId xmlns:a16="http://schemas.microsoft.com/office/drawing/2014/main" id="{00000000-0008-0000-0A00-00004D5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27</xdr:row>
          <xdr:rowOff>171450</xdr:rowOff>
        </xdr:from>
        <xdr:to>
          <xdr:col>17</xdr:col>
          <xdr:colOff>314325</xdr:colOff>
          <xdr:row>29</xdr:row>
          <xdr:rowOff>19050</xdr:rowOff>
        </xdr:to>
        <xdr:sp macro="" textlink="">
          <xdr:nvSpPr>
            <xdr:cNvPr id="89166" name="Check Box 78" hidden="1">
              <a:extLst>
                <a:ext uri="{63B3BB69-23CF-44E3-9099-C40C66FF867C}">
                  <a14:compatExt spid="_x0000_s89166"/>
                </a:ext>
                <a:ext uri="{FF2B5EF4-FFF2-40B4-BE49-F238E27FC236}">
                  <a16:creationId xmlns:a16="http://schemas.microsoft.com/office/drawing/2014/main" id="{00000000-0008-0000-0A00-00004E5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28</xdr:row>
          <xdr:rowOff>171450</xdr:rowOff>
        </xdr:from>
        <xdr:to>
          <xdr:col>17</xdr:col>
          <xdr:colOff>314325</xdr:colOff>
          <xdr:row>30</xdr:row>
          <xdr:rowOff>19050</xdr:rowOff>
        </xdr:to>
        <xdr:sp macro="" textlink="">
          <xdr:nvSpPr>
            <xdr:cNvPr id="89167" name="Check Box 79" hidden="1">
              <a:extLst>
                <a:ext uri="{63B3BB69-23CF-44E3-9099-C40C66FF867C}">
                  <a14:compatExt spid="_x0000_s89167"/>
                </a:ext>
                <a:ext uri="{FF2B5EF4-FFF2-40B4-BE49-F238E27FC236}">
                  <a16:creationId xmlns:a16="http://schemas.microsoft.com/office/drawing/2014/main" id="{00000000-0008-0000-0A00-00004F5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35</xdr:row>
          <xdr:rowOff>171450</xdr:rowOff>
        </xdr:from>
        <xdr:to>
          <xdr:col>17</xdr:col>
          <xdr:colOff>314325</xdr:colOff>
          <xdr:row>37</xdr:row>
          <xdr:rowOff>19050</xdr:rowOff>
        </xdr:to>
        <xdr:sp macro="" textlink="">
          <xdr:nvSpPr>
            <xdr:cNvPr id="89168" name="Check Box 80" hidden="1">
              <a:extLst>
                <a:ext uri="{63B3BB69-23CF-44E3-9099-C40C66FF867C}">
                  <a14:compatExt spid="_x0000_s89168"/>
                </a:ext>
                <a:ext uri="{FF2B5EF4-FFF2-40B4-BE49-F238E27FC236}">
                  <a16:creationId xmlns:a16="http://schemas.microsoft.com/office/drawing/2014/main" id="{00000000-0008-0000-0A00-0000505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36</xdr:row>
          <xdr:rowOff>171450</xdr:rowOff>
        </xdr:from>
        <xdr:to>
          <xdr:col>17</xdr:col>
          <xdr:colOff>314325</xdr:colOff>
          <xdr:row>38</xdr:row>
          <xdr:rowOff>19050</xdr:rowOff>
        </xdr:to>
        <xdr:sp macro="" textlink="">
          <xdr:nvSpPr>
            <xdr:cNvPr id="89169" name="Check Box 81" hidden="1">
              <a:extLst>
                <a:ext uri="{63B3BB69-23CF-44E3-9099-C40C66FF867C}">
                  <a14:compatExt spid="_x0000_s89169"/>
                </a:ext>
                <a:ext uri="{FF2B5EF4-FFF2-40B4-BE49-F238E27FC236}">
                  <a16:creationId xmlns:a16="http://schemas.microsoft.com/office/drawing/2014/main" id="{00000000-0008-0000-0A00-0000515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37</xdr:row>
          <xdr:rowOff>171450</xdr:rowOff>
        </xdr:from>
        <xdr:to>
          <xdr:col>17</xdr:col>
          <xdr:colOff>314325</xdr:colOff>
          <xdr:row>39</xdr:row>
          <xdr:rowOff>19050</xdr:rowOff>
        </xdr:to>
        <xdr:sp macro="" textlink="">
          <xdr:nvSpPr>
            <xdr:cNvPr id="89170" name="Check Box 82" hidden="1">
              <a:extLst>
                <a:ext uri="{63B3BB69-23CF-44E3-9099-C40C66FF867C}">
                  <a14:compatExt spid="_x0000_s89170"/>
                </a:ext>
                <a:ext uri="{FF2B5EF4-FFF2-40B4-BE49-F238E27FC236}">
                  <a16:creationId xmlns:a16="http://schemas.microsoft.com/office/drawing/2014/main" id="{00000000-0008-0000-0A00-0000525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38</xdr:row>
          <xdr:rowOff>171450</xdr:rowOff>
        </xdr:from>
        <xdr:to>
          <xdr:col>17</xdr:col>
          <xdr:colOff>314325</xdr:colOff>
          <xdr:row>40</xdr:row>
          <xdr:rowOff>19050</xdr:rowOff>
        </xdr:to>
        <xdr:sp macro="" textlink="">
          <xdr:nvSpPr>
            <xdr:cNvPr id="89171" name="Check Box 83" hidden="1">
              <a:extLst>
                <a:ext uri="{63B3BB69-23CF-44E3-9099-C40C66FF867C}">
                  <a14:compatExt spid="_x0000_s89171"/>
                </a:ext>
                <a:ext uri="{FF2B5EF4-FFF2-40B4-BE49-F238E27FC236}">
                  <a16:creationId xmlns:a16="http://schemas.microsoft.com/office/drawing/2014/main" id="{00000000-0008-0000-0A00-0000535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39</xdr:row>
          <xdr:rowOff>171450</xdr:rowOff>
        </xdr:from>
        <xdr:to>
          <xdr:col>17</xdr:col>
          <xdr:colOff>314325</xdr:colOff>
          <xdr:row>41</xdr:row>
          <xdr:rowOff>19050</xdr:rowOff>
        </xdr:to>
        <xdr:sp macro="" textlink="">
          <xdr:nvSpPr>
            <xdr:cNvPr id="89172" name="Check Box 84" hidden="1">
              <a:extLst>
                <a:ext uri="{63B3BB69-23CF-44E3-9099-C40C66FF867C}">
                  <a14:compatExt spid="_x0000_s89172"/>
                </a:ext>
                <a:ext uri="{FF2B5EF4-FFF2-40B4-BE49-F238E27FC236}">
                  <a16:creationId xmlns:a16="http://schemas.microsoft.com/office/drawing/2014/main" id="{00000000-0008-0000-0A00-0000545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95250</xdr:colOff>
          <xdr:row>13</xdr:row>
          <xdr:rowOff>171450</xdr:rowOff>
        </xdr:from>
        <xdr:to>
          <xdr:col>22</xdr:col>
          <xdr:colOff>304800</xdr:colOff>
          <xdr:row>15</xdr:row>
          <xdr:rowOff>19050</xdr:rowOff>
        </xdr:to>
        <xdr:sp macro="" textlink="">
          <xdr:nvSpPr>
            <xdr:cNvPr id="89173" name="Check Box 85" hidden="1">
              <a:extLst>
                <a:ext uri="{63B3BB69-23CF-44E3-9099-C40C66FF867C}">
                  <a14:compatExt spid="_x0000_s89173"/>
                </a:ext>
                <a:ext uri="{FF2B5EF4-FFF2-40B4-BE49-F238E27FC236}">
                  <a16:creationId xmlns:a16="http://schemas.microsoft.com/office/drawing/2014/main" id="{00000000-0008-0000-0A00-0000555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95250</xdr:colOff>
          <xdr:row>24</xdr:row>
          <xdr:rowOff>180975</xdr:rowOff>
        </xdr:from>
        <xdr:to>
          <xdr:col>22</xdr:col>
          <xdr:colOff>304800</xdr:colOff>
          <xdr:row>26</xdr:row>
          <xdr:rowOff>38100</xdr:rowOff>
        </xdr:to>
        <xdr:sp macro="" textlink="">
          <xdr:nvSpPr>
            <xdr:cNvPr id="89177" name="Check Box 89" hidden="1">
              <a:extLst>
                <a:ext uri="{63B3BB69-23CF-44E3-9099-C40C66FF867C}">
                  <a14:compatExt spid="_x0000_s89177"/>
                </a:ext>
                <a:ext uri="{FF2B5EF4-FFF2-40B4-BE49-F238E27FC236}">
                  <a16:creationId xmlns:a16="http://schemas.microsoft.com/office/drawing/2014/main" id="{00000000-0008-0000-0A00-0000595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95250</xdr:colOff>
          <xdr:row>35</xdr:row>
          <xdr:rowOff>180975</xdr:rowOff>
        </xdr:from>
        <xdr:to>
          <xdr:col>22</xdr:col>
          <xdr:colOff>304800</xdr:colOff>
          <xdr:row>37</xdr:row>
          <xdr:rowOff>38100</xdr:rowOff>
        </xdr:to>
        <xdr:sp macro="" textlink="">
          <xdr:nvSpPr>
            <xdr:cNvPr id="89181" name="Check Box 93" hidden="1">
              <a:extLst>
                <a:ext uri="{63B3BB69-23CF-44E3-9099-C40C66FF867C}">
                  <a14:compatExt spid="_x0000_s89181"/>
                </a:ext>
                <a:ext uri="{FF2B5EF4-FFF2-40B4-BE49-F238E27FC236}">
                  <a16:creationId xmlns:a16="http://schemas.microsoft.com/office/drawing/2014/main" id="{00000000-0008-0000-0A00-00005D5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201707</xdr:colOff>
      <xdr:row>8</xdr:row>
      <xdr:rowOff>74703</xdr:rowOff>
    </xdr:from>
    <xdr:to>
      <xdr:col>3</xdr:col>
      <xdr:colOff>67237</xdr:colOff>
      <xdr:row>10</xdr:row>
      <xdr:rowOff>82174</xdr:rowOff>
    </xdr:to>
    <xdr:sp macro="" textlink="B10">
      <xdr:nvSpPr>
        <xdr:cNvPr id="14" name="Rectangle: Rounded Corners 13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SpPr/>
      </xdr:nvSpPr>
      <xdr:spPr>
        <a:xfrm>
          <a:off x="201707" y="1027203"/>
          <a:ext cx="1322855" cy="388471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fld id="{B112C845-D7A3-4430-8E0F-8B84B23F014A}" type="TxLink">
            <a:rPr lang="en-US" sz="800" b="1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Percentage of 1st
instance decisions published</a:t>
          </a:fld>
          <a:endParaRPr lang="en-GB" sz="800" b="1"/>
        </a:p>
      </xdr:txBody>
    </xdr:sp>
    <xdr:clientData/>
  </xdr:twoCellAnchor>
  <xdr:twoCellAnchor>
    <xdr:from>
      <xdr:col>3</xdr:col>
      <xdr:colOff>231590</xdr:colOff>
      <xdr:row>8</xdr:row>
      <xdr:rowOff>74703</xdr:rowOff>
    </xdr:from>
    <xdr:to>
      <xdr:col>6</xdr:col>
      <xdr:colOff>89648</xdr:colOff>
      <xdr:row>10</xdr:row>
      <xdr:rowOff>82174</xdr:rowOff>
    </xdr:to>
    <xdr:sp macro="" textlink="E10">
      <xdr:nvSpPr>
        <xdr:cNvPr id="15" name="Rectangle: Rounded Corners 14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SpPr/>
      </xdr:nvSpPr>
      <xdr:spPr>
        <a:xfrm>
          <a:off x="1688915" y="1027203"/>
          <a:ext cx="1324908" cy="388471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fld id="{31FCC585-CB5B-432F-BBE9-1570183458ED}" type="TxLink">
            <a:rPr lang="en-US" sz="800" b="1" i="0" u="none" strike="noStrike">
              <a:solidFill>
                <a:srgbClr val="000000"/>
              </a:solidFill>
              <a:latin typeface="Calibri"/>
              <a:ea typeface="+mn-ea"/>
              <a:cs typeface="Calibri"/>
            </a:rPr>
            <a:pPr marL="0" indent="0" algn="ctr"/>
            <a:t>Percentage of 2nd instance decisions published</a:t>
          </a:fld>
          <a:endParaRPr lang="en-GB" sz="800" b="1" i="0" u="none" strike="noStrike">
            <a:solidFill>
              <a:srgbClr val="000000"/>
            </a:solidFill>
            <a:latin typeface="Calibri"/>
            <a:ea typeface="+mn-ea"/>
            <a:cs typeface="Calibri"/>
          </a:endParaRPr>
        </a:p>
      </xdr:txBody>
    </xdr:sp>
    <xdr:clientData/>
  </xdr:twoCellAnchor>
  <xdr:twoCellAnchor>
    <xdr:from>
      <xdr:col>11</xdr:col>
      <xdr:colOff>7470</xdr:colOff>
      <xdr:row>8</xdr:row>
      <xdr:rowOff>74703</xdr:rowOff>
    </xdr:from>
    <xdr:to>
      <xdr:col>12</xdr:col>
      <xdr:colOff>351118</xdr:colOff>
      <xdr:row>10</xdr:row>
      <xdr:rowOff>82174</xdr:rowOff>
    </xdr:to>
    <xdr:sp macro="" textlink="L10">
      <xdr:nvSpPr>
        <xdr:cNvPr id="16" name="Rectangle: Rounded Corners 15"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SpPr/>
      </xdr:nvSpPr>
      <xdr:spPr>
        <a:xfrm>
          <a:off x="3236445" y="1027203"/>
          <a:ext cx="2963023" cy="388471"/>
        </a:xfrm>
        <a:prstGeom prst="roundRect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fld id="{FE3002D2-3C7C-4DB2-B50E-AE2A3FF7445A}" type="TxLink">
            <a:rPr lang="en-US" sz="1100" b="1" i="0" u="none" strike="noStrike">
              <a:solidFill>
                <a:srgbClr val="000000"/>
              </a:solidFill>
              <a:latin typeface="Calibri"/>
              <a:ea typeface="+mn-ea"/>
              <a:cs typeface="Calibri"/>
            </a:rPr>
            <a:pPr marL="0" indent="0" algn="ctr"/>
            <a:t>1ère instance</a:t>
          </a:fld>
          <a:endParaRPr lang="en-GB" sz="1100" b="1" i="0" u="none" strike="noStrike">
            <a:solidFill>
              <a:srgbClr val="000000"/>
            </a:solidFill>
            <a:latin typeface="Calibri"/>
            <a:ea typeface="+mn-ea"/>
            <a:cs typeface="Calibri"/>
          </a:endParaRPr>
        </a:p>
      </xdr:txBody>
    </xdr:sp>
    <xdr:clientData/>
  </xdr:twoCellAnchor>
  <xdr:twoCellAnchor>
    <xdr:from>
      <xdr:col>15</xdr:col>
      <xdr:colOff>29883</xdr:colOff>
      <xdr:row>8</xdr:row>
      <xdr:rowOff>74703</xdr:rowOff>
    </xdr:from>
    <xdr:to>
      <xdr:col>17</xdr:col>
      <xdr:colOff>433295</xdr:colOff>
      <xdr:row>10</xdr:row>
      <xdr:rowOff>82174</xdr:rowOff>
    </xdr:to>
    <xdr:sp macro="" textlink="Q10">
      <xdr:nvSpPr>
        <xdr:cNvPr id="17" name="Rectangle: Rounded Corners 16">
          <a:extLst>
            <a:ext uri="{FF2B5EF4-FFF2-40B4-BE49-F238E27FC236}">
              <a16:creationId xmlns:a16="http://schemas.microsoft.com/office/drawing/2014/main" id="{00000000-0008-0000-0A00-000011000000}"/>
            </a:ext>
          </a:extLst>
        </xdr:cNvPr>
        <xdr:cNvSpPr/>
      </xdr:nvSpPr>
      <xdr:spPr>
        <a:xfrm>
          <a:off x="6554508" y="1027203"/>
          <a:ext cx="3137087" cy="388471"/>
        </a:xfrm>
        <a:prstGeom prst="roundRect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fld id="{44920968-5ED8-485E-BEA9-A10B5FE16467}" type="TxLink">
            <a:rPr lang="en-US" sz="1100" b="1" i="0" u="none" strike="noStrike">
              <a:solidFill>
                <a:srgbClr val="000000"/>
              </a:solidFill>
              <a:latin typeface="Calibri"/>
              <a:ea typeface="+mn-ea"/>
              <a:cs typeface="Calibri"/>
            </a:rPr>
            <a:pPr marL="0" indent="0" algn="ctr"/>
            <a:t>2ème instance</a:t>
          </a:fld>
          <a:endParaRPr lang="en-GB" sz="1100" b="1" i="0" u="none" strike="noStrike">
            <a:solidFill>
              <a:srgbClr val="000000"/>
            </a:solidFill>
            <a:latin typeface="Calibri"/>
            <a:ea typeface="+mn-ea"/>
            <a:cs typeface="Calibri"/>
          </a:endParaRPr>
        </a:p>
      </xdr:txBody>
    </xdr:sp>
    <xdr:clientData/>
  </xdr:twoCellAnchor>
  <xdr:twoCellAnchor>
    <xdr:from>
      <xdr:col>20</xdr:col>
      <xdr:colOff>14941</xdr:colOff>
      <xdr:row>8</xdr:row>
      <xdr:rowOff>74703</xdr:rowOff>
    </xdr:from>
    <xdr:to>
      <xdr:col>22</xdr:col>
      <xdr:colOff>373529</xdr:colOff>
      <xdr:row>10</xdr:row>
      <xdr:rowOff>82174</xdr:rowOff>
    </xdr:to>
    <xdr:sp macro="" textlink="V10">
      <xdr:nvSpPr>
        <xdr:cNvPr id="18" name="Rectangle: Rounded Corners 17">
          <a:extLst>
            <a:ext uri="{FF2B5EF4-FFF2-40B4-BE49-F238E27FC236}">
              <a16:creationId xmlns:a16="http://schemas.microsoft.com/office/drawing/2014/main" id="{00000000-0008-0000-0A00-000012000000}"/>
            </a:ext>
          </a:extLst>
        </xdr:cNvPr>
        <xdr:cNvSpPr/>
      </xdr:nvSpPr>
      <xdr:spPr>
        <a:xfrm>
          <a:off x="10082866" y="1027203"/>
          <a:ext cx="3082738" cy="388471"/>
        </a:xfrm>
        <a:prstGeom prst="roundRect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fld id="{FEFF2576-CBE4-4C40-8540-E62159AC5982}" type="TxLink">
            <a:rPr lang="en-US" sz="1100" b="1" i="0" u="none" strike="noStrike">
              <a:solidFill>
                <a:srgbClr val="000000"/>
              </a:solidFill>
              <a:latin typeface="Calibri"/>
              <a:ea typeface="+mn-ea"/>
              <a:cs typeface="Calibri"/>
            </a:rPr>
            <a:pPr marL="0" indent="0" algn="ctr"/>
            <a:t>Cour suprême</a:t>
          </a:fld>
          <a:endParaRPr lang="en-GB" sz="1100" b="1" i="0" u="none" strike="noStrike">
            <a:solidFill>
              <a:srgbClr val="000000"/>
            </a:solidFill>
            <a:latin typeface="Calibri"/>
            <a:ea typeface="+mn-ea"/>
            <a:cs typeface="Calibri"/>
          </a:endParaRPr>
        </a:p>
      </xdr:txBody>
    </xdr:sp>
    <xdr:clientData/>
  </xdr:twoCellAnchor>
  <xdr:twoCellAnchor>
    <xdr:from>
      <xdr:col>11</xdr:col>
      <xdr:colOff>2129119</xdr:colOff>
      <xdr:row>46</xdr:row>
      <xdr:rowOff>141940</xdr:rowOff>
    </xdr:from>
    <xdr:to>
      <xdr:col>21</xdr:col>
      <xdr:colOff>1322295</xdr:colOff>
      <xdr:row>53</xdr:row>
      <xdr:rowOff>179294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0A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235323</xdr:colOff>
      <xdr:row>5</xdr:row>
      <xdr:rowOff>78442</xdr:rowOff>
    </xdr:from>
    <xdr:to>
      <xdr:col>22</xdr:col>
      <xdr:colOff>347381</xdr:colOff>
      <xdr:row>6</xdr:row>
      <xdr:rowOff>276413</xdr:rowOff>
    </xdr:to>
    <xdr:sp macro="" textlink="$AF$7">
      <xdr:nvSpPr>
        <xdr:cNvPr id="20" name="Rectangle: Rounded Corners 19">
          <a:extLst>
            <a:ext uri="{FF2B5EF4-FFF2-40B4-BE49-F238E27FC236}">
              <a16:creationId xmlns:a16="http://schemas.microsoft.com/office/drawing/2014/main" id="{00000000-0008-0000-0A00-000014000000}"/>
            </a:ext>
          </a:extLst>
        </xdr:cNvPr>
        <xdr:cNvSpPr/>
      </xdr:nvSpPr>
      <xdr:spPr>
        <a:xfrm>
          <a:off x="1692648" y="78442"/>
          <a:ext cx="11446808" cy="388471"/>
        </a:xfrm>
        <a:prstGeom prst="round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fld id="{4A9E871B-5971-4BF2-9EE1-762711376265}" type="TxLink">
            <a:rPr lang="en-US" sz="1600" b="1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062-27 - S’il existe une base de données nationale des décisions de justice, veuillez préciser le pourcentage de décisions publiées pour chaque instance ? </a:t>
          </a:fld>
          <a:endParaRPr lang="en-GB" sz="1600" b="1"/>
        </a:p>
      </xdr:txBody>
    </xdr:sp>
    <xdr:clientData/>
  </xdr:twoCellAnchor>
  <xdr:twoCellAnchor>
    <xdr:from>
      <xdr:col>3</xdr:col>
      <xdr:colOff>235323</xdr:colOff>
      <xdr:row>6</xdr:row>
      <xdr:rowOff>347382</xdr:rowOff>
    </xdr:from>
    <xdr:to>
      <xdr:col>22</xdr:col>
      <xdr:colOff>369794</xdr:colOff>
      <xdr:row>7</xdr:row>
      <xdr:rowOff>354853</xdr:rowOff>
    </xdr:to>
    <xdr:sp macro="" textlink="$AF$8">
      <xdr:nvSpPr>
        <xdr:cNvPr id="21" name="Rectangle: Rounded Corners 20">
          <a:extLst>
            <a:ext uri="{FF2B5EF4-FFF2-40B4-BE49-F238E27FC236}">
              <a16:creationId xmlns:a16="http://schemas.microsoft.com/office/drawing/2014/main" id="{00000000-0008-0000-0A00-000015000000}"/>
            </a:ext>
          </a:extLst>
        </xdr:cNvPr>
        <xdr:cNvSpPr/>
      </xdr:nvSpPr>
      <xdr:spPr>
        <a:xfrm>
          <a:off x="1692648" y="537882"/>
          <a:ext cx="11469221" cy="388471"/>
        </a:xfrm>
        <a:prstGeom prst="round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fld id="{1BE2FF79-7462-4617-8DB7-2EBBA9886DFF}" type="TxLink">
            <a:rPr lang="en-US" sz="1600" b="1" i="0" u="none" strike="noStrike">
              <a:solidFill>
                <a:srgbClr val="000000"/>
              </a:solidFill>
              <a:latin typeface="Calibri"/>
              <a:ea typeface="+mn-ea"/>
              <a:cs typeface="Calibri"/>
            </a:rPr>
            <a:pPr marL="0" indent="0" algn="l"/>
            <a:t>062-28 - S’il existe une base de données nationale des décisions de justice, veuillez préciser les modalités de publication :</a:t>
          </a:fld>
          <a:endParaRPr lang="en-GB" sz="1600" b="1" i="0" u="none" strike="noStrike">
            <a:solidFill>
              <a:srgbClr val="000000"/>
            </a:solidFill>
            <a:latin typeface="Calibri"/>
            <a:ea typeface="+mn-ea"/>
            <a:cs typeface="Calibri"/>
          </a:endParaRPr>
        </a:p>
      </xdr:txBody>
    </xdr:sp>
    <xdr:clientData/>
  </xdr:twoCellAnchor>
  <xdr:twoCellAnchor>
    <xdr:from>
      <xdr:col>7</xdr:col>
      <xdr:colOff>8038</xdr:colOff>
      <xdr:row>8</xdr:row>
      <xdr:rowOff>74703</xdr:rowOff>
    </xdr:from>
    <xdr:to>
      <xdr:col>9</xdr:col>
      <xdr:colOff>112626</xdr:colOff>
      <xdr:row>10</xdr:row>
      <xdr:rowOff>82174</xdr:rowOff>
    </xdr:to>
    <xdr:sp macro="" textlink="H10">
      <xdr:nvSpPr>
        <xdr:cNvPr id="28" name="Rectangle: Rounded Corners 27">
          <a:extLst>
            <a:ext uri="{FF2B5EF4-FFF2-40B4-BE49-F238E27FC236}">
              <a16:creationId xmlns:a16="http://schemas.microsoft.com/office/drawing/2014/main" id="{00000000-0008-0000-0A00-00001C000000}"/>
            </a:ext>
          </a:extLst>
        </xdr:cNvPr>
        <xdr:cNvSpPr/>
      </xdr:nvSpPr>
      <xdr:spPr>
        <a:xfrm>
          <a:off x="3134479" y="1027203"/>
          <a:ext cx="1314823" cy="388471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fld id="{257505F8-8633-4E94-A7BD-A3FDBE8D631A}" type="TxLink">
            <a:rPr lang="en-US" sz="800" b="1" i="0" u="none" strike="noStrike">
              <a:solidFill>
                <a:srgbClr val="000000"/>
              </a:solidFill>
              <a:latin typeface="Calibri"/>
              <a:ea typeface="+mn-ea"/>
              <a:cs typeface="Calibri"/>
            </a:rPr>
            <a:pPr marL="0" indent="0" algn="ctr"/>
            <a:t>Percentage of Supreme court decisions published</a:t>
          </a:fld>
          <a:endParaRPr lang="en-GB" sz="800" b="1" i="0" u="none" strike="noStrike">
            <a:solidFill>
              <a:srgbClr val="000000"/>
            </a:solidFill>
            <a:latin typeface="Calibri"/>
            <a:ea typeface="+mn-ea"/>
            <a:cs typeface="Calibri"/>
          </a:endParaRPr>
        </a:p>
      </xdr:txBody>
    </xdr:sp>
    <xdr:clientData/>
  </xdr:twoCellAnchor>
  <xdr:twoCellAnchor>
    <xdr:from>
      <xdr:col>6</xdr:col>
      <xdr:colOff>226554</xdr:colOff>
      <xdr:row>23</xdr:row>
      <xdr:rowOff>157843</xdr:rowOff>
    </xdr:from>
    <xdr:to>
      <xdr:col>9</xdr:col>
      <xdr:colOff>101004</xdr:colOff>
      <xdr:row>35</xdr:row>
      <xdr:rowOff>45786</xdr:rowOff>
    </xdr:to>
    <xdr:sp macro="" textlink="">
      <xdr:nvSpPr>
        <xdr:cNvPr id="89185" name="Rectangle: Rounded Corners 89184">
          <a:extLst>
            <a:ext uri="{FF2B5EF4-FFF2-40B4-BE49-F238E27FC236}">
              <a16:creationId xmlns:a16="http://schemas.microsoft.com/office/drawing/2014/main" id="{00000000-0008-0000-0A00-0000615C0100}"/>
            </a:ext>
          </a:extLst>
        </xdr:cNvPr>
        <xdr:cNvSpPr/>
      </xdr:nvSpPr>
      <xdr:spPr>
        <a:xfrm>
          <a:off x="3165697" y="3967843"/>
          <a:ext cx="1330414" cy="2146729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176417</xdr:colOff>
      <xdr:row>35</xdr:row>
      <xdr:rowOff>117894</xdr:rowOff>
    </xdr:from>
    <xdr:to>
      <xdr:col>9</xdr:col>
      <xdr:colOff>50867</xdr:colOff>
      <xdr:row>46</xdr:row>
      <xdr:rowOff>115749</xdr:rowOff>
    </xdr:to>
    <xdr:sp macro="" textlink="">
      <xdr:nvSpPr>
        <xdr:cNvPr id="89186" name="Rectangle: Rounded Corners 89185">
          <a:extLst>
            <a:ext uri="{FF2B5EF4-FFF2-40B4-BE49-F238E27FC236}">
              <a16:creationId xmlns:a16="http://schemas.microsoft.com/office/drawing/2014/main" id="{00000000-0008-0000-0A00-0000625C0100}"/>
            </a:ext>
          </a:extLst>
        </xdr:cNvPr>
        <xdr:cNvSpPr/>
      </xdr:nvSpPr>
      <xdr:spPr>
        <a:xfrm>
          <a:off x="3115560" y="6186680"/>
          <a:ext cx="1330414" cy="2106962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5650</xdr:colOff>
      <xdr:row>12</xdr:row>
      <xdr:rowOff>54150</xdr:rowOff>
    </xdr:from>
    <xdr:to>
      <xdr:col>9</xdr:col>
      <xdr:colOff>119216</xdr:colOff>
      <xdr:row>23</xdr:row>
      <xdr:rowOff>136977</xdr:rowOff>
    </xdr:to>
    <xdr:sp macro="" textlink="">
      <xdr:nvSpPr>
        <xdr:cNvPr id="89187" name="Rectangle: Rounded Corners 89186">
          <a:extLst>
            <a:ext uri="{FF2B5EF4-FFF2-40B4-BE49-F238E27FC236}">
              <a16:creationId xmlns:a16="http://schemas.microsoft.com/office/drawing/2014/main" id="{00000000-0008-0000-0A00-0000635C0100}"/>
            </a:ext>
          </a:extLst>
        </xdr:cNvPr>
        <xdr:cNvSpPr/>
      </xdr:nvSpPr>
      <xdr:spPr>
        <a:xfrm>
          <a:off x="3176114" y="1768650"/>
          <a:ext cx="1338209" cy="2178327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92408</xdr:colOff>
          <xdr:row>13</xdr:row>
          <xdr:rowOff>20950</xdr:rowOff>
        </xdr:from>
        <xdr:to>
          <xdr:col>9</xdr:col>
          <xdr:colOff>44107</xdr:colOff>
          <xdr:row>23</xdr:row>
          <xdr:rowOff>44432</xdr:rowOff>
        </xdr:to>
        <xdr:grpSp>
          <xdr:nvGrpSpPr>
            <xdr:cNvPr id="89188" name="Group 89187">
              <a:extLst>
                <a:ext uri="{FF2B5EF4-FFF2-40B4-BE49-F238E27FC236}">
                  <a16:creationId xmlns:a16="http://schemas.microsoft.com/office/drawing/2014/main" id="{00000000-0008-0000-0A00-0000645C0100}"/>
                </a:ext>
              </a:extLst>
            </xdr:cNvPr>
            <xdr:cNvGrpSpPr/>
          </xdr:nvGrpSpPr>
          <xdr:grpSpPr>
            <a:xfrm>
              <a:off x="3218849" y="2878450"/>
              <a:ext cx="1161934" cy="2118982"/>
              <a:chOff x="5144131" y="755431"/>
              <a:chExt cx="1459952" cy="1914525"/>
            </a:xfrm>
          </xdr:grpSpPr>
          <xdr:sp macro="" textlink="">
            <xdr:nvSpPr>
              <xdr:cNvPr id="22" name="Group Box 97" hidden="1">
                <a:extLst>
                  <a:ext uri="{63B3BB69-23CF-44E3-9099-C40C66FF867C}">
                    <a14:compatExt spid="_x0000_s89185"/>
                  </a:ext>
                  <a:ext uri="{FF2B5EF4-FFF2-40B4-BE49-F238E27FC236}">
                    <a16:creationId xmlns:a16="http://schemas.microsoft.com/office/drawing/2014/main" id="{00000000-0008-0000-0A00-000016000000}"/>
                  </a:ext>
                </a:extLst>
              </xdr:cNvPr>
              <xdr:cNvSpPr/>
            </xdr:nvSpPr>
            <xdr:spPr bwMode="auto">
              <a:xfrm>
                <a:off x="5144131" y="755431"/>
                <a:ext cx="1459952" cy="19145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Civil</a:t>
                </a:r>
              </a:p>
            </xdr:txBody>
          </xdr:sp>
          <xdr:sp macro="" textlink="">
            <xdr:nvSpPr>
              <xdr:cNvPr id="23" name="Option Button 98" hidden="1">
                <a:extLst>
                  <a:ext uri="{63B3BB69-23CF-44E3-9099-C40C66FF867C}">
                    <a14:compatExt spid="_x0000_s89186"/>
                  </a:ext>
                  <a:ext uri="{FF2B5EF4-FFF2-40B4-BE49-F238E27FC236}">
                    <a16:creationId xmlns:a16="http://schemas.microsoft.com/office/drawing/2014/main" id="{00000000-0008-0000-0A00-000017000000}"/>
                  </a:ext>
                </a:extLst>
              </xdr:cNvPr>
              <xdr:cNvSpPr/>
            </xdr:nvSpPr>
            <xdr:spPr bwMode="auto">
              <a:xfrm>
                <a:off x="5483448" y="937720"/>
                <a:ext cx="102049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95-100 %</a:t>
                </a:r>
              </a:p>
            </xdr:txBody>
          </xdr:sp>
          <xdr:sp macro="" textlink="">
            <xdr:nvSpPr>
              <xdr:cNvPr id="24" name="Option Button 99" hidden="1">
                <a:extLst>
                  <a:ext uri="{63B3BB69-23CF-44E3-9099-C40C66FF867C}">
                    <a14:compatExt spid="_x0000_s89187"/>
                  </a:ext>
                  <a:ext uri="{FF2B5EF4-FFF2-40B4-BE49-F238E27FC236}">
                    <a16:creationId xmlns:a16="http://schemas.microsoft.com/office/drawing/2014/main" id="{00000000-0008-0000-0A00-000018000000}"/>
                  </a:ext>
                </a:extLst>
              </xdr:cNvPr>
              <xdr:cNvSpPr/>
            </xdr:nvSpPr>
            <xdr:spPr bwMode="auto">
              <a:xfrm>
                <a:off x="5483448" y="1128220"/>
                <a:ext cx="102049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75-95 %</a:t>
                </a:r>
              </a:p>
            </xdr:txBody>
          </xdr:sp>
          <xdr:sp macro="" textlink="">
            <xdr:nvSpPr>
              <xdr:cNvPr id="25" name="Option Button 100" hidden="1">
                <a:extLst>
                  <a:ext uri="{63B3BB69-23CF-44E3-9099-C40C66FF867C}">
                    <a14:compatExt spid="_x0000_s89188"/>
                  </a:ext>
                  <a:ext uri="{FF2B5EF4-FFF2-40B4-BE49-F238E27FC236}">
                    <a16:creationId xmlns:a16="http://schemas.microsoft.com/office/drawing/2014/main" id="{00000000-0008-0000-0A00-000019000000}"/>
                  </a:ext>
                </a:extLst>
              </xdr:cNvPr>
              <xdr:cNvSpPr/>
            </xdr:nvSpPr>
            <xdr:spPr bwMode="auto">
              <a:xfrm>
                <a:off x="5483448" y="1318720"/>
                <a:ext cx="102049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50-75 %</a:t>
                </a:r>
              </a:p>
            </xdr:txBody>
          </xdr:sp>
          <xdr:sp macro="" textlink="">
            <xdr:nvSpPr>
              <xdr:cNvPr id="89189" name="Option Button 101" hidden="1">
                <a:extLst>
                  <a:ext uri="{63B3BB69-23CF-44E3-9099-C40C66FF867C}">
                    <a14:compatExt spid="_x0000_s89189"/>
                  </a:ext>
                  <a:ext uri="{FF2B5EF4-FFF2-40B4-BE49-F238E27FC236}">
                    <a16:creationId xmlns:a16="http://schemas.microsoft.com/office/drawing/2014/main" id="{00000000-0008-0000-0A00-0000655C0100}"/>
                  </a:ext>
                </a:extLst>
              </xdr:cNvPr>
              <xdr:cNvSpPr/>
            </xdr:nvSpPr>
            <xdr:spPr bwMode="auto">
              <a:xfrm>
                <a:off x="5483448" y="1509220"/>
                <a:ext cx="102049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25-50 %</a:t>
                </a:r>
              </a:p>
            </xdr:txBody>
          </xdr:sp>
          <xdr:sp macro="" textlink="">
            <xdr:nvSpPr>
              <xdr:cNvPr id="89190" name="Option Button 102" hidden="1">
                <a:extLst>
                  <a:ext uri="{63B3BB69-23CF-44E3-9099-C40C66FF867C}">
                    <a14:compatExt spid="_x0000_s89190"/>
                  </a:ext>
                  <a:ext uri="{FF2B5EF4-FFF2-40B4-BE49-F238E27FC236}">
                    <a16:creationId xmlns:a16="http://schemas.microsoft.com/office/drawing/2014/main" id="{00000000-0008-0000-0A00-0000665C0100}"/>
                  </a:ext>
                </a:extLst>
              </xdr:cNvPr>
              <xdr:cNvSpPr/>
            </xdr:nvSpPr>
            <xdr:spPr bwMode="auto">
              <a:xfrm>
                <a:off x="5483448" y="1699720"/>
                <a:ext cx="102049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1-25 %</a:t>
                </a:r>
              </a:p>
            </xdr:txBody>
          </xdr:sp>
          <xdr:sp macro="" textlink="">
            <xdr:nvSpPr>
              <xdr:cNvPr id="89191" name="Option Button 103" hidden="1">
                <a:extLst>
                  <a:ext uri="{63B3BB69-23CF-44E3-9099-C40C66FF867C}">
                    <a14:compatExt spid="_x0000_s89191"/>
                  </a:ext>
                  <a:ext uri="{FF2B5EF4-FFF2-40B4-BE49-F238E27FC236}">
                    <a16:creationId xmlns:a16="http://schemas.microsoft.com/office/drawing/2014/main" id="{00000000-0008-0000-0A00-0000675C0100}"/>
                  </a:ext>
                </a:extLst>
              </xdr:cNvPr>
              <xdr:cNvSpPr/>
            </xdr:nvSpPr>
            <xdr:spPr bwMode="auto">
              <a:xfrm>
                <a:off x="5483448" y="1890220"/>
                <a:ext cx="102049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0 %</a:t>
                </a:r>
              </a:p>
            </xdr:txBody>
          </xdr:sp>
          <xdr:sp macro="" textlink="">
            <xdr:nvSpPr>
              <xdr:cNvPr id="89192" name="Option Button 104" hidden="1">
                <a:extLst>
                  <a:ext uri="{63B3BB69-23CF-44E3-9099-C40C66FF867C}">
                    <a14:compatExt spid="_x0000_s89192"/>
                  </a:ext>
                  <a:ext uri="{FF2B5EF4-FFF2-40B4-BE49-F238E27FC236}">
                    <a16:creationId xmlns:a16="http://schemas.microsoft.com/office/drawing/2014/main" id="{00000000-0008-0000-0A00-0000685C0100}"/>
                  </a:ext>
                </a:extLst>
              </xdr:cNvPr>
              <xdr:cNvSpPr/>
            </xdr:nvSpPr>
            <xdr:spPr bwMode="auto">
              <a:xfrm>
                <a:off x="5483448" y="2080720"/>
                <a:ext cx="102049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NAP</a:t>
                </a:r>
              </a:p>
            </xdr:txBody>
          </xdr:sp>
          <xdr:sp macro="" textlink="">
            <xdr:nvSpPr>
              <xdr:cNvPr id="89193" name="Option Button 105" hidden="1">
                <a:extLst>
                  <a:ext uri="{63B3BB69-23CF-44E3-9099-C40C66FF867C}">
                    <a14:compatExt spid="_x0000_s89193"/>
                  </a:ext>
                  <a:ext uri="{FF2B5EF4-FFF2-40B4-BE49-F238E27FC236}">
                    <a16:creationId xmlns:a16="http://schemas.microsoft.com/office/drawing/2014/main" id="{00000000-0008-0000-0A00-0000695C0100}"/>
                  </a:ext>
                </a:extLst>
              </xdr:cNvPr>
              <xdr:cNvSpPr/>
            </xdr:nvSpPr>
            <xdr:spPr bwMode="auto">
              <a:xfrm>
                <a:off x="5483448" y="2271220"/>
                <a:ext cx="102049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82826</xdr:colOff>
          <xdr:row>24</xdr:row>
          <xdr:rowOff>33131</xdr:rowOff>
        </xdr:from>
        <xdr:to>
          <xdr:col>9</xdr:col>
          <xdr:colOff>42321</xdr:colOff>
          <xdr:row>34</xdr:row>
          <xdr:rowOff>90231</xdr:rowOff>
        </xdr:to>
        <xdr:grpSp>
          <xdr:nvGrpSpPr>
            <xdr:cNvPr id="26" name="Group 25">
              <a:extLst>
                <a:ext uri="{FF2B5EF4-FFF2-40B4-BE49-F238E27FC236}">
                  <a16:creationId xmlns:a16="http://schemas.microsoft.com/office/drawing/2014/main" id="{00000000-0008-0000-0A00-00001A000000}"/>
                </a:ext>
              </a:extLst>
            </xdr:cNvPr>
            <xdr:cNvGrpSpPr/>
          </xdr:nvGrpSpPr>
          <xdr:grpSpPr>
            <a:xfrm>
              <a:off x="3209267" y="5176631"/>
              <a:ext cx="1169730" cy="2118982"/>
              <a:chOff x="5144165" y="755438"/>
              <a:chExt cx="1459952" cy="1914525"/>
            </a:xfrm>
          </xdr:grpSpPr>
          <xdr:sp macro="" textlink="">
            <xdr:nvSpPr>
              <xdr:cNvPr id="89194" name="Group Box 106" descr="Administrative" hidden="1">
                <a:extLst>
                  <a:ext uri="{63B3BB69-23CF-44E3-9099-C40C66FF867C}">
                    <a14:compatExt spid="_x0000_s89194"/>
                  </a:ext>
                  <a:ext uri="{FF2B5EF4-FFF2-40B4-BE49-F238E27FC236}">
                    <a16:creationId xmlns:a16="http://schemas.microsoft.com/office/drawing/2014/main" id="{00000000-0008-0000-0A00-00006A5C0100}"/>
                  </a:ext>
                </a:extLst>
              </xdr:cNvPr>
              <xdr:cNvSpPr/>
            </xdr:nvSpPr>
            <xdr:spPr bwMode="auto">
              <a:xfrm>
                <a:off x="5144165" y="755438"/>
                <a:ext cx="1459952" cy="19145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Administrative</a:t>
                </a:r>
              </a:p>
            </xdr:txBody>
          </xdr:sp>
          <xdr:sp macro="" textlink="">
            <xdr:nvSpPr>
              <xdr:cNvPr id="89195" name="Option Button 107" hidden="1">
                <a:extLst>
                  <a:ext uri="{63B3BB69-23CF-44E3-9099-C40C66FF867C}">
                    <a14:compatExt spid="_x0000_s89195"/>
                  </a:ext>
                  <a:ext uri="{FF2B5EF4-FFF2-40B4-BE49-F238E27FC236}">
                    <a16:creationId xmlns:a16="http://schemas.microsoft.com/office/drawing/2014/main" id="{00000000-0008-0000-0A00-00006B5C0100}"/>
                  </a:ext>
                </a:extLst>
              </xdr:cNvPr>
              <xdr:cNvSpPr/>
            </xdr:nvSpPr>
            <xdr:spPr bwMode="auto">
              <a:xfrm>
                <a:off x="5483444" y="937720"/>
                <a:ext cx="102049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95-100 %</a:t>
                </a:r>
              </a:p>
            </xdr:txBody>
          </xdr:sp>
          <xdr:sp macro="" textlink="">
            <xdr:nvSpPr>
              <xdr:cNvPr id="89196" name="Option Button 108" hidden="1">
                <a:extLst>
                  <a:ext uri="{63B3BB69-23CF-44E3-9099-C40C66FF867C}">
                    <a14:compatExt spid="_x0000_s89196"/>
                  </a:ext>
                  <a:ext uri="{FF2B5EF4-FFF2-40B4-BE49-F238E27FC236}">
                    <a16:creationId xmlns:a16="http://schemas.microsoft.com/office/drawing/2014/main" id="{00000000-0008-0000-0A00-00006C5C0100}"/>
                  </a:ext>
                </a:extLst>
              </xdr:cNvPr>
              <xdr:cNvSpPr/>
            </xdr:nvSpPr>
            <xdr:spPr bwMode="auto">
              <a:xfrm>
                <a:off x="5483444" y="1128220"/>
                <a:ext cx="102049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75-95 %</a:t>
                </a:r>
              </a:p>
            </xdr:txBody>
          </xdr:sp>
          <xdr:sp macro="" textlink="">
            <xdr:nvSpPr>
              <xdr:cNvPr id="89197" name="Option Button 109" hidden="1">
                <a:extLst>
                  <a:ext uri="{63B3BB69-23CF-44E3-9099-C40C66FF867C}">
                    <a14:compatExt spid="_x0000_s89197"/>
                  </a:ext>
                  <a:ext uri="{FF2B5EF4-FFF2-40B4-BE49-F238E27FC236}">
                    <a16:creationId xmlns:a16="http://schemas.microsoft.com/office/drawing/2014/main" id="{00000000-0008-0000-0A00-00006D5C0100}"/>
                  </a:ext>
                </a:extLst>
              </xdr:cNvPr>
              <xdr:cNvSpPr/>
            </xdr:nvSpPr>
            <xdr:spPr bwMode="auto">
              <a:xfrm>
                <a:off x="5483444" y="1318720"/>
                <a:ext cx="102049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50-75 %</a:t>
                </a:r>
              </a:p>
            </xdr:txBody>
          </xdr:sp>
          <xdr:sp macro="" textlink="">
            <xdr:nvSpPr>
              <xdr:cNvPr id="89198" name="Option Button 110" hidden="1">
                <a:extLst>
                  <a:ext uri="{63B3BB69-23CF-44E3-9099-C40C66FF867C}">
                    <a14:compatExt spid="_x0000_s89198"/>
                  </a:ext>
                  <a:ext uri="{FF2B5EF4-FFF2-40B4-BE49-F238E27FC236}">
                    <a16:creationId xmlns:a16="http://schemas.microsoft.com/office/drawing/2014/main" id="{00000000-0008-0000-0A00-00006E5C0100}"/>
                  </a:ext>
                </a:extLst>
              </xdr:cNvPr>
              <xdr:cNvSpPr/>
            </xdr:nvSpPr>
            <xdr:spPr bwMode="auto">
              <a:xfrm>
                <a:off x="5483444" y="1509220"/>
                <a:ext cx="102049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25-50 %</a:t>
                </a:r>
              </a:p>
            </xdr:txBody>
          </xdr:sp>
          <xdr:sp macro="" textlink="">
            <xdr:nvSpPr>
              <xdr:cNvPr id="89199" name="Option Button 111" hidden="1">
                <a:extLst>
                  <a:ext uri="{63B3BB69-23CF-44E3-9099-C40C66FF867C}">
                    <a14:compatExt spid="_x0000_s89199"/>
                  </a:ext>
                  <a:ext uri="{FF2B5EF4-FFF2-40B4-BE49-F238E27FC236}">
                    <a16:creationId xmlns:a16="http://schemas.microsoft.com/office/drawing/2014/main" id="{00000000-0008-0000-0A00-00006F5C0100}"/>
                  </a:ext>
                </a:extLst>
              </xdr:cNvPr>
              <xdr:cNvSpPr/>
            </xdr:nvSpPr>
            <xdr:spPr bwMode="auto">
              <a:xfrm>
                <a:off x="5483444" y="1699720"/>
                <a:ext cx="102049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1-25 %</a:t>
                </a:r>
              </a:p>
            </xdr:txBody>
          </xdr:sp>
          <xdr:sp macro="" textlink="">
            <xdr:nvSpPr>
              <xdr:cNvPr id="89200" name="Option Button 112" hidden="1">
                <a:extLst>
                  <a:ext uri="{63B3BB69-23CF-44E3-9099-C40C66FF867C}">
                    <a14:compatExt spid="_x0000_s89200"/>
                  </a:ext>
                  <a:ext uri="{FF2B5EF4-FFF2-40B4-BE49-F238E27FC236}">
                    <a16:creationId xmlns:a16="http://schemas.microsoft.com/office/drawing/2014/main" id="{00000000-0008-0000-0A00-0000705C0100}"/>
                  </a:ext>
                </a:extLst>
              </xdr:cNvPr>
              <xdr:cNvSpPr/>
            </xdr:nvSpPr>
            <xdr:spPr bwMode="auto">
              <a:xfrm>
                <a:off x="5483444" y="1890220"/>
                <a:ext cx="102049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0 %</a:t>
                </a:r>
              </a:p>
            </xdr:txBody>
          </xdr:sp>
          <xdr:sp macro="" textlink="">
            <xdr:nvSpPr>
              <xdr:cNvPr id="89201" name="Option Button 113" hidden="1">
                <a:extLst>
                  <a:ext uri="{63B3BB69-23CF-44E3-9099-C40C66FF867C}">
                    <a14:compatExt spid="_x0000_s89201"/>
                  </a:ext>
                  <a:ext uri="{FF2B5EF4-FFF2-40B4-BE49-F238E27FC236}">
                    <a16:creationId xmlns:a16="http://schemas.microsoft.com/office/drawing/2014/main" id="{00000000-0008-0000-0A00-0000715C0100}"/>
                  </a:ext>
                </a:extLst>
              </xdr:cNvPr>
              <xdr:cNvSpPr/>
            </xdr:nvSpPr>
            <xdr:spPr bwMode="auto">
              <a:xfrm>
                <a:off x="5483444" y="2080720"/>
                <a:ext cx="102049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NAP</a:t>
                </a:r>
              </a:p>
            </xdr:txBody>
          </xdr:sp>
          <xdr:sp macro="" textlink="">
            <xdr:nvSpPr>
              <xdr:cNvPr id="89202" name="Option Button 114" hidden="1">
                <a:extLst>
                  <a:ext uri="{63B3BB69-23CF-44E3-9099-C40C66FF867C}">
                    <a14:compatExt spid="_x0000_s89202"/>
                  </a:ext>
                  <a:ext uri="{FF2B5EF4-FFF2-40B4-BE49-F238E27FC236}">
                    <a16:creationId xmlns:a16="http://schemas.microsoft.com/office/drawing/2014/main" id="{00000000-0008-0000-0A00-0000725C0100}"/>
                  </a:ext>
                </a:extLst>
              </xdr:cNvPr>
              <xdr:cNvSpPr/>
            </xdr:nvSpPr>
            <xdr:spPr bwMode="auto">
              <a:xfrm>
                <a:off x="5483444" y="2271220"/>
                <a:ext cx="102049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36</xdr:row>
          <xdr:rowOff>0</xdr:rowOff>
        </xdr:from>
        <xdr:to>
          <xdr:col>8</xdr:col>
          <xdr:colOff>572408</xdr:colOff>
          <xdr:row>46</xdr:row>
          <xdr:rowOff>23969</xdr:rowOff>
        </xdr:to>
        <xdr:grpSp>
          <xdr:nvGrpSpPr>
            <xdr:cNvPr id="89207" name="Group 89206">
              <a:extLst>
                <a:ext uri="{FF2B5EF4-FFF2-40B4-BE49-F238E27FC236}">
                  <a16:creationId xmlns:a16="http://schemas.microsoft.com/office/drawing/2014/main" id="{00000000-0008-0000-0A00-0000775C0100}"/>
                </a:ext>
              </a:extLst>
            </xdr:cNvPr>
            <xdr:cNvGrpSpPr/>
          </xdr:nvGrpSpPr>
          <xdr:grpSpPr>
            <a:xfrm>
              <a:off x="3126441" y="7586382"/>
              <a:ext cx="1177526" cy="2130675"/>
              <a:chOff x="5144147" y="755431"/>
              <a:chExt cx="1459953" cy="1914525"/>
            </a:xfrm>
          </xdr:grpSpPr>
          <xdr:sp macro="" textlink="">
            <xdr:nvSpPr>
              <xdr:cNvPr id="89203" name="Group Box 115" descr="Criminal" hidden="1">
                <a:extLst>
                  <a:ext uri="{63B3BB69-23CF-44E3-9099-C40C66FF867C}">
                    <a14:compatExt spid="_x0000_s89203"/>
                  </a:ext>
                  <a:ext uri="{FF2B5EF4-FFF2-40B4-BE49-F238E27FC236}">
                    <a16:creationId xmlns:a16="http://schemas.microsoft.com/office/drawing/2014/main" id="{00000000-0008-0000-0A00-0000735C0100}"/>
                  </a:ext>
                </a:extLst>
              </xdr:cNvPr>
              <xdr:cNvSpPr/>
            </xdr:nvSpPr>
            <xdr:spPr bwMode="auto">
              <a:xfrm>
                <a:off x="5144147" y="755431"/>
                <a:ext cx="1459953" cy="19145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Pénal</a:t>
                </a:r>
              </a:p>
            </xdr:txBody>
          </xdr:sp>
          <xdr:sp macro="" textlink="">
            <xdr:nvSpPr>
              <xdr:cNvPr id="89204" name="Option Button 116" hidden="1">
                <a:extLst>
                  <a:ext uri="{63B3BB69-23CF-44E3-9099-C40C66FF867C}">
                    <a14:compatExt spid="_x0000_s89204"/>
                  </a:ext>
                  <a:ext uri="{FF2B5EF4-FFF2-40B4-BE49-F238E27FC236}">
                    <a16:creationId xmlns:a16="http://schemas.microsoft.com/office/drawing/2014/main" id="{00000000-0008-0000-0A00-0000745C0100}"/>
                  </a:ext>
                </a:extLst>
              </xdr:cNvPr>
              <xdr:cNvSpPr/>
            </xdr:nvSpPr>
            <xdr:spPr bwMode="auto">
              <a:xfrm>
                <a:off x="5483446" y="937720"/>
                <a:ext cx="102049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95-100 %</a:t>
                </a:r>
              </a:p>
            </xdr:txBody>
          </xdr:sp>
          <xdr:sp macro="" textlink="">
            <xdr:nvSpPr>
              <xdr:cNvPr id="89205" name="Option Button 117" hidden="1">
                <a:extLst>
                  <a:ext uri="{63B3BB69-23CF-44E3-9099-C40C66FF867C}">
                    <a14:compatExt spid="_x0000_s89205"/>
                  </a:ext>
                  <a:ext uri="{FF2B5EF4-FFF2-40B4-BE49-F238E27FC236}">
                    <a16:creationId xmlns:a16="http://schemas.microsoft.com/office/drawing/2014/main" id="{00000000-0008-0000-0A00-0000755C0100}"/>
                  </a:ext>
                </a:extLst>
              </xdr:cNvPr>
              <xdr:cNvSpPr/>
            </xdr:nvSpPr>
            <xdr:spPr bwMode="auto">
              <a:xfrm>
                <a:off x="5483446" y="1128220"/>
                <a:ext cx="102049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75-95 %</a:t>
                </a:r>
              </a:p>
            </xdr:txBody>
          </xdr:sp>
          <xdr:sp macro="" textlink="">
            <xdr:nvSpPr>
              <xdr:cNvPr id="89206" name="Option Button 118" hidden="1">
                <a:extLst>
                  <a:ext uri="{63B3BB69-23CF-44E3-9099-C40C66FF867C}">
                    <a14:compatExt spid="_x0000_s89206"/>
                  </a:ext>
                  <a:ext uri="{FF2B5EF4-FFF2-40B4-BE49-F238E27FC236}">
                    <a16:creationId xmlns:a16="http://schemas.microsoft.com/office/drawing/2014/main" id="{00000000-0008-0000-0A00-0000765C0100}"/>
                  </a:ext>
                </a:extLst>
              </xdr:cNvPr>
              <xdr:cNvSpPr/>
            </xdr:nvSpPr>
            <xdr:spPr bwMode="auto">
              <a:xfrm>
                <a:off x="5483446" y="1318720"/>
                <a:ext cx="102049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50-75 %</a:t>
                </a:r>
              </a:p>
            </xdr:txBody>
          </xdr:sp>
          <xdr:sp macro="" textlink="">
            <xdr:nvSpPr>
              <xdr:cNvPr id="27" name="Option Button 119" hidden="1">
                <a:extLst>
                  <a:ext uri="{63B3BB69-23CF-44E3-9099-C40C66FF867C}">
                    <a14:compatExt spid="_x0000_s89207"/>
                  </a:ext>
                  <a:ext uri="{FF2B5EF4-FFF2-40B4-BE49-F238E27FC236}">
                    <a16:creationId xmlns:a16="http://schemas.microsoft.com/office/drawing/2014/main" id="{00000000-0008-0000-0A00-00001B000000}"/>
                  </a:ext>
                </a:extLst>
              </xdr:cNvPr>
              <xdr:cNvSpPr/>
            </xdr:nvSpPr>
            <xdr:spPr bwMode="auto">
              <a:xfrm>
                <a:off x="5483446" y="1509220"/>
                <a:ext cx="102049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25-50 %</a:t>
                </a:r>
              </a:p>
            </xdr:txBody>
          </xdr:sp>
          <xdr:sp macro="" textlink="">
            <xdr:nvSpPr>
              <xdr:cNvPr id="89208" name="Option Button 120" hidden="1">
                <a:extLst>
                  <a:ext uri="{63B3BB69-23CF-44E3-9099-C40C66FF867C}">
                    <a14:compatExt spid="_x0000_s89208"/>
                  </a:ext>
                  <a:ext uri="{FF2B5EF4-FFF2-40B4-BE49-F238E27FC236}">
                    <a16:creationId xmlns:a16="http://schemas.microsoft.com/office/drawing/2014/main" id="{00000000-0008-0000-0A00-0000785C0100}"/>
                  </a:ext>
                </a:extLst>
              </xdr:cNvPr>
              <xdr:cNvSpPr/>
            </xdr:nvSpPr>
            <xdr:spPr bwMode="auto">
              <a:xfrm>
                <a:off x="5483446" y="1699720"/>
                <a:ext cx="102049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1-25 %</a:t>
                </a:r>
              </a:p>
            </xdr:txBody>
          </xdr:sp>
          <xdr:sp macro="" textlink="">
            <xdr:nvSpPr>
              <xdr:cNvPr id="89209" name="Option Button 121" hidden="1">
                <a:extLst>
                  <a:ext uri="{63B3BB69-23CF-44E3-9099-C40C66FF867C}">
                    <a14:compatExt spid="_x0000_s89209"/>
                  </a:ext>
                  <a:ext uri="{FF2B5EF4-FFF2-40B4-BE49-F238E27FC236}">
                    <a16:creationId xmlns:a16="http://schemas.microsoft.com/office/drawing/2014/main" id="{00000000-0008-0000-0A00-0000795C0100}"/>
                  </a:ext>
                </a:extLst>
              </xdr:cNvPr>
              <xdr:cNvSpPr/>
            </xdr:nvSpPr>
            <xdr:spPr bwMode="auto">
              <a:xfrm>
                <a:off x="5483446" y="1890220"/>
                <a:ext cx="102049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0 %</a:t>
                </a:r>
              </a:p>
            </xdr:txBody>
          </xdr:sp>
          <xdr:sp macro="" textlink="">
            <xdr:nvSpPr>
              <xdr:cNvPr id="89210" name="Option Button 122" hidden="1">
                <a:extLst>
                  <a:ext uri="{63B3BB69-23CF-44E3-9099-C40C66FF867C}">
                    <a14:compatExt spid="_x0000_s89210"/>
                  </a:ext>
                  <a:ext uri="{FF2B5EF4-FFF2-40B4-BE49-F238E27FC236}">
                    <a16:creationId xmlns:a16="http://schemas.microsoft.com/office/drawing/2014/main" id="{00000000-0008-0000-0A00-00007A5C0100}"/>
                  </a:ext>
                </a:extLst>
              </xdr:cNvPr>
              <xdr:cNvSpPr/>
            </xdr:nvSpPr>
            <xdr:spPr bwMode="auto">
              <a:xfrm>
                <a:off x="5483446" y="2080720"/>
                <a:ext cx="102049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NAP</a:t>
                </a:r>
              </a:p>
            </xdr:txBody>
          </xdr:sp>
          <xdr:sp macro="" textlink="">
            <xdr:nvSpPr>
              <xdr:cNvPr id="89211" name="Option Button 123" hidden="1">
                <a:extLst>
                  <a:ext uri="{63B3BB69-23CF-44E3-9099-C40C66FF867C}">
                    <a14:compatExt spid="_x0000_s89211"/>
                  </a:ext>
                  <a:ext uri="{FF2B5EF4-FFF2-40B4-BE49-F238E27FC236}">
                    <a16:creationId xmlns:a16="http://schemas.microsoft.com/office/drawing/2014/main" id="{00000000-0008-0000-0A00-00007B5C0100}"/>
                  </a:ext>
                </a:extLst>
              </xdr:cNvPr>
              <xdr:cNvSpPr/>
            </xdr:nvSpPr>
            <xdr:spPr bwMode="auto">
              <a:xfrm>
                <a:off x="5483446" y="2271220"/>
                <a:ext cx="102049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95250</xdr:colOff>
          <xdr:row>14</xdr:row>
          <xdr:rowOff>142875</xdr:rowOff>
        </xdr:from>
        <xdr:to>
          <xdr:col>22</xdr:col>
          <xdr:colOff>304800</xdr:colOff>
          <xdr:row>16</xdr:row>
          <xdr:rowOff>0</xdr:rowOff>
        </xdr:to>
        <xdr:sp macro="" textlink="">
          <xdr:nvSpPr>
            <xdr:cNvPr id="89213" name="Check Box 125" hidden="1">
              <a:extLst>
                <a:ext uri="{63B3BB69-23CF-44E3-9099-C40C66FF867C}">
                  <a14:compatExt spid="_x0000_s89213"/>
                </a:ext>
                <a:ext uri="{FF2B5EF4-FFF2-40B4-BE49-F238E27FC236}">
                  <a16:creationId xmlns:a16="http://schemas.microsoft.com/office/drawing/2014/main" id="{00000000-0008-0000-0A00-00007D5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95250</xdr:colOff>
          <xdr:row>15</xdr:row>
          <xdr:rowOff>133350</xdr:rowOff>
        </xdr:from>
        <xdr:to>
          <xdr:col>22</xdr:col>
          <xdr:colOff>304800</xdr:colOff>
          <xdr:row>16</xdr:row>
          <xdr:rowOff>171450</xdr:rowOff>
        </xdr:to>
        <xdr:sp macro="" textlink="">
          <xdr:nvSpPr>
            <xdr:cNvPr id="89215" name="Check Box 127" hidden="1">
              <a:extLst>
                <a:ext uri="{63B3BB69-23CF-44E3-9099-C40C66FF867C}">
                  <a14:compatExt spid="_x0000_s89215"/>
                </a:ext>
                <a:ext uri="{FF2B5EF4-FFF2-40B4-BE49-F238E27FC236}">
                  <a16:creationId xmlns:a16="http://schemas.microsoft.com/office/drawing/2014/main" id="{00000000-0008-0000-0A00-00007F5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95250</xdr:colOff>
          <xdr:row>16</xdr:row>
          <xdr:rowOff>180975</xdr:rowOff>
        </xdr:from>
        <xdr:to>
          <xdr:col>22</xdr:col>
          <xdr:colOff>304800</xdr:colOff>
          <xdr:row>18</xdr:row>
          <xdr:rowOff>38100</xdr:rowOff>
        </xdr:to>
        <xdr:sp macro="" textlink="">
          <xdr:nvSpPr>
            <xdr:cNvPr id="89216" name="Check Box 128" hidden="1">
              <a:extLst>
                <a:ext uri="{63B3BB69-23CF-44E3-9099-C40C66FF867C}">
                  <a14:compatExt spid="_x0000_s89216"/>
                </a:ext>
                <a:ext uri="{FF2B5EF4-FFF2-40B4-BE49-F238E27FC236}">
                  <a16:creationId xmlns:a16="http://schemas.microsoft.com/office/drawing/2014/main" id="{00000000-0008-0000-0A00-0000805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95250</xdr:colOff>
          <xdr:row>25</xdr:row>
          <xdr:rowOff>161925</xdr:rowOff>
        </xdr:from>
        <xdr:to>
          <xdr:col>22</xdr:col>
          <xdr:colOff>304800</xdr:colOff>
          <xdr:row>27</xdr:row>
          <xdr:rowOff>9525</xdr:rowOff>
        </xdr:to>
        <xdr:sp macro="" textlink="">
          <xdr:nvSpPr>
            <xdr:cNvPr id="89218" name="Check Box 130" hidden="1">
              <a:extLst>
                <a:ext uri="{63B3BB69-23CF-44E3-9099-C40C66FF867C}">
                  <a14:compatExt spid="_x0000_s89218"/>
                </a:ext>
                <a:ext uri="{FF2B5EF4-FFF2-40B4-BE49-F238E27FC236}">
                  <a16:creationId xmlns:a16="http://schemas.microsoft.com/office/drawing/2014/main" id="{00000000-0008-0000-0A00-0000825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95250</xdr:colOff>
          <xdr:row>26</xdr:row>
          <xdr:rowOff>133350</xdr:rowOff>
        </xdr:from>
        <xdr:to>
          <xdr:col>22</xdr:col>
          <xdr:colOff>304800</xdr:colOff>
          <xdr:row>27</xdr:row>
          <xdr:rowOff>171450</xdr:rowOff>
        </xdr:to>
        <xdr:sp macro="" textlink="">
          <xdr:nvSpPr>
            <xdr:cNvPr id="89219" name="Check Box 131" hidden="1">
              <a:extLst>
                <a:ext uri="{63B3BB69-23CF-44E3-9099-C40C66FF867C}">
                  <a14:compatExt spid="_x0000_s89219"/>
                </a:ext>
                <a:ext uri="{FF2B5EF4-FFF2-40B4-BE49-F238E27FC236}">
                  <a16:creationId xmlns:a16="http://schemas.microsoft.com/office/drawing/2014/main" id="{00000000-0008-0000-0A00-0000835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95250</xdr:colOff>
          <xdr:row>27</xdr:row>
          <xdr:rowOff>161925</xdr:rowOff>
        </xdr:from>
        <xdr:to>
          <xdr:col>22</xdr:col>
          <xdr:colOff>304800</xdr:colOff>
          <xdr:row>29</xdr:row>
          <xdr:rowOff>9525</xdr:rowOff>
        </xdr:to>
        <xdr:sp macro="" textlink="">
          <xdr:nvSpPr>
            <xdr:cNvPr id="89220" name="Check Box 132" hidden="1">
              <a:extLst>
                <a:ext uri="{63B3BB69-23CF-44E3-9099-C40C66FF867C}">
                  <a14:compatExt spid="_x0000_s89220"/>
                </a:ext>
                <a:ext uri="{FF2B5EF4-FFF2-40B4-BE49-F238E27FC236}">
                  <a16:creationId xmlns:a16="http://schemas.microsoft.com/office/drawing/2014/main" id="{00000000-0008-0000-0A00-0000845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95250</xdr:colOff>
          <xdr:row>36</xdr:row>
          <xdr:rowOff>180975</xdr:rowOff>
        </xdr:from>
        <xdr:to>
          <xdr:col>22</xdr:col>
          <xdr:colOff>304800</xdr:colOff>
          <xdr:row>38</xdr:row>
          <xdr:rowOff>19050</xdr:rowOff>
        </xdr:to>
        <xdr:sp macro="" textlink="">
          <xdr:nvSpPr>
            <xdr:cNvPr id="89221" name="Check Box 133" hidden="1">
              <a:extLst>
                <a:ext uri="{63B3BB69-23CF-44E3-9099-C40C66FF867C}">
                  <a14:compatExt spid="_x0000_s89221"/>
                </a:ext>
                <a:ext uri="{FF2B5EF4-FFF2-40B4-BE49-F238E27FC236}">
                  <a16:creationId xmlns:a16="http://schemas.microsoft.com/office/drawing/2014/main" id="{00000000-0008-0000-0A00-0000855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95250</xdr:colOff>
          <xdr:row>37</xdr:row>
          <xdr:rowOff>142875</xdr:rowOff>
        </xdr:from>
        <xdr:to>
          <xdr:col>22</xdr:col>
          <xdr:colOff>304800</xdr:colOff>
          <xdr:row>38</xdr:row>
          <xdr:rowOff>171450</xdr:rowOff>
        </xdr:to>
        <xdr:sp macro="" textlink="">
          <xdr:nvSpPr>
            <xdr:cNvPr id="89222" name="Check Box 134" hidden="1">
              <a:extLst>
                <a:ext uri="{63B3BB69-23CF-44E3-9099-C40C66FF867C}">
                  <a14:compatExt spid="_x0000_s89222"/>
                </a:ext>
                <a:ext uri="{FF2B5EF4-FFF2-40B4-BE49-F238E27FC236}">
                  <a16:creationId xmlns:a16="http://schemas.microsoft.com/office/drawing/2014/main" id="{00000000-0008-0000-0A00-0000865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95250</xdr:colOff>
          <xdr:row>38</xdr:row>
          <xdr:rowOff>114300</xdr:rowOff>
        </xdr:from>
        <xdr:to>
          <xdr:col>22</xdr:col>
          <xdr:colOff>304800</xdr:colOff>
          <xdr:row>39</xdr:row>
          <xdr:rowOff>142875</xdr:rowOff>
        </xdr:to>
        <xdr:sp macro="" textlink="">
          <xdr:nvSpPr>
            <xdr:cNvPr id="89223" name="Check Box 135" hidden="1">
              <a:extLst>
                <a:ext uri="{63B3BB69-23CF-44E3-9099-C40C66FF867C}">
                  <a14:compatExt spid="_x0000_s89223"/>
                </a:ext>
                <a:ext uri="{FF2B5EF4-FFF2-40B4-BE49-F238E27FC236}">
                  <a16:creationId xmlns:a16="http://schemas.microsoft.com/office/drawing/2014/main" id="{00000000-0008-0000-0A00-0000875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104775</xdr:colOff>
          <xdr:row>17</xdr:row>
          <xdr:rowOff>171450</xdr:rowOff>
        </xdr:from>
        <xdr:to>
          <xdr:col>22</xdr:col>
          <xdr:colOff>314325</xdr:colOff>
          <xdr:row>19</xdr:row>
          <xdr:rowOff>19050</xdr:rowOff>
        </xdr:to>
        <xdr:sp macro="" textlink="">
          <xdr:nvSpPr>
            <xdr:cNvPr id="89224" name="Check Box 136" hidden="1">
              <a:extLst>
                <a:ext uri="{63B3BB69-23CF-44E3-9099-C40C66FF867C}">
                  <a14:compatExt spid="_x0000_s89224"/>
                </a:ext>
                <a:ext uri="{FF2B5EF4-FFF2-40B4-BE49-F238E27FC236}">
                  <a16:creationId xmlns:a16="http://schemas.microsoft.com/office/drawing/2014/main" id="{00000000-0008-0000-0A00-0000885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95250</xdr:colOff>
          <xdr:row>28</xdr:row>
          <xdr:rowOff>171450</xdr:rowOff>
        </xdr:from>
        <xdr:to>
          <xdr:col>22</xdr:col>
          <xdr:colOff>304800</xdr:colOff>
          <xdr:row>30</xdr:row>
          <xdr:rowOff>19050</xdr:rowOff>
        </xdr:to>
        <xdr:sp macro="" textlink="">
          <xdr:nvSpPr>
            <xdr:cNvPr id="89226" name="Check Box 138" hidden="1">
              <a:extLst>
                <a:ext uri="{63B3BB69-23CF-44E3-9099-C40C66FF867C}">
                  <a14:compatExt spid="_x0000_s89226"/>
                </a:ext>
                <a:ext uri="{FF2B5EF4-FFF2-40B4-BE49-F238E27FC236}">
                  <a16:creationId xmlns:a16="http://schemas.microsoft.com/office/drawing/2014/main" id="{00000000-0008-0000-0A00-00008A5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95250</xdr:colOff>
          <xdr:row>39</xdr:row>
          <xdr:rowOff>161925</xdr:rowOff>
        </xdr:from>
        <xdr:to>
          <xdr:col>22</xdr:col>
          <xdr:colOff>304800</xdr:colOff>
          <xdr:row>41</xdr:row>
          <xdr:rowOff>9525</xdr:rowOff>
        </xdr:to>
        <xdr:sp macro="" textlink="">
          <xdr:nvSpPr>
            <xdr:cNvPr id="89227" name="Check Box 139" hidden="1">
              <a:extLst>
                <a:ext uri="{63B3BB69-23CF-44E3-9099-C40C66FF867C}">
                  <a14:compatExt spid="_x0000_s89227"/>
                </a:ext>
                <a:ext uri="{FF2B5EF4-FFF2-40B4-BE49-F238E27FC236}">
                  <a16:creationId xmlns:a16="http://schemas.microsoft.com/office/drawing/2014/main" id="{00000000-0008-0000-0A00-00008B5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0</xdr:colOff>
      <xdr:row>1</xdr:row>
      <xdr:rowOff>0</xdr:rowOff>
    </xdr:from>
    <xdr:to>
      <xdr:col>50</xdr:col>
      <xdr:colOff>322710</xdr:colOff>
      <xdr:row>4</xdr:row>
      <xdr:rowOff>89808</xdr:rowOff>
    </xdr:to>
    <xdr:grpSp>
      <xdr:nvGrpSpPr>
        <xdr:cNvPr id="30" name="Group 29">
          <a:extLst>
            <a:ext uri="{FF2B5EF4-FFF2-40B4-BE49-F238E27FC236}">
              <a16:creationId xmlns:a16="http://schemas.microsoft.com/office/drawing/2014/main" id="{00000000-0008-0000-0A00-00001E000000}"/>
            </a:ext>
          </a:extLst>
        </xdr:cNvPr>
        <xdr:cNvGrpSpPr/>
      </xdr:nvGrpSpPr>
      <xdr:grpSpPr>
        <a:xfrm>
          <a:off x="1692088" y="190500"/>
          <a:ext cx="14072328" cy="661308"/>
          <a:chOff x="11360729" y="190500"/>
          <a:chExt cx="14047216" cy="661308"/>
        </a:xfrm>
      </xdr:grpSpPr>
      <xdr:sp macro="" textlink="">
        <xdr:nvSpPr>
          <xdr:cNvPr id="89174" name="Ellipse 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0000000-0008-0000-0A00-0000565C0100}"/>
              </a:ext>
            </a:extLst>
          </xdr:cNvPr>
          <xdr:cNvSpPr/>
        </xdr:nvSpPr>
        <xdr:spPr bwMode="auto">
          <a:xfrm>
            <a:off x="11585864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89175" name="Ellipse 4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00000000-0008-0000-0A00-0000575C0100}"/>
              </a:ext>
            </a:extLst>
          </xdr:cNvPr>
          <xdr:cNvSpPr/>
        </xdr:nvSpPr>
        <xdr:spPr bwMode="auto">
          <a:xfrm>
            <a:off x="12798136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89176" name="Ellipse 4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00000000-0008-0000-0A00-0000585C0100}"/>
              </a:ext>
            </a:extLst>
          </xdr:cNvPr>
          <xdr:cNvSpPr/>
        </xdr:nvSpPr>
        <xdr:spPr bwMode="auto">
          <a:xfrm>
            <a:off x="14010409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89178" name="Ellipse 4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00000000-0008-0000-0A00-00005A5C0100}"/>
              </a:ext>
            </a:extLst>
          </xdr:cNvPr>
          <xdr:cNvSpPr/>
        </xdr:nvSpPr>
        <xdr:spPr bwMode="auto">
          <a:xfrm>
            <a:off x="15222682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89179" name="Ellipse 4">
            <a:hlinkClick xmlns:r="http://schemas.openxmlformats.org/officeDocument/2006/relationships" r:id="rId6"/>
            <a:extLst>
              <a:ext uri="{FF2B5EF4-FFF2-40B4-BE49-F238E27FC236}">
                <a16:creationId xmlns:a16="http://schemas.microsoft.com/office/drawing/2014/main" id="{00000000-0008-0000-0A00-00005B5C0100}"/>
              </a:ext>
            </a:extLst>
          </xdr:cNvPr>
          <xdr:cNvSpPr/>
        </xdr:nvSpPr>
        <xdr:spPr bwMode="auto">
          <a:xfrm>
            <a:off x="16434955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89180" name="Ellipse 4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00000000-0008-0000-0A00-00005C5C0100}"/>
              </a:ext>
            </a:extLst>
          </xdr:cNvPr>
          <xdr:cNvSpPr/>
        </xdr:nvSpPr>
        <xdr:spPr bwMode="auto">
          <a:xfrm>
            <a:off x="17647227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89182" name="Ellipse 4">
            <a:hlinkClick xmlns:r="http://schemas.openxmlformats.org/officeDocument/2006/relationships" r:id="rId8"/>
            <a:extLst>
              <a:ext uri="{FF2B5EF4-FFF2-40B4-BE49-F238E27FC236}">
                <a16:creationId xmlns:a16="http://schemas.microsoft.com/office/drawing/2014/main" id="{00000000-0008-0000-0A00-00005E5C0100}"/>
              </a:ext>
            </a:extLst>
          </xdr:cNvPr>
          <xdr:cNvSpPr/>
        </xdr:nvSpPr>
        <xdr:spPr bwMode="auto">
          <a:xfrm>
            <a:off x="18859500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89183" name="Ellipse 4">
            <a:hlinkClick xmlns:r="http://schemas.openxmlformats.org/officeDocument/2006/relationships" r:id="rId9"/>
            <a:extLst>
              <a:ext uri="{FF2B5EF4-FFF2-40B4-BE49-F238E27FC236}">
                <a16:creationId xmlns:a16="http://schemas.microsoft.com/office/drawing/2014/main" id="{00000000-0008-0000-0A00-00005F5C0100}"/>
              </a:ext>
            </a:extLst>
          </xdr:cNvPr>
          <xdr:cNvSpPr/>
        </xdr:nvSpPr>
        <xdr:spPr bwMode="auto">
          <a:xfrm>
            <a:off x="20071773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89184" name="Ellipse 4">
            <a:hlinkClick xmlns:r="http://schemas.openxmlformats.org/officeDocument/2006/relationships" r:id="rId10"/>
            <a:extLst>
              <a:ext uri="{FF2B5EF4-FFF2-40B4-BE49-F238E27FC236}">
                <a16:creationId xmlns:a16="http://schemas.microsoft.com/office/drawing/2014/main" id="{00000000-0008-0000-0A00-0000605C0100}"/>
              </a:ext>
            </a:extLst>
          </xdr:cNvPr>
          <xdr:cNvSpPr/>
        </xdr:nvSpPr>
        <xdr:spPr bwMode="auto">
          <a:xfrm>
            <a:off x="21284045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89212" name="Ellipse 4">
            <a:hlinkClick xmlns:r="http://schemas.openxmlformats.org/officeDocument/2006/relationships" r:id="rId11"/>
            <a:extLst>
              <a:ext uri="{FF2B5EF4-FFF2-40B4-BE49-F238E27FC236}">
                <a16:creationId xmlns:a16="http://schemas.microsoft.com/office/drawing/2014/main" id="{00000000-0008-0000-0A00-00007C5C0100}"/>
              </a:ext>
            </a:extLst>
          </xdr:cNvPr>
          <xdr:cNvSpPr/>
        </xdr:nvSpPr>
        <xdr:spPr bwMode="auto">
          <a:xfrm>
            <a:off x="22496318" y="190500"/>
            <a:ext cx="256029" cy="228600"/>
          </a:xfrm>
          <a:prstGeom prst="ellipse">
            <a:avLst/>
          </a:prstGeom>
          <a:solidFill>
            <a:srgbClr val="92D050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89214" name="Ellipse 4">
            <a:hlinkClick xmlns:r="http://schemas.openxmlformats.org/officeDocument/2006/relationships" r:id="rId12"/>
            <a:extLst>
              <a:ext uri="{FF2B5EF4-FFF2-40B4-BE49-F238E27FC236}">
                <a16:creationId xmlns:a16="http://schemas.microsoft.com/office/drawing/2014/main" id="{00000000-0008-0000-0A00-00007E5C0100}"/>
              </a:ext>
            </a:extLst>
          </xdr:cNvPr>
          <xdr:cNvSpPr/>
        </xdr:nvSpPr>
        <xdr:spPr bwMode="auto">
          <a:xfrm>
            <a:off x="23708591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89217" name="Ellipse 4">
            <a:hlinkClick xmlns:r="http://schemas.openxmlformats.org/officeDocument/2006/relationships" r:id="rId13"/>
            <a:extLst>
              <a:ext uri="{FF2B5EF4-FFF2-40B4-BE49-F238E27FC236}">
                <a16:creationId xmlns:a16="http://schemas.microsoft.com/office/drawing/2014/main" id="{00000000-0008-0000-0A00-0000815C0100}"/>
              </a:ext>
            </a:extLst>
          </xdr:cNvPr>
          <xdr:cNvSpPr/>
        </xdr:nvSpPr>
        <xdr:spPr bwMode="auto">
          <a:xfrm>
            <a:off x="24920864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89225" name="ZoneTexte 11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0000000-0008-0000-0A00-0000895C0100}"/>
              </a:ext>
            </a:extLst>
          </xdr:cNvPr>
          <xdr:cNvSpPr txBox="1"/>
        </xdr:nvSpPr>
        <xdr:spPr bwMode="auto">
          <a:xfrm>
            <a:off x="11360729" y="489858"/>
            <a:ext cx="712216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Q62-08</a:t>
            </a:r>
          </a:p>
        </xdr:txBody>
      </xdr:sp>
      <xdr:sp macro="" textlink="">
        <xdr:nvSpPr>
          <xdr:cNvPr id="89228" name="ZoneTexte 11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00000000-0008-0000-0A00-00008C5C0100}"/>
              </a:ext>
            </a:extLst>
          </xdr:cNvPr>
          <xdr:cNvSpPr txBox="1"/>
        </xdr:nvSpPr>
        <xdr:spPr bwMode="auto">
          <a:xfrm>
            <a:off x="12573002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Q62-10</a:t>
            </a:r>
          </a:p>
        </xdr:txBody>
      </xdr:sp>
      <xdr:sp macro="" textlink="">
        <xdr:nvSpPr>
          <xdr:cNvPr id="89229" name="ZoneTexte 11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00000000-0008-0000-0A00-00008D5C0100}"/>
              </a:ext>
            </a:extLst>
          </xdr:cNvPr>
          <xdr:cNvSpPr txBox="1"/>
        </xdr:nvSpPr>
        <xdr:spPr bwMode="auto">
          <a:xfrm>
            <a:off x="13785275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Q62-12</a:t>
            </a:r>
          </a:p>
        </xdr:txBody>
      </xdr:sp>
      <xdr:sp macro="" textlink="">
        <xdr:nvSpPr>
          <xdr:cNvPr id="89230" name="ZoneTexte 11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00000000-0008-0000-0A00-00008E5C0100}"/>
              </a:ext>
            </a:extLst>
          </xdr:cNvPr>
          <xdr:cNvSpPr txBox="1"/>
        </xdr:nvSpPr>
        <xdr:spPr bwMode="auto">
          <a:xfrm>
            <a:off x="14997548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Q62-14</a:t>
            </a:r>
          </a:p>
        </xdr:txBody>
      </xdr:sp>
      <xdr:sp macro="" textlink="">
        <xdr:nvSpPr>
          <xdr:cNvPr id="89231" name="ZoneTexte 11">
            <a:hlinkClick xmlns:r="http://schemas.openxmlformats.org/officeDocument/2006/relationships" r:id="rId6"/>
            <a:extLst>
              <a:ext uri="{FF2B5EF4-FFF2-40B4-BE49-F238E27FC236}">
                <a16:creationId xmlns:a16="http://schemas.microsoft.com/office/drawing/2014/main" id="{00000000-0008-0000-0A00-00008F5C0100}"/>
              </a:ext>
            </a:extLst>
          </xdr:cNvPr>
          <xdr:cNvSpPr txBox="1"/>
        </xdr:nvSpPr>
        <xdr:spPr bwMode="auto">
          <a:xfrm>
            <a:off x="16209821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Q62-16</a:t>
            </a:r>
          </a:p>
        </xdr:txBody>
      </xdr:sp>
      <xdr:sp macro="" textlink="">
        <xdr:nvSpPr>
          <xdr:cNvPr id="89232" name="ZoneTexte 11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00000000-0008-0000-0A00-0000905C0100}"/>
              </a:ext>
            </a:extLst>
          </xdr:cNvPr>
          <xdr:cNvSpPr txBox="1"/>
        </xdr:nvSpPr>
        <xdr:spPr bwMode="auto">
          <a:xfrm>
            <a:off x="17422094" y="489858"/>
            <a:ext cx="712214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Q62-18</a:t>
            </a:r>
          </a:p>
        </xdr:txBody>
      </xdr:sp>
      <xdr:sp macro="" textlink="">
        <xdr:nvSpPr>
          <xdr:cNvPr id="89233" name="ZoneTexte 11">
            <a:hlinkClick xmlns:r="http://schemas.openxmlformats.org/officeDocument/2006/relationships" r:id="rId8"/>
            <a:extLst>
              <a:ext uri="{FF2B5EF4-FFF2-40B4-BE49-F238E27FC236}">
                <a16:creationId xmlns:a16="http://schemas.microsoft.com/office/drawing/2014/main" id="{00000000-0008-0000-0A00-0000915C0100}"/>
              </a:ext>
            </a:extLst>
          </xdr:cNvPr>
          <xdr:cNvSpPr txBox="1"/>
        </xdr:nvSpPr>
        <xdr:spPr bwMode="auto">
          <a:xfrm>
            <a:off x="18634366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Q62-20</a:t>
            </a:r>
          </a:p>
        </xdr:txBody>
      </xdr:sp>
      <xdr:sp macro="" textlink="">
        <xdr:nvSpPr>
          <xdr:cNvPr id="89234" name="ZoneTexte 11">
            <a:hlinkClick xmlns:r="http://schemas.openxmlformats.org/officeDocument/2006/relationships" r:id="rId9"/>
            <a:extLst>
              <a:ext uri="{FF2B5EF4-FFF2-40B4-BE49-F238E27FC236}">
                <a16:creationId xmlns:a16="http://schemas.microsoft.com/office/drawing/2014/main" id="{00000000-0008-0000-0A00-0000925C0100}"/>
              </a:ext>
            </a:extLst>
          </xdr:cNvPr>
          <xdr:cNvSpPr txBox="1"/>
        </xdr:nvSpPr>
        <xdr:spPr bwMode="auto">
          <a:xfrm>
            <a:off x="19846638" y="489858"/>
            <a:ext cx="712216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Q62-23</a:t>
            </a:r>
          </a:p>
        </xdr:txBody>
      </xdr:sp>
      <xdr:sp macro="" textlink="">
        <xdr:nvSpPr>
          <xdr:cNvPr id="89235" name="ZoneTexte 11">
            <a:hlinkClick xmlns:r="http://schemas.openxmlformats.org/officeDocument/2006/relationships" r:id="rId10"/>
            <a:extLst>
              <a:ext uri="{FF2B5EF4-FFF2-40B4-BE49-F238E27FC236}">
                <a16:creationId xmlns:a16="http://schemas.microsoft.com/office/drawing/2014/main" id="{00000000-0008-0000-0A00-0000935C0100}"/>
              </a:ext>
            </a:extLst>
          </xdr:cNvPr>
          <xdr:cNvSpPr txBox="1"/>
        </xdr:nvSpPr>
        <xdr:spPr bwMode="auto">
          <a:xfrm>
            <a:off x="21058911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Q62-25</a:t>
            </a:r>
          </a:p>
        </xdr:txBody>
      </xdr:sp>
      <xdr:sp macro="" textlink="">
        <xdr:nvSpPr>
          <xdr:cNvPr id="89236" name="ZoneTexte 11">
            <a:hlinkClick xmlns:r="http://schemas.openxmlformats.org/officeDocument/2006/relationships" r:id="rId11"/>
            <a:extLst>
              <a:ext uri="{FF2B5EF4-FFF2-40B4-BE49-F238E27FC236}">
                <a16:creationId xmlns:a16="http://schemas.microsoft.com/office/drawing/2014/main" id="{00000000-0008-0000-0A00-0000945C0100}"/>
              </a:ext>
            </a:extLst>
          </xdr:cNvPr>
          <xdr:cNvSpPr txBox="1"/>
        </xdr:nvSpPr>
        <xdr:spPr bwMode="auto">
          <a:xfrm>
            <a:off x="22271184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Q62-27a</a:t>
            </a:r>
          </a:p>
        </xdr:txBody>
      </xdr:sp>
      <xdr:sp macro="" textlink="">
        <xdr:nvSpPr>
          <xdr:cNvPr id="89237" name="ZoneTexte 11">
            <a:hlinkClick xmlns:r="http://schemas.openxmlformats.org/officeDocument/2006/relationships" r:id="rId12"/>
            <a:extLst>
              <a:ext uri="{FF2B5EF4-FFF2-40B4-BE49-F238E27FC236}">
                <a16:creationId xmlns:a16="http://schemas.microsoft.com/office/drawing/2014/main" id="{00000000-0008-0000-0A00-0000955C0100}"/>
              </a:ext>
            </a:extLst>
          </xdr:cNvPr>
          <xdr:cNvSpPr txBox="1"/>
        </xdr:nvSpPr>
        <xdr:spPr bwMode="auto">
          <a:xfrm>
            <a:off x="23483458" y="489858"/>
            <a:ext cx="712214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Q62-27b</a:t>
            </a:r>
          </a:p>
        </xdr:txBody>
      </xdr:sp>
      <xdr:sp macro="" textlink="">
        <xdr:nvSpPr>
          <xdr:cNvPr id="89238" name="ZoneTexte 11">
            <a:hlinkClick xmlns:r="http://schemas.openxmlformats.org/officeDocument/2006/relationships" r:id="rId13"/>
            <a:extLst>
              <a:ext uri="{FF2B5EF4-FFF2-40B4-BE49-F238E27FC236}">
                <a16:creationId xmlns:a16="http://schemas.microsoft.com/office/drawing/2014/main" id="{00000000-0008-0000-0A00-0000965C0100}"/>
              </a:ext>
            </a:extLst>
          </xdr:cNvPr>
          <xdr:cNvSpPr txBox="1"/>
        </xdr:nvSpPr>
        <xdr:spPr bwMode="auto">
          <a:xfrm>
            <a:off x="24695730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Q62-30</a:t>
            </a:r>
          </a:p>
        </xdr:txBody>
      </xdr:sp>
    </xdr:grpSp>
    <xdr:clientData/>
  </xdr:twoCellAnchor>
  <xdr:twoCellAnchor>
    <xdr:from>
      <xdr:col>1</xdr:col>
      <xdr:colOff>0</xdr:colOff>
      <xdr:row>5</xdr:row>
      <xdr:rowOff>78440</xdr:rowOff>
    </xdr:from>
    <xdr:to>
      <xdr:col>3</xdr:col>
      <xdr:colOff>123265</xdr:colOff>
      <xdr:row>6</xdr:row>
      <xdr:rowOff>276411</xdr:rowOff>
    </xdr:to>
    <xdr:sp macro="" textlink="">
      <xdr:nvSpPr>
        <xdr:cNvPr id="89240" name="Rectangle: Rounded Corners 89239">
          <a:extLst>
            <a:ext uri="{FF2B5EF4-FFF2-40B4-BE49-F238E27FC236}">
              <a16:creationId xmlns:a16="http://schemas.microsoft.com/office/drawing/2014/main" id="{00000000-0008-0000-0A00-0000985C0100}"/>
            </a:ext>
          </a:extLst>
        </xdr:cNvPr>
        <xdr:cNvSpPr/>
      </xdr:nvSpPr>
      <xdr:spPr>
        <a:xfrm>
          <a:off x="235324" y="1030940"/>
          <a:ext cx="1333500" cy="388471"/>
        </a:xfrm>
        <a:prstGeom prst="round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en-US" sz="1600" b="1" i="0" u="none" strike="noStrike">
              <a:solidFill>
                <a:srgbClr val="000000"/>
              </a:solidFill>
              <a:latin typeface="Calibri"/>
              <a:ea typeface="+mn-ea"/>
              <a:cs typeface="Calibri"/>
            </a:rPr>
            <a:t>Questions: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593911</xdr:colOff>
      <xdr:row>4</xdr:row>
      <xdr:rowOff>112059</xdr:rowOff>
    </xdr:to>
    <xdr:sp macro="" textlink="">
      <xdr:nvSpPr>
        <xdr:cNvPr id="29" name="Arrow: Left 2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298E6088-017D-41A4-8D72-133D4AA78978}"/>
            </a:ext>
          </a:extLst>
        </xdr:cNvPr>
        <xdr:cNvSpPr/>
      </xdr:nvSpPr>
      <xdr:spPr>
        <a:xfrm>
          <a:off x="0" y="0"/>
          <a:ext cx="1434352" cy="874059"/>
        </a:xfrm>
        <a:prstGeom prst="leftArrow">
          <a:avLst>
            <a:gd name="adj1" fmla="val 50000"/>
            <a:gd name="adj2" fmla="val 108140"/>
          </a:avLst>
        </a:prstGeom>
        <a:solidFill>
          <a:srgbClr val="FFC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b="1">
              <a:solidFill>
                <a:sysClr val="windowText" lastClr="000000"/>
              </a:solidFill>
            </a:rPr>
            <a:t>Retour au récapitulatif</a:t>
          </a:r>
          <a:endParaRPr lang="fr-FR" sz="1100" b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13</xdr:row>
          <xdr:rowOff>161925</xdr:rowOff>
        </xdr:from>
        <xdr:to>
          <xdr:col>9</xdr:col>
          <xdr:colOff>323850</xdr:colOff>
          <xdr:row>15</xdr:row>
          <xdr:rowOff>19050</xdr:rowOff>
        </xdr:to>
        <xdr:sp macro="" textlink="">
          <xdr:nvSpPr>
            <xdr:cNvPr id="91191" name="Check Box 55" hidden="1">
              <a:extLst>
                <a:ext uri="{63B3BB69-23CF-44E3-9099-C40C66FF867C}">
                  <a14:compatExt spid="_x0000_s91191"/>
                </a:ext>
                <a:ext uri="{FF2B5EF4-FFF2-40B4-BE49-F238E27FC236}">
                  <a16:creationId xmlns:a16="http://schemas.microsoft.com/office/drawing/2014/main" id="{00000000-0008-0000-0B00-000037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14</xdr:row>
          <xdr:rowOff>161925</xdr:rowOff>
        </xdr:from>
        <xdr:to>
          <xdr:col>9</xdr:col>
          <xdr:colOff>323850</xdr:colOff>
          <xdr:row>16</xdr:row>
          <xdr:rowOff>19050</xdr:rowOff>
        </xdr:to>
        <xdr:sp macro="" textlink="">
          <xdr:nvSpPr>
            <xdr:cNvPr id="91192" name="Check Box 56" hidden="1">
              <a:extLst>
                <a:ext uri="{63B3BB69-23CF-44E3-9099-C40C66FF867C}">
                  <a14:compatExt spid="_x0000_s91192"/>
                </a:ext>
                <a:ext uri="{FF2B5EF4-FFF2-40B4-BE49-F238E27FC236}">
                  <a16:creationId xmlns:a16="http://schemas.microsoft.com/office/drawing/2014/main" id="{00000000-0008-0000-0B00-000038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23</xdr:row>
          <xdr:rowOff>161925</xdr:rowOff>
        </xdr:from>
        <xdr:to>
          <xdr:col>9</xdr:col>
          <xdr:colOff>323850</xdr:colOff>
          <xdr:row>25</xdr:row>
          <xdr:rowOff>19050</xdr:rowOff>
        </xdr:to>
        <xdr:sp macro="" textlink="">
          <xdr:nvSpPr>
            <xdr:cNvPr id="91193" name="Check Box 57" hidden="1">
              <a:extLst>
                <a:ext uri="{63B3BB69-23CF-44E3-9099-C40C66FF867C}">
                  <a14:compatExt spid="_x0000_s91193"/>
                </a:ext>
                <a:ext uri="{FF2B5EF4-FFF2-40B4-BE49-F238E27FC236}">
                  <a16:creationId xmlns:a16="http://schemas.microsoft.com/office/drawing/2014/main" id="{00000000-0008-0000-0B00-000039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15</xdr:row>
          <xdr:rowOff>161925</xdr:rowOff>
        </xdr:from>
        <xdr:to>
          <xdr:col>9</xdr:col>
          <xdr:colOff>323850</xdr:colOff>
          <xdr:row>17</xdr:row>
          <xdr:rowOff>19050</xdr:rowOff>
        </xdr:to>
        <xdr:sp macro="" textlink="">
          <xdr:nvSpPr>
            <xdr:cNvPr id="91194" name="Check Box 58" hidden="1">
              <a:extLst>
                <a:ext uri="{63B3BB69-23CF-44E3-9099-C40C66FF867C}">
                  <a14:compatExt spid="_x0000_s91194"/>
                </a:ext>
                <a:ext uri="{FF2B5EF4-FFF2-40B4-BE49-F238E27FC236}">
                  <a16:creationId xmlns:a16="http://schemas.microsoft.com/office/drawing/2014/main" id="{00000000-0008-0000-0B00-00003A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30</xdr:row>
          <xdr:rowOff>171450</xdr:rowOff>
        </xdr:from>
        <xdr:to>
          <xdr:col>9</xdr:col>
          <xdr:colOff>295275</xdr:colOff>
          <xdr:row>32</xdr:row>
          <xdr:rowOff>38100</xdr:rowOff>
        </xdr:to>
        <xdr:sp macro="" textlink="">
          <xdr:nvSpPr>
            <xdr:cNvPr id="91195" name="Check Box 59" hidden="1">
              <a:extLst>
                <a:ext uri="{63B3BB69-23CF-44E3-9099-C40C66FF867C}">
                  <a14:compatExt spid="_x0000_s91195"/>
                </a:ext>
                <a:ext uri="{FF2B5EF4-FFF2-40B4-BE49-F238E27FC236}">
                  <a16:creationId xmlns:a16="http://schemas.microsoft.com/office/drawing/2014/main" id="{00000000-0008-0000-0B00-00003B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31</xdr:row>
          <xdr:rowOff>190500</xdr:rowOff>
        </xdr:from>
        <xdr:to>
          <xdr:col>9</xdr:col>
          <xdr:colOff>295275</xdr:colOff>
          <xdr:row>33</xdr:row>
          <xdr:rowOff>57150</xdr:rowOff>
        </xdr:to>
        <xdr:sp macro="" textlink="">
          <xdr:nvSpPr>
            <xdr:cNvPr id="91196" name="Check Box 60" hidden="1">
              <a:extLst>
                <a:ext uri="{63B3BB69-23CF-44E3-9099-C40C66FF867C}">
                  <a14:compatExt spid="_x0000_s91196"/>
                </a:ext>
                <a:ext uri="{FF2B5EF4-FFF2-40B4-BE49-F238E27FC236}">
                  <a16:creationId xmlns:a16="http://schemas.microsoft.com/office/drawing/2014/main" id="{00000000-0008-0000-0B00-00003C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39</xdr:row>
          <xdr:rowOff>9525</xdr:rowOff>
        </xdr:from>
        <xdr:to>
          <xdr:col>9</xdr:col>
          <xdr:colOff>295275</xdr:colOff>
          <xdr:row>40</xdr:row>
          <xdr:rowOff>76200</xdr:rowOff>
        </xdr:to>
        <xdr:sp macro="" textlink="">
          <xdr:nvSpPr>
            <xdr:cNvPr id="91197" name="Check Box 61" hidden="1">
              <a:extLst>
                <a:ext uri="{63B3BB69-23CF-44E3-9099-C40C66FF867C}">
                  <a14:compatExt spid="_x0000_s91197"/>
                </a:ext>
                <a:ext uri="{FF2B5EF4-FFF2-40B4-BE49-F238E27FC236}">
                  <a16:creationId xmlns:a16="http://schemas.microsoft.com/office/drawing/2014/main" id="{00000000-0008-0000-0B00-00003D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40</xdr:row>
          <xdr:rowOff>28575</xdr:rowOff>
        </xdr:from>
        <xdr:to>
          <xdr:col>9</xdr:col>
          <xdr:colOff>295275</xdr:colOff>
          <xdr:row>41</xdr:row>
          <xdr:rowOff>104775</xdr:rowOff>
        </xdr:to>
        <xdr:sp macro="" textlink="">
          <xdr:nvSpPr>
            <xdr:cNvPr id="91198" name="Check Box 62" hidden="1">
              <a:extLst>
                <a:ext uri="{63B3BB69-23CF-44E3-9099-C40C66FF867C}">
                  <a14:compatExt spid="_x0000_s91198"/>
                </a:ext>
                <a:ext uri="{FF2B5EF4-FFF2-40B4-BE49-F238E27FC236}">
                  <a16:creationId xmlns:a16="http://schemas.microsoft.com/office/drawing/2014/main" id="{00000000-0008-0000-0B00-00003E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47</xdr:row>
          <xdr:rowOff>161925</xdr:rowOff>
        </xdr:from>
        <xdr:to>
          <xdr:col>9</xdr:col>
          <xdr:colOff>247650</xdr:colOff>
          <xdr:row>49</xdr:row>
          <xdr:rowOff>19050</xdr:rowOff>
        </xdr:to>
        <xdr:sp macro="" textlink="">
          <xdr:nvSpPr>
            <xdr:cNvPr id="91199" name="Check Box 63" hidden="1">
              <a:extLst>
                <a:ext uri="{63B3BB69-23CF-44E3-9099-C40C66FF867C}">
                  <a14:compatExt spid="_x0000_s91199"/>
                </a:ext>
                <a:ext uri="{FF2B5EF4-FFF2-40B4-BE49-F238E27FC236}">
                  <a16:creationId xmlns:a16="http://schemas.microsoft.com/office/drawing/2014/main" id="{00000000-0008-0000-0B00-00003F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48</xdr:row>
          <xdr:rowOff>161925</xdr:rowOff>
        </xdr:from>
        <xdr:to>
          <xdr:col>9</xdr:col>
          <xdr:colOff>247650</xdr:colOff>
          <xdr:row>50</xdr:row>
          <xdr:rowOff>19050</xdr:rowOff>
        </xdr:to>
        <xdr:sp macro="" textlink="">
          <xdr:nvSpPr>
            <xdr:cNvPr id="91200" name="Check Box 64" hidden="1">
              <a:extLst>
                <a:ext uri="{63B3BB69-23CF-44E3-9099-C40C66FF867C}">
                  <a14:compatExt spid="_x0000_s91200"/>
                </a:ext>
                <a:ext uri="{FF2B5EF4-FFF2-40B4-BE49-F238E27FC236}">
                  <a16:creationId xmlns:a16="http://schemas.microsoft.com/office/drawing/2014/main" id="{00000000-0008-0000-0B00-000040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49</xdr:row>
          <xdr:rowOff>161925</xdr:rowOff>
        </xdr:from>
        <xdr:to>
          <xdr:col>9</xdr:col>
          <xdr:colOff>247650</xdr:colOff>
          <xdr:row>51</xdr:row>
          <xdr:rowOff>19050</xdr:rowOff>
        </xdr:to>
        <xdr:sp macro="" textlink="">
          <xdr:nvSpPr>
            <xdr:cNvPr id="91201" name="Check Box 65" hidden="1">
              <a:extLst>
                <a:ext uri="{63B3BB69-23CF-44E3-9099-C40C66FF867C}">
                  <a14:compatExt spid="_x0000_s91201"/>
                </a:ext>
                <a:ext uri="{FF2B5EF4-FFF2-40B4-BE49-F238E27FC236}">
                  <a16:creationId xmlns:a16="http://schemas.microsoft.com/office/drawing/2014/main" id="{00000000-0008-0000-0B00-000041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8</xdr:col>
      <xdr:colOff>7470</xdr:colOff>
      <xdr:row>8</xdr:row>
      <xdr:rowOff>74703</xdr:rowOff>
    </xdr:from>
    <xdr:to>
      <xdr:col>9</xdr:col>
      <xdr:colOff>351118</xdr:colOff>
      <xdr:row>10</xdr:row>
      <xdr:rowOff>82174</xdr:rowOff>
    </xdr:to>
    <xdr:sp macro="" textlink="I10">
      <xdr:nvSpPr>
        <xdr:cNvPr id="16" name="Rectangle: Rounded Corners 15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SpPr/>
      </xdr:nvSpPr>
      <xdr:spPr>
        <a:xfrm>
          <a:off x="3236445" y="1027203"/>
          <a:ext cx="2963023" cy="388471"/>
        </a:xfrm>
        <a:prstGeom prst="roundRect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fld id="{FE3002D2-3C7C-4DB2-B50E-AE2A3FF7445A}" type="TxLink">
            <a:rPr lang="en-US" sz="1100" b="1" i="0" u="none" strike="noStrike">
              <a:solidFill>
                <a:srgbClr val="000000"/>
              </a:solidFill>
              <a:latin typeface="Calibri"/>
              <a:ea typeface="+mn-ea"/>
              <a:cs typeface="Calibri"/>
            </a:rPr>
            <a:pPr marL="0" indent="0" algn="ctr"/>
            <a:t>Fonctionnalités</a:t>
          </a:fld>
          <a:endParaRPr lang="en-GB" sz="1100" b="1" i="0" u="none" strike="noStrike">
            <a:solidFill>
              <a:srgbClr val="000000"/>
            </a:solidFill>
            <a:latin typeface="Calibri"/>
            <a:ea typeface="+mn-ea"/>
            <a:cs typeface="Calibri"/>
          </a:endParaRPr>
        </a:p>
      </xdr:txBody>
    </xdr:sp>
    <xdr:clientData/>
  </xdr:twoCellAnchor>
  <xdr:twoCellAnchor>
    <xdr:from>
      <xdr:col>7</xdr:col>
      <xdr:colOff>67237</xdr:colOff>
      <xdr:row>64</xdr:row>
      <xdr:rowOff>130734</xdr:rowOff>
    </xdr:from>
    <xdr:to>
      <xdr:col>11</xdr:col>
      <xdr:colOff>11208</xdr:colOff>
      <xdr:row>71</xdr:row>
      <xdr:rowOff>168088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0B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235323</xdr:colOff>
      <xdr:row>5</xdr:row>
      <xdr:rowOff>78442</xdr:rowOff>
    </xdr:from>
    <xdr:to>
      <xdr:col>11</xdr:col>
      <xdr:colOff>5412440</xdr:colOff>
      <xdr:row>6</xdr:row>
      <xdr:rowOff>276413</xdr:rowOff>
    </xdr:to>
    <xdr:sp macro="" textlink="$S$6">
      <xdr:nvSpPr>
        <xdr:cNvPr id="20" name="Rectangle: Rounded Corners 19">
          <a:extLst>
            <a:ext uri="{FF2B5EF4-FFF2-40B4-BE49-F238E27FC236}">
              <a16:creationId xmlns:a16="http://schemas.microsoft.com/office/drawing/2014/main" id="{00000000-0008-0000-0B00-000014000000}"/>
            </a:ext>
          </a:extLst>
        </xdr:cNvPr>
        <xdr:cNvSpPr/>
      </xdr:nvSpPr>
      <xdr:spPr>
        <a:xfrm>
          <a:off x="1680882" y="78442"/>
          <a:ext cx="11631705" cy="388471"/>
        </a:xfrm>
        <a:prstGeom prst="round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fld id="{4A9E871B-5971-4BF2-9EE1-762711376265}" type="TxLink">
            <a:rPr lang="en-US" sz="1600" b="1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062-27 - S’il existe une base de données nationale des décisions de justice, veuillez préciser le pourcentage de décisions publiées pour chaque instance ? </a:t>
          </a:fld>
          <a:endParaRPr lang="en-GB" sz="1600" b="1"/>
        </a:p>
      </xdr:txBody>
    </xdr:sp>
    <xdr:clientData/>
  </xdr:twoCellAnchor>
  <xdr:twoCellAnchor>
    <xdr:from>
      <xdr:col>3</xdr:col>
      <xdr:colOff>235323</xdr:colOff>
      <xdr:row>6</xdr:row>
      <xdr:rowOff>347382</xdr:rowOff>
    </xdr:from>
    <xdr:to>
      <xdr:col>11</xdr:col>
      <xdr:colOff>5412441</xdr:colOff>
      <xdr:row>7</xdr:row>
      <xdr:rowOff>354853</xdr:rowOff>
    </xdr:to>
    <xdr:sp macro="" textlink="$S$7">
      <xdr:nvSpPr>
        <xdr:cNvPr id="21" name="Rectangle: Rounded Corners 20">
          <a:extLst>
            <a:ext uri="{FF2B5EF4-FFF2-40B4-BE49-F238E27FC236}">
              <a16:creationId xmlns:a16="http://schemas.microsoft.com/office/drawing/2014/main" id="{00000000-0008-0000-0B00-000015000000}"/>
            </a:ext>
          </a:extLst>
        </xdr:cNvPr>
        <xdr:cNvSpPr/>
      </xdr:nvSpPr>
      <xdr:spPr>
        <a:xfrm>
          <a:off x="1680882" y="537882"/>
          <a:ext cx="11631706" cy="388471"/>
        </a:xfrm>
        <a:prstGeom prst="round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fld id="{1BE2FF79-7462-4617-8DB7-2EBBA9886DFF}" type="TxLink">
            <a:rPr lang="en-US" sz="1600" b="1" i="0" u="none" strike="noStrike">
              <a:solidFill>
                <a:srgbClr val="000000"/>
              </a:solidFill>
              <a:latin typeface="Calibri"/>
              <a:ea typeface="+mn-ea"/>
              <a:cs typeface="Calibri"/>
            </a:rPr>
            <a:pPr marL="0" indent="0" algn="l"/>
            <a:t>062-29 - S’il existe une base de données nationale des décisions de justice, veuillez préciser ses fonctionnalités :</a:t>
          </a:fld>
          <a:endParaRPr lang="en-GB" sz="1600" b="1" i="0" u="none" strike="noStrike">
            <a:solidFill>
              <a:srgbClr val="000000"/>
            </a:solidFill>
            <a:latin typeface="Calibri"/>
            <a:ea typeface="+mn-ea"/>
            <a:cs typeface="Calibri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24</xdr:row>
          <xdr:rowOff>161925</xdr:rowOff>
        </xdr:from>
        <xdr:to>
          <xdr:col>11</xdr:col>
          <xdr:colOff>19050</xdr:colOff>
          <xdr:row>26</xdr:row>
          <xdr:rowOff>0</xdr:rowOff>
        </xdr:to>
        <xdr:sp macro="" textlink="">
          <xdr:nvSpPr>
            <xdr:cNvPr id="91202" name="Check Box 66" hidden="1">
              <a:extLst>
                <a:ext uri="{63B3BB69-23CF-44E3-9099-C40C66FF867C}">
                  <a14:compatExt spid="_x0000_s91202"/>
                </a:ext>
                <a:ext uri="{FF2B5EF4-FFF2-40B4-BE49-F238E27FC236}">
                  <a16:creationId xmlns:a16="http://schemas.microsoft.com/office/drawing/2014/main" id="{00000000-0008-0000-0B00-000042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17</xdr:row>
          <xdr:rowOff>161925</xdr:rowOff>
        </xdr:from>
        <xdr:to>
          <xdr:col>9</xdr:col>
          <xdr:colOff>323850</xdr:colOff>
          <xdr:row>19</xdr:row>
          <xdr:rowOff>9525</xdr:rowOff>
        </xdr:to>
        <xdr:sp macro="" textlink="">
          <xdr:nvSpPr>
            <xdr:cNvPr id="91203" name="Check Box 67" hidden="1">
              <a:extLst>
                <a:ext uri="{63B3BB69-23CF-44E3-9099-C40C66FF867C}">
                  <a14:compatExt spid="_x0000_s91203"/>
                </a:ext>
                <a:ext uri="{FF2B5EF4-FFF2-40B4-BE49-F238E27FC236}">
                  <a16:creationId xmlns:a16="http://schemas.microsoft.com/office/drawing/2014/main" id="{00000000-0008-0000-0B00-000043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16</xdr:row>
          <xdr:rowOff>161925</xdr:rowOff>
        </xdr:from>
        <xdr:to>
          <xdr:col>9</xdr:col>
          <xdr:colOff>323850</xdr:colOff>
          <xdr:row>18</xdr:row>
          <xdr:rowOff>9525</xdr:rowOff>
        </xdr:to>
        <xdr:sp macro="" textlink="">
          <xdr:nvSpPr>
            <xdr:cNvPr id="91204" name="Check Box 68" hidden="1">
              <a:extLst>
                <a:ext uri="{63B3BB69-23CF-44E3-9099-C40C66FF867C}">
                  <a14:compatExt spid="_x0000_s91204"/>
                </a:ext>
                <a:ext uri="{FF2B5EF4-FFF2-40B4-BE49-F238E27FC236}">
                  <a16:creationId xmlns:a16="http://schemas.microsoft.com/office/drawing/2014/main" id="{00000000-0008-0000-0B00-000044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18</xdr:row>
          <xdr:rowOff>161925</xdr:rowOff>
        </xdr:from>
        <xdr:to>
          <xdr:col>9</xdr:col>
          <xdr:colOff>323850</xdr:colOff>
          <xdr:row>20</xdr:row>
          <xdr:rowOff>9525</xdr:rowOff>
        </xdr:to>
        <xdr:sp macro="" textlink="">
          <xdr:nvSpPr>
            <xdr:cNvPr id="91205" name="Check Box 69" hidden="1">
              <a:extLst>
                <a:ext uri="{63B3BB69-23CF-44E3-9099-C40C66FF867C}">
                  <a14:compatExt spid="_x0000_s91205"/>
                </a:ext>
                <a:ext uri="{FF2B5EF4-FFF2-40B4-BE49-F238E27FC236}">
                  <a16:creationId xmlns:a16="http://schemas.microsoft.com/office/drawing/2014/main" id="{00000000-0008-0000-0B00-000045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19</xdr:row>
          <xdr:rowOff>161925</xdr:rowOff>
        </xdr:from>
        <xdr:to>
          <xdr:col>9</xdr:col>
          <xdr:colOff>323850</xdr:colOff>
          <xdr:row>21</xdr:row>
          <xdr:rowOff>9525</xdr:rowOff>
        </xdr:to>
        <xdr:sp macro="" textlink="">
          <xdr:nvSpPr>
            <xdr:cNvPr id="91206" name="Check Box 70" hidden="1">
              <a:extLst>
                <a:ext uri="{63B3BB69-23CF-44E3-9099-C40C66FF867C}">
                  <a14:compatExt spid="_x0000_s91206"/>
                </a:ext>
                <a:ext uri="{FF2B5EF4-FFF2-40B4-BE49-F238E27FC236}">
                  <a16:creationId xmlns:a16="http://schemas.microsoft.com/office/drawing/2014/main" id="{00000000-0008-0000-0B00-000046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21</xdr:row>
          <xdr:rowOff>161925</xdr:rowOff>
        </xdr:from>
        <xdr:to>
          <xdr:col>9</xdr:col>
          <xdr:colOff>323850</xdr:colOff>
          <xdr:row>23</xdr:row>
          <xdr:rowOff>9525</xdr:rowOff>
        </xdr:to>
        <xdr:sp macro="" textlink="">
          <xdr:nvSpPr>
            <xdr:cNvPr id="91207" name="Check Box 71" hidden="1">
              <a:extLst>
                <a:ext uri="{63B3BB69-23CF-44E3-9099-C40C66FF867C}">
                  <a14:compatExt spid="_x0000_s91207"/>
                </a:ext>
                <a:ext uri="{FF2B5EF4-FFF2-40B4-BE49-F238E27FC236}">
                  <a16:creationId xmlns:a16="http://schemas.microsoft.com/office/drawing/2014/main" id="{00000000-0008-0000-0B00-000047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20</xdr:row>
          <xdr:rowOff>161925</xdr:rowOff>
        </xdr:from>
        <xdr:to>
          <xdr:col>9</xdr:col>
          <xdr:colOff>323850</xdr:colOff>
          <xdr:row>22</xdr:row>
          <xdr:rowOff>9525</xdr:rowOff>
        </xdr:to>
        <xdr:sp macro="" textlink="">
          <xdr:nvSpPr>
            <xdr:cNvPr id="91208" name="Check Box 72" hidden="1">
              <a:extLst>
                <a:ext uri="{63B3BB69-23CF-44E3-9099-C40C66FF867C}">
                  <a14:compatExt spid="_x0000_s91208"/>
                </a:ext>
                <a:ext uri="{FF2B5EF4-FFF2-40B4-BE49-F238E27FC236}">
                  <a16:creationId xmlns:a16="http://schemas.microsoft.com/office/drawing/2014/main" id="{00000000-0008-0000-0B00-000048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22</xdr:row>
          <xdr:rowOff>161925</xdr:rowOff>
        </xdr:from>
        <xdr:to>
          <xdr:col>9</xdr:col>
          <xdr:colOff>323850</xdr:colOff>
          <xdr:row>24</xdr:row>
          <xdr:rowOff>9525</xdr:rowOff>
        </xdr:to>
        <xdr:sp macro="" textlink="">
          <xdr:nvSpPr>
            <xdr:cNvPr id="91209" name="Check Box 73" hidden="1">
              <a:extLst>
                <a:ext uri="{63B3BB69-23CF-44E3-9099-C40C66FF867C}">
                  <a14:compatExt spid="_x0000_s91209"/>
                </a:ext>
                <a:ext uri="{FF2B5EF4-FFF2-40B4-BE49-F238E27FC236}">
                  <a16:creationId xmlns:a16="http://schemas.microsoft.com/office/drawing/2014/main" id="{00000000-0008-0000-0B00-000049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26</xdr:row>
          <xdr:rowOff>0</xdr:rowOff>
        </xdr:from>
        <xdr:to>
          <xdr:col>9</xdr:col>
          <xdr:colOff>323850</xdr:colOff>
          <xdr:row>27</xdr:row>
          <xdr:rowOff>38100</xdr:rowOff>
        </xdr:to>
        <xdr:sp macro="" textlink="">
          <xdr:nvSpPr>
            <xdr:cNvPr id="91211" name="Check Box 75" hidden="1">
              <a:extLst>
                <a:ext uri="{63B3BB69-23CF-44E3-9099-C40C66FF867C}">
                  <a14:compatExt spid="_x0000_s91211"/>
                </a:ext>
                <a:ext uri="{FF2B5EF4-FFF2-40B4-BE49-F238E27FC236}">
                  <a16:creationId xmlns:a16="http://schemas.microsoft.com/office/drawing/2014/main" id="{00000000-0008-0000-0B00-00004B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33</xdr:row>
          <xdr:rowOff>0</xdr:rowOff>
        </xdr:from>
        <xdr:to>
          <xdr:col>9</xdr:col>
          <xdr:colOff>276225</xdr:colOff>
          <xdr:row>34</xdr:row>
          <xdr:rowOff>57150</xdr:rowOff>
        </xdr:to>
        <xdr:sp macro="" textlink="">
          <xdr:nvSpPr>
            <xdr:cNvPr id="91213" name="Check Box 77" hidden="1">
              <a:extLst>
                <a:ext uri="{63B3BB69-23CF-44E3-9099-C40C66FF867C}">
                  <a14:compatExt spid="_x0000_s91213"/>
                </a:ext>
                <a:ext uri="{FF2B5EF4-FFF2-40B4-BE49-F238E27FC236}">
                  <a16:creationId xmlns:a16="http://schemas.microsoft.com/office/drawing/2014/main" id="{00000000-0008-0000-0B00-00004D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34</xdr:row>
          <xdr:rowOff>0</xdr:rowOff>
        </xdr:from>
        <xdr:to>
          <xdr:col>9</xdr:col>
          <xdr:colOff>276225</xdr:colOff>
          <xdr:row>35</xdr:row>
          <xdr:rowOff>57150</xdr:rowOff>
        </xdr:to>
        <xdr:sp macro="" textlink="">
          <xdr:nvSpPr>
            <xdr:cNvPr id="91214" name="Check Box 78" hidden="1">
              <a:extLst>
                <a:ext uri="{63B3BB69-23CF-44E3-9099-C40C66FF867C}">
                  <a14:compatExt spid="_x0000_s91214"/>
                </a:ext>
                <a:ext uri="{FF2B5EF4-FFF2-40B4-BE49-F238E27FC236}">
                  <a16:creationId xmlns:a16="http://schemas.microsoft.com/office/drawing/2014/main" id="{00000000-0008-0000-0B00-00004E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35</xdr:row>
          <xdr:rowOff>0</xdr:rowOff>
        </xdr:from>
        <xdr:to>
          <xdr:col>9</xdr:col>
          <xdr:colOff>276225</xdr:colOff>
          <xdr:row>36</xdr:row>
          <xdr:rowOff>57150</xdr:rowOff>
        </xdr:to>
        <xdr:sp macro="" textlink="">
          <xdr:nvSpPr>
            <xdr:cNvPr id="91215" name="Check Box 79" hidden="1">
              <a:extLst>
                <a:ext uri="{63B3BB69-23CF-44E3-9099-C40C66FF867C}">
                  <a14:compatExt spid="_x0000_s91215"/>
                </a:ext>
                <a:ext uri="{FF2B5EF4-FFF2-40B4-BE49-F238E27FC236}">
                  <a16:creationId xmlns:a16="http://schemas.microsoft.com/office/drawing/2014/main" id="{00000000-0008-0000-0B00-00004F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36</xdr:row>
          <xdr:rowOff>0</xdr:rowOff>
        </xdr:from>
        <xdr:to>
          <xdr:col>9</xdr:col>
          <xdr:colOff>276225</xdr:colOff>
          <xdr:row>37</xdr:row>
          <xdr:rowOff>57150</xdr:rowOff>
        </xdr:to>
        <xdr:sp macro="" textlink="">
          <xdr:nvSpPr>
            <xdr:cNvPr id="91216" name="Check Box 80" hidden="1">
              <a:extLst>
                <a:ext uri="{63B3BB69-23CF-44E3-9099-C40C66FF867C}">
                  <a14:compatExt spid="_x0000_s91216"/>
                </a:ext>
                <a:ext uri="{FF2B5EF4-FFF2-40B4-BE49-F238E27FC236}">
                  <a16:creationId xmlns:a16="http://schemas.microsoft.com/office/drawing/2014/main" id="{00000000-0008-0000-0B00-000050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37</xdr:row>
          <xdr:rowOff>0</xdr:rowOff>
        </xdr:from>
        <xdr:to>
          <xdr:col>9</xdr:col>
          <xdr:colOff>276225</xdr:colOff>
          <xdr:row>38</xdr:row>
          <xdr:rowOff>57150</xdr:rowOff>
        </xdr:to>
        <xdr:sp macro="" textlink="">
          <xdr:nvSpPr>
            <xdr:cNvPr id="91217" name="Check Box 81" hidden="1">
              <a:extLst>
                <a:ext uri="{63B3BB69-23CF-44E3-9099-C40C66FF867C}">
                  <a14:compatExt spid="_x0000_s91217"/>
                </a:ext>
                <a:ext uri="{FF2B5EF4-FFF2-40B4-BE49-F238E27FC236}">
                  <a16:creationId xmlns:a16="http://schemas.microsoft.com/office/drawing/2014/main" id="{00000000-0008-0000-0B00-000051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38</xdr:row>
          <xdr:rowOff>0</xdr:rowOff>
        </xdr:from>
        <xdr:to>
          <xdr:col>9</xdr:col>
          <xdr:colOff>276225</xdr:colOff>
          <xdr:row>39</xdr:row>
          <xdr:rowOff>57150</xdr:rowOff>
        </xdr:to>
        <xdr:sp macro="" textlink="">
          <xdr:nvSpPr>
            <xdr:cNvPr id="91218" name="Check Box 82" hidden="1">
              <a:extLst>
                <a:ext uri="{63B3BB69-23CF-44E3-9099-C40C66FF867C}">
                  <a14:compatExt spid="_x0000_s91218"/>
                </a:ext>
                <a:ext uri="{FF2B5EF4-FFF2-40B4-BE49-F238E27FC236}">
                  <a16:creationId xmlns:a16="http://schemas.microsoft.com/office/drawing/2014/main" id="{00000000-0008-0000-0B00-000052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41</xdr:row>
          <xdr:rowOff>28575</xdr:rowOff>
        </xdr:from>
        <xdr:to>
          <xdr:col>9</xdr:col>
          <xdr:colOff>276225</xdr:colOff>
          <xdr:row>42</xdr:row>
          <xdr:rowOff>85725</xdr:rowOff>
        </xdr:to>
        <xdr:sp macro="" textlink="">
          <xdr:nvSpPr>
            <xdr:cNvPr id="91219" name="Check Box 83" hidden="1">
              <a:extLst>
                <a:ext uri="{63B3BB69-23CF-44E3-9099-C40C66FF867C}">
                  <a14:compatExt spid="_x0000_s91219"/>
                </a:ext>
                <a:ext uri="{FF2B5EF4-FFF2-40B4-BE49-F238E27FC236}">
                  <a16:creationId xmlns:a16="http://schemas.microsoft.com/office/drawing/2014/main" id="{00000000-0008-0000-0B00-000053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42</xdr:row>
          <xdr:rowOff>28575</xdr:rowOff>
        </xdr:from>
        <xdr:to>
          <xdr:col>9</xdr:col>
          <xdr:colOff>276225</xdr:colOff>
          <xdr:row>43</xdr:row>
          <xdr:rowOff>85725</xdr:rowOff>
        </xdr:to>
        <xdr:sp macro="" textlink="">
          <xdr:nvSpPr>
            <xdr:cNvPr id="91220" name="Check Box 84" hidden="1">
              <a:extLst>
                <a:ext uri="{63B3BB69-23CF-44E3-9099-C40C66FF867C}">
                  <a14:compatExt spid="_x0000_s91220"/>
                </a:ext>
                <a:ext uri="{FF2B5EF4-FFF2-40B4-BE49-F238E27FC236}">
                  <a16:creationId xmlns:a16="http://schemas.microsoft.com/office/drawing/2014/main" id="{00000000-0008-0000-0B00-000054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43</xdr:row>
          <xdr:rowOff>28575</xdr:rowOff>
        </xdr:from>
        <xdr:to>
          <xdr:col>9</xdr:col>
          <xdr:colOff>276225</xdr:colOff>
          <xdr:row>44</xdr:row>
          <xdr:rowOff>85725</xdr:rowOff>
        </xdr:to>
        <xdr:sp macro="" textlink="">
          <xdr:nvSpPr>
            <xdr:cNvPr id="91222" name="Check Box 86" hidden="1">
              <a:extLst>
                <a:ext uri="{63B3BB69-23CF-44E3-9099-C40C66FF867C}">
                  <a14:compatExt spid="_x0000_s91222"/>
                </a:ext>
                <a:ext uri="{FF2B5EF4-FFF2-40B4-BE49-F238E27FC236}">
                  <a16:creationId xmlns:a16="http://schemas.microsoft.com/office/drawing/2014/main" id="{00000000-0008-0000-0B00-000056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51</xdr:row>
          <xdr:rowOff>161925</xdr:rowOff>
        </xdr:from>
        <xdr:to>
          <xdr:col>9</xdr:col>
          <xdr:colOff>247650</xdr:colOff>
          <xdr:row>53</xdr:row>
          <xdr:rowOff>9525</xdr:rowOff>
        </xdr:to>
        <xdr:sp macro="" textlink="">
          <xdr:nvSpPr>
            <xdr:cNvPr id="91224" name="Check Box 88" hidden="1">
              <a:extLst>
                <a:ext uri="{63B3BB69-23CF-44E3-9099-C40C66FF867C}">
                  <a14:compatExt spid="_x0000_s91224"/>
                </a:ext>
                <a:ext uri="{FF2B5EF4-FFF2-40B4-BE49-F238E27FC236}">
                  <a16:creationId xmlns:a16="http://schemas.microsoft.com/office/drawing/2014/main" id="{00000000-0008-0000-0B00-000058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50</xdr:row>
          <xdr:rowOff>161925</xdr:rowOff>
        </xdr:from>
        <xdr:to>
          <xdr:col>9</xdr:col>
          <xdr:colOff>247650</xdr:colOff>
          <xdr:row>52</xdr:row>
          <xdr:rowOff>9525</xdr:rowOff>
        </xdr:to>
        <xdr:sp macro="" textlink="">
          <xdr:nvSpPr>
            <xdr:cNvPr id="91225" name="Check Box 89" hidden="1">
              <a:extLst>
                <a:ext uri="{63B3BB69-23CF-44E3-9099-C40C66FF867C}">
                  <a14:compatExt spid="_x0000_s91225"/>
                </a:ext>
                <a:ext uri="{FF2B5EF4-FFF2-40B4-BE49-F238E27FC236}">
                  <a16:creationId xmlns:a16="http://schemas.microsoft.com/office/drawing/2014/main" id="{00000000-0008-0000-0B00-000059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52</xdr:row>
          <xdr:rowOff>161925</xdr:rowOff>
        </xdr:from>
        <xdr:to>
          <xdr:col>9</xdr:col>
          <xdr:colOff>247650</xdr:colOff>
          <xdr:row>54</xdr:row>
          <xdr:rowOff>9525</xdr:rowOff>
        </xdr:to>
        <xdr:sp macro="" textlink="">
          <xdr:nvSpPr>
            <xdr:cNvPr id="91226" name="Check Box 90" hidden="1">
              <a:extLst>
                <a:ext uri="{63B3BB69-23CF-44E3-9099-C40C66FF867C}">
                  <a14:compatExt spid="_x0000_s91226"/>
                </a:ext>
                <a:ext uri="{FF2B5EF4-FFF2-40B4-BE49-F238E27FC236}">
                  <a16:creationId xmlns:a16="http://schemas.microsoft.com/office/drawing/2014/main" id="{00000000-0008-0000-0B00-00005A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53</xdr:row>
          <xdr:rowOff>161925</xdr:rowOff>
        </xdr:from>
        <xdr:to>
          <xdr:col>9</xdr:col>
          <xdr:colOff>247650</xdr:colOff>
          <xdr:row>55</xdr:row>
          <xdr:rowOff>9525</xdr:rowOff>
        </xdr:to>
        <xdr:sp macro="" textlink="">
          <xdr:nvSpPr>
            <xdr:cNvPr id="91227" name="Check Box 91" hidden="1">
              <a:extLst>
                <a:ext uri="{63B3BB69-23CF-44E3-9099-C40C66FF867C}">
                  <a14:compatExt spid="_x0000_s91227"/>
                </a:ext>
                <a:ext uri="{FF2B5EF4-FFF2-40B4-BE49-F238E27FC236}">
                  <a16:creationId xmlns:a16="http://schemas.microsoft.com/office/drawing/2014/main" id="{00000000-0008-0000-0B00-00005B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54</xdr:row>
          <xdr:rowOff>161925</xdr:rowOff>
        </xdr:from>
        <xdr:to>
          <xdr:col>9</xdr:col>
          <xdr:colOff>247650</xdr:colOff>
          <xdr:row>56</xdr:row>
          <xdr:rowOff>9525</xdr:rowOff>
        </xdr:to>
        <xdr:sp macro="" textlink="">
          <xdr:nvSpPr>
            <xdr:cNvPr id="91228" name="Check Box 92" hidden="1">
              <a:extLst>
                <a:ext uri="{63B3BB69-23CF-44E3-9099-C40C66FF867C}">
                  <a14:compatExt spid="_x0000_s91228"/>
                </a:ext>
                <a:ext uri="{FF2B5EF4-FFF2-40B4-BE49-F238E27FC236}">
                  <a16:creationId xmlns:a16="http://schemas.microsoft.com/office/drawing/2014/main" id="{00000000-0008-0000-0B00-00005C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55</xdr:row>
          <xdr:rowOff>161925</xdr:rowOff>
        </xdr:from>
        <xdr:to>
          <xdr:col>9</xdr:col>
          <xdr:colOff>247650</xdr:colOff>
          <xdr:row>57</xdr:row>
          <xdr:rowOff>9525</xdr:rowOff>
        </xdr:to>
        <xdr:sp macro="" textlink="">
          <xdr:nvSpPr>
            <xdr:cNvPr id="91229" name="Check Box 93" hidden="1">
              <a:extLst>
                <a:ext uri="{63B3BB69-23CF-44E3-9099-C40C66FF867C}">
                  <a14:compatExt spid="_x0000_s91229"/>
                </a:ext>
                <a:ext uri="{FF2B5EF4-FFF2-40B4-BE49-F238E27FC236}">
                  <a16:creationId xmlns:a16="http://schemas.microsoft.com/office/drawing/2014/main" id="{00000000-0008-0000-0B00-00005D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56</xdr:row>
          <xdr:rowOff>161925</xdr:rowOff>
        </xdr:from>
        <xdr:to>
          <xdr:col>9</xdr:col>
          <xdr:colOff>247650</xdr:colOff>
          <xdr:row>58</xdr:row>
          <xdr:rowOff>9525</xdr:rowOff>
        </xdr:to>
        <xdr:sp macro="" textlink="">
          <xdr:nvSpPr>
            <xdr:cNvPr id="91230" name="Check Box 94" hidden="1">
              <a:extLst>
                <a:ext uri="{63B3BB69-23CF-44E3-9099-C40C66FF867C}">
                  <a14:compatExt spid="_x0000_s91230"/>
                </a:ext>
                <a:ext uri="{FF2B5EF4-FFF2-40B4-BE49-F238E27FC236}">
                  <a16:creationId xmlns:a16="http://schemas.microsoft.com/office/drawing/2014/main" id="{00000000-0008-0000-0B00-00005E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57</xdr:row>
          <xdr:rowOff>161925</xdr:rowOff>
        </xdr:from>
        <xdr:to>
          <xdr:col>9</xdr:col>
          <xdr:colOff>247650</xdr:colOff>
          <xdr:row>59</xdr:row>
          <xdr:rowOff>9525</xdr:rowOff>
        </xdr:to>
        <xdr:sp macro="" textlink="">
          <xdr:nvSpPr>
            <xdr:cNvPr id="91231" name="Check Box 95" hidden="1">
              <a:extLst>
                <a:ext uri="{63B3BB69-23CF-44E3-9099-C40C66FF867C}">
                  <a14:compatExt spid="_x0000_s91231"/>
                </a:ext>
                <a:ext uri="{FF2B5EF4-FFF2-40B4-BE49-F238E27FC236}">
                  <a16:creationId xmlns:a16="http://schemas.microsoft.com/office/drawing/2014/main" id="{00000000-0008-0000-0B00-00005F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58</xdr:row>
          <xdr:rowOff>161925</xdr:rowOff>
        </xdr:from>
        <xdr:to>
          <xdr:col>9</xdr:col>
          <xdr:colOff>247650</xdr:colOff>
          <xdr:row>60</xdr:row>
          <xdr:rowOff>9525</xdr:rowOff>
        </xdr:to>
        <xdr:sp macro="" textlink="">
          <xdr:nvSpPr>
            <xdr:cNvPr id="91232" name="Check Box 96" hidden="1">
              <a:extLst>
                <a:ext uri="{63B3BB69-23CF-44E3-9099-C40C66FF867C}">
                  <a14:compatExt spid="_x0000_s91232"/>
                </a:ext>
                <a:ext uri="{FF2B5EF4-FFF2-40B4-BE49-F238E27FC236}">
                  <a16:creationId xmlns:a16="http://schemas.microsoft.com/office/drawing/2014/main" id="{00000000-0008-0000-0B00-000060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59</xdr:row>
          <xdr:rowOff>161925</xdr:rowOff>
        </xdr:from>
        <xdr:to>
          <xdr:col>9</xdr:col>
          <xdr:colOff>247650</xdr:colOff>
          <xdr:row>61</xdr:row>
          <xdr:rowOff>9525</xdr:rowOff>
        </xdr:to>
        <xdr:sp macro="" textlink="">
          <xdr:nvSpPr>
            <xdr:cNvPr id="91233" name="Check Box 97" hidden="1">
              <a:extLst>
                <a:ext uri="{63B3BB69-23CF-44E3-9099-C40C66FF867C}">
                  <a14:compatExt spid="_x0000_s91233"/>
                </a:ext>
                <a:ext uri="{FF2B5EF4-FFF2-40B4-BE49-F238E27FC236}">
                  <a16:creationId xmlns:a16="http://schemas.microsoft.com/office/drawing/2014/main" id="{00000000-0008-0000-0B00-000061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0</xdr:colOff>
      <xdr:row>1</xdr:row>
      <xdr:rowOff>0</xdr:rowOff>
    </xdr:from>
    <xdr:to>
      <xdr:col>37</xdr:col>
      <xdr:colOff>199445</xdr:colOff>
      <xdr:row>4</xdr:row>
      <xdr:rowOff>89808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pSpPr/>
      </xdr:nvGrpSpPr>
      <xdr:grpSpPr>
        <a:xfrm>
          <a:off x="1692088" y="190500"/>
          <a:ext cx="14072328" cy="661308"/>
          <a:chOff x="11360729" y="190500"/>
          <a:chExt cx="14047216" cy="661308"/>
        </a:xfrm>
      </xdr:grpSpPr>
      <xdr:sp macro="" textlink="">
        <xdr:nvSpPr>
          <xdr:cNvPr id="4" name="Ellipse 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0000000-0008-0000-0B00-000004000000}"/>
              </a:ext>
            </a:extLst>
          </xdr:cNvPr>
          <xdr:cNvSpPr/>
        </xdr:nvSpPr>
        <xdr:spPr bwMode="auto">
          <a:xfrm>
            <a:off x="11585864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5" name="Ellipse 4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00000000-0008-0000-0B00-000005000000}"/>
              </a:ext>
            </a:extLst>
          </xdr:cNvPr>
          <xdr:cNvSpPr/>
        </xdr:nvSpPr>
        <xdr:spPr bwMode="auto">
          <a:xfrm>
            <a:off x="12798136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6" name="Ellipse 4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00000000-0008-0000-0B00-000006000000}"/>
              </a:ext>
            </a:extLst>
          </xdr:cNvPr>
          <xdr:cNvSpPr/>
        </xdr:nvSpPr>
        <xdr:spPr bwMode="auto">
          <a:xfrm>
            <a:off x="14010409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7" name="Ellipse 4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00000000-0008-0000-0B00-000007000000}"/>
              </a:ext>
            </a:extLst>
          </xdr:cNvPr>
          <xdr:cNvSpPr/>
        </xdr:nvSpPr>
        <xdr:spPr bwMode="auto">
          <a:xfrm>
            <a:off x="15222682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8" name="Ellipse 4">
            <a:hlinkClick xmlns:r="http://schemas.openxmlformats.org/officeDocument/2006/relationships" r:id="rId6"/>
            <a:extLst>
              <a:ext uri="{FF2B5EF4-FFF2-40B4-BE49-F238E27FC236}">
                <a16:creationId xmlns:a16="http://schemas.microsoft.com/office/drawing/2014/main" id="{00000000-0008-0000-0B00-000008000000}"/>
              </a:ext>
            </a:extLst>
          </xdr:cNvPr>
          <xdr:cNvSpPr/>
        </xdr:nvSpPr>
        <xdr:spPr bwMode="auto">
          <a:xfrm>
            <a:off x="16434955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9" name="Ellipse 4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00000000-0008-0000-0B00-000009000000}"/>
              </a:ext>
            </a:extLst>
          </xdr:cNvPr>
          <xdr:cNvSpPr/>
        </xdr:nvSpPr>
        <xdr:spPr bwMode="auto">
          <a:xfrm>
            <a:off x="17647227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10" name="Ellipse 4">
            <a:hlinkClick xmlns:r="http://schemas.openxmlformats.org/officeDocument/2006/relationships" r:id="rId8"/>
            <a:extLst>
              <a:ext uri="{FF2B5EF4-FFF2-40B4-BE49-F238E27FC236}">
                <a16:creationId xmlns:a16="http://schemas.microsoft.com/office/drawing/2014/main" id="{00000000-0008-0000-0B00-00000A000000}"/>
              </a:ext>
            </a:extLst>
          </xdr:cNvPr>
          <xdr:cNvSpPr/>
        </xdr:nvSpPr>
        <xdr:spPr bwMode="auto">
          <a:xfrm>
            <a:off x="18859500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11" name="Ellipse 4">
            <a:hlinkClick xmlns:r="http://schemas.openxmlformats.org/officeDocument/2006/relationships" r:id="rId9"/>
            <a:extLst>
              <a:ext uri="{FF2B5EF4-FFF2-40B4-BE49-F238E27FC236}">
                <a16:creationId xmlns:a16="http://schemas.microsoft.com/office/drawing/2014/main" id="{00000000-0008-0000-0B00-00000B000000}"/>
              </a:ext>
            </a:extLst>
          </xdr:cNvPr>
          <xdr:cNvSpPr/>
        </xdr:nvSpPr>
        <xdr:spPr bwMode="auto">
          <a:xfrm>
            <a:off x="20071773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12" name="Ellipse 4">
            <a:hlinkClick xmlns:r="http://schemas.openxmlformats.org/officeDocument/2006/relationships" r:id="rId10"/>
            <a:extLst>
              <a:ext uri="{FF2B5EF4-FFF2-40B4-BE49-F238E27FC236}">
                <a16:creationId xmlns:a16="http://schemas.microsoft.com/office/drawing/2014/main" id="{00000000-0008-0000-0B00-00000C000000}"/>
              </a:ext>
            </a:extLst>
          </xdr:cNvPr>
          <xdr:cNvSpPr/>
        </xdr:nvSpPr>
        <xdr:spPr bwMode="auto">
          <a:xfrm>
            <a:off x="21284045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13" name="Ellipse 4">
            <a:hlinkClick xmlns:r="http://schemas.openxmlformats.org/officeDocument/2006/relationships" r:id="rId11"/>
            <a:extLst>
              <a:ext uri="{FF2B5EF4-FFF2-40B4-BE49-F238E27FC236}">
                <a16:creationId xmlns:a16="http://schemas.microsoft.com/office/drawing/2014/main" id="{00000000-0008-0000-0B00-00000D000000}"/>
              </a:ext>
            </a:extLst>
          </xdr:cNvPr>
          <xdr:cNvSpPr/>
        </xdr:nvSpPr>
        <xdr:spPr bwMode="auto">
          <a:xfrm>
            <a:off x="22496318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14" name="Ellipse 4">
            <a:hlinkClick xmlns:r="http://schemas.openxmlformats.org/officeDocument/2006/relationships" r:id="rId12"/>
            <a:extLst>
              <a:ext uri="{FF2B5EF4-FFF2-40B4-BE49-F238E27FC236}">
                <a16:creationId xmlns:a16="http://schemas.microsoft.com/office/drawing/2014/main" id="{00000000-0008-0000-0B00-00000E000000}"/>
              </a:ext>
            </a:extLst>
          </xdr:cNvPr>
          <xdr:cNvSpPr/>
        </xdr:nvSpPr>
        <xdr:spPr bwMode="auto">
          <a:xfrm>
            <a:off x="23708591" y="190500"/>
            <a:ext cx="256029" cy="228600"/>
          </a:xfrm>
          <a:prstGeom prst="ellipse">
            <a:avLst/>
          </a:prstGeom>
          <a:solidFill>
            <a:srgbClr val="92D050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15" name="Ellipse 4">
            <a:hlinkClick xmlns:r="http://schemas.openxmlformats.org/officeDocument/2006/relationships" r:id="rId13"/>
            <a:extLst>
              <a:ext uri="{FF2B5EF4-FFF2-40B4-BE49-F238E27FC236}">
                <a16:creationId xmlns:a16="http://schemas.microsoft.com/office/drawing/2014/main" id="{00000000-0008-0000-0B00-00000F000000}"/>
              </a:ext>
            </a:extLst>
          </xdr:cNvPr>
          <xdr:cNvSpPr/>
        </xdr:nvSpPr>
        <xdr:spPr bwMode="auto">
          <a:xfrm>
            <a:off x="24920864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17" name="ZoneTexte 11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0000000-0008-0000-0B00-000011000000}"/>
              </a:ext>
            </a:extLst>
          </xdr:cNvPr>
          <xdr:cNvSpPr txBox="1"/>
        </xdr:nvSpPr>
        <xdr:spPr bwMode="auto">
          <a:xfrm>
            <a:off x="11360729" y="489858"/>
            <a:ext cx="712216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Q62-08</a:t>
            </a:r>
          </a:p>
        </xdr:txBody>
      </xdr:sp>
      <xdr:sp macro="" textlink="">
        <xdr:nvSpPr>
          <xdr:cNvPr id="18" name="ZoneTexte 11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00000000-0008-0000-0B00-000012000000}"/>
              </a:ext>
            </a:extLst>
          </xdr:cNvPr>
          <xdr:cNvSpPr txBox="1"/>
        </xdr:nvSpPr>
        <xdr:spPr bwMode="auto">
          <a:xfrm>
            <a:off x="12573002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Q62-10</a:t>
            </a:r>
          </a:p>
        </xdr:txBody>
      </xdr:sp>
      <xdr:sp macro="" textlink="">
        <xdr:nvSpPr>
          <xdr:cNvPr id="22" name="ZoneTexte 11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00000000-0008-0000-0B00-000016000000}"/>
              </a:ext>
            </a:extLst>
          </xdr:cNvPr>
          <xdr:cNvSpPr txBox="1"/>
        </xdr:nvSpPr>
        <xdr:spPr bwMode="auto">
          <a:xfrm>
            <a:off x="13785275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Q62-12</a:t>
            </a:r>
          </a:p>
        </xdr:txBody>
      </xdr:sp>
      <xdr:sp macro="" textlink="">
        <xdr:nvSpPr>
          <xdr:cNvPr id="24" name="ZoneTexte 11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00000000-0008-0000-0B00-000018000000}"/>
              </a:ext>
            </a:extLst>
          </xdr:cNvPr>
          <xdr:cNvSpPr txBox="1"/>
        </xdr:nvSpPr>
        <xdr:spPr bwMode="auto">
          <a:xfrm>
            <a:off x="14997548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Q62-14</a:t>
            </a:r>
          </a:p>
        </xdr:txBody>
      </xdr:sp>
      <xdr:sp macro="" textlink="">
        <xdr:nvSpPr>
          <xdr:cNvPr id="25" name="ZoneTexte 11">
            <a:hlinkClick xmlns:r="http://schemas.openxmlformats.org/officeDocument/2006/relationships" r:id="rId6"/>
            <a:extLst>
              <a:ext uri="{FF2B5EF4-FFF2-40B4-BE49-F238E27FC236}">
                <a16:creationId xmlns:a16="http://schemas.microsoft.com/office/drawing/2014/main" id="{00000000-0008-0000-0B00-000019000000}"/>
              </a:ext>
            </a:extLst>
          </xdr:cNvPr>
          <xdr:cNvSpPr txBox="1"/>
        </xdr:nvSpPr>
        <xdr:spPr bwMode="auto">
          <a:xfrm>
            <a:off x="16209821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Q62-16</a:t>
            </a:r>
          </a:p>
        </xdr:txBody>
      </xdr:sp>
      <xdr:sp macro="" textlink="">
        <xdr:nvSpPr>
          <xdr:cNvPr id="26" name="ZoneTexte 11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00000000-0008-0000-0B00-00001A000000}"/>
              </a:ext>
            </a:extLst>
          </xdr:cNvPr>
          <xdr:cNvSpPr txBox="1"/>
        </xdr:nvSpPr>
        <xdr:spPr bwMode="auto">
          <a:xfrm>
            <a:off x="17422094" y="489858"/>
            <a:ext cx="712214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Q62-18</a:t>
            </a:r>
          </a:p>
        </xdr:txBody>
      </xdr:sp>
      <xdr:sp macro="" textlink="">
        <xdr:nvSpPr>
          <xdr:cNvPr id="27" name="ZoneTexte 11">
            <a:hlinkClick xmlns:r="http://schemas.openxmlformats.org/officeDocument/2006/relationships" r:id="rId8"/>
            <a:extLst>
              <a:ext uri="{FF2B5EF4-FFF2-40B4-BE49-F238E27FC236}">
                <a16:creationId xmlns:a16="http://schemas.microsoft.com/office/drawing/2014/main" id="{00000000-0008-0000-0B00-00001B000000}"/>
              </a:ext>
            </a:extLst>
          </xdr:cNvPr>
          <xdr:cNvSpPr txBox="1"/>
        </xdr:nvSpPr>
        <xdr:spPr bwMode="auto">
          <a:xfrm>
            <a:off x="18634366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Q62-20</a:t>
            </a:r>
          </a:p>
        </xdr:txBody>
      </xdr:sp>
      <xdr:sp macro="" textlink="">
        <xdr:nvSpPr>
          <xdr:cNvPr id="28" name="ZoneTexte 11">
            <a:hlinkClick xmlns:r="http://schemas.openxmlformats.org/officeDocument/2006/relationships" r:id="rId9"/>
            <a:extLst>
              <a:ext uri="{FF2B5EF4-FFF2-40B4-BE49-F238E27FC236}">
                <a16:creationId xmlns:a16="http://schemas.microsoft.com/office/drawing/2014/main" id="{00000000-0008-0000-0B00-00001C000000}"/>
              </a:ext>
            </a:extLst>
          </xdr:cNvPr>
          <xdr:cNvSpPr txBox="1"/>
        </xdr:nvSpPr>
        <xdr:spPr bwMode="auto">
          <a:xfrm>
            <a:off x="19846638" y="489858"/>
            <a:ext cx="712216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Q62-23</a:t>
            </a:r>
          </a:p>
        </xdr:txBody>
      </xdr:sp>
      <xdr:sp macro="" textlink="">
        <xdr:nvSpPr>
          <xdr:cNvPr id="29" name="ZoneTexte 11">
            <a:hlinkClick xmlns:r="http://schemas.openxmlformats.org/officeDocument/2006/relationships" r:id="rId10"/>
            <a:extLst>
              <a:ext uri="{FF2B5EF4-FFF2-40B4-BE49-F238E27FC236}">
                <a16:creationId xmlns:a16="http://schemas.microsoft.com/office/drawing/2014/main" id="{00000000-0008-0000-0B00-00001D000000}"/>
              </a:ext>
            </a:extLst>
          </xdr:cNvPr>
          <xdr:cNvSpPr txBox="1"/>
        </xdr:nvSpPr>
        <xdr:spPr bwMode="auto">
          <a:xfrm>
            <a:off x="21058911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Q62-25</a:t>
            </a:r>
          </a:p>
        </xdr:txBody>
      </xdr:sp>
      <xdr:sp macro="" textlink="">
        <xdr:nvSpPr>
          <xdr:cNvPr id="30" name="ZoneTexte 11">
            <a:hlinkClick xmlns:r="http://schemas.openxmlformats.org/officeDocument/2006/relationships" r:id="rId11"/>
            <a:extLst>
              <a:ext uri="{FF2B5EF4-FFF2-40B4-BE49-F238E27FC236}">
                <a16:creationId xmlns:a16="http://schemas.microsoft.com/office/drawing/2014/main" id="{00000000-0008-0000-0B00-00001E000000}"/>
              </a:ext>
            </a:extLst>
          </xdr:cNvPr>
          <xdr:cNvSpPr txBox="1"/>
        </xdr:nvSpPr>
        <xdr:spPr bwMode="auto">
          <a:xfrm>
            <a:off x="22271184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Q62-27a</a:t>
            </a:r>
          </a:p>
        </xdr:txBody>
      </xdr:sp>
      <xdr:sp macro="" textlink="">
        <xdr:nvSpPr>
          <xdr:cNvPr id="31" name="ZoneTexte 11">
            <a:hlinkClick xmlns:r="http://schemas.openxmlformats.org/officeDocument/2006/relationships" r:id="rId12"/>
            <a:extLst>
              <a:ext uri="{FF2B5EF4-FFF2-40B4-BE49-F238E27FC236}">
                <a16:creationId xmlns:a16="http://schemas.microsoft.com/office/drawing/2014/main" id="{00000000-0008-0000-0B00-00001F000000}"/>
              </a:ext>
            </a:extLst>
          </xdr:cNvPr>
          <xdr:cNvSpPr txBox="1"/>
        </xdr:nvSpPr>
        <xdr:spPr bwMode="auto">
          <a:xfrm>
            <a:off x="23483458" y="489858"/>
            <a:ext cx="712214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Q62-27b</a:t>
            </a:r>
          </a:p>
        </xdr:txBody>
      </xdr:sp>
      <xdr:sp macro="" textlink="">
        <xdr:nvSpPr>
          <xdr:cNvPr id="91168" name="ZoneTexte 11">
            <a:hlinkClick xmlns:r="http://schemas.openxmlformats.org/officeDocument/2006/relationships" r:id="rId13"/>
            <a:extLst>
              <a:ext uri="{FF2B5EF4-FFF2-40B4-BE49-F238E27FC236}">
                <a16:creationId xmlns:a16="http://schemas.microsoft.com/office/drawing/2014/main" id="{00000000-0008-0000-0B00-000020640100}"/>
              </a:ext>
            </a:extLst>
          </xdr:cNvPr>
          <xdr:cNvSpPr txBox="1"/>
        </xdr:nvSpPr>
        <xdr:spPr bwMode="auto">
          <a:xfrm>
            <a:off x="24695730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Q62-30</a:t>
            </a:r>
          </a:p>
        </xdr:txBody>
      </xdr:sp>
    </xdr:grpSp>
    <xdr:clientData/>
  </xdr:twoCellAnchor>
  <xdr:twoCellAnchor>
    <xdr:from>
      <xdr:col>1</xdr:col>
      <xdr:colOff>0</xdr:colOff>
      <xdr:row>5</xdr:row>
      <xdr:rowOff>78440</xdr:rowOff>
    </xdr:from>
    <xdr:to>
      <xdr:col>3</xdr:col>
      <xdr:colOff>123265</xdr:colOff>
      <xdr:row>6</xdr:row>
      <xdr:rowOff>276411</xdr:rowOff>
    </xdr:to>
    <xdr:sp macro="" textlink="">
      <xdr:nvSpPr>
        <xdr:cNvPr id="91170" name="Rectangle: Rounded Corners 91169">
          <a:extLst>
            <a:ext uri="{FF2B5EF4-FFF2-40B4-BE49-F238E27FC236}">
              <a16:creationId xmlns:a16="http://schemas.microsoft.com/office/drawing/2014/main" id="{00000000-0008-0000-0B00-000022640100}"/>
            </a:ext>
          </a:extLst>
        </xdr:cNvPr>
        <xdr:cNvSpPr/>
      </xdr:nvSpPr>
      <xdr:spPr>
        <a:xfrm>
          <a:off x="235324" y="1030940"/>
          <a:ext cx="1333500" cy="388471"/>
        </a:xfrm>
        <a:prstGeom prst="round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en-US" sz="1600" b="1" i="0" u="none" strike="noStrike">
              <a:solidFill>
                <a:srgbClr val="000000"/>
              </a:solidFill>
              <a:latin typeface="Calibri"/>
              <a:ea typeface="+mn-ea"/>
              <a:cs typeface="Calibri"/>
            </a:rPr>
            <a:t>Questions: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593911</xdr:colOff>
      <xdr:row>4</xdr:row>
      <xdr:rowOff>112059</xdr:rowOff>
    </xdr:to>
    <xdr:sp macro="" textlink="">
      <xdr:nvSpPr>
        <xdr:cNvPr id="2" name="Arrow: Left 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188BC9A-F2B1-4DF9-A755-F57744E51BB5}"/>
            </a:ext>
          </a:extLst>
        </xdr:cNvPr>
        <xdr:cNvSpPr/>
      </xdr:nvSpPr>
      <xdr:spPr>
        <a:xfrm>
          <a:off x="0" y="0"/>
          <a:ext cx="1434352" cy="874059"/>
        </a:xfrm>
        <a:prstGeom prst="leftArrow">
          <a:avLst>
            <a:gd name="adj1" fmla="val 50000"/>
            <a:gd name="adj2" fmla="val 108140"/>
          </a:avLst>
        </a:prstGeom>
        <a:solidFill>
          <a:srgbClr val="FFC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b="1">
              <a:solidFill>
                <a:sysClr val="windowText" lastClr="000000"/>
              </a:solidFill>
            </a:rPr>
            <a:t>Retour au récapitulatif</a:t>
          </a:r>
          <a:endParaRPr lang="fr-FR" sz="1100" b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194236</xdr:colOff>
      <xdr:row>27</xdr:row>
      <xdr:rowOff>156881</xdr:rowOff>
    </xdr:from>
    <xdr:to>
      <xdr:col>3</xdr:col>
      <xdr:colOff>59766</xdr:colOff>
      <xdr:row>43</xdr:row>
      <xdr:rowOff>44824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/>
      </xdr:nvSpPr>
      <xdr:spPr>
        <a:xfrm>
          <a:off x="194236" y="3881156"/>
          <a:ext cx="1322855" cy="2145368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186766</xdr:colOff>
      <xdr:row>43</xdr:row>
      <xdr:rowOff>67234</xdr:rowOff>
    </xdr:from>
    <xdr:to>
      <xdr:col>3</xdr:col>
      <xdr:colOff>52296</xdr:colOff>
      <xdr:row>58</xdr:row>
      <xdr:rowOff>59764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/>
      </xdr:nvSpPr>
      <xdr:spPr>
        <a:xfrm>
          <a:off x="186766" y="6048934"/>
          <a:ext cx="1322855" cy="2097555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168088</xdr:colOff>
      <xdr:row>12</xdr:row>
      <xdr:rowOff>138206</xdr:rowOff>
    </xdr:from>
    <xdr:to>
      <xdr:col>3</xdr:col>
      <xdr:colOff>33618</xdr:colOff>
      <xdr:row>27</xdr:row>
      <xdr:rowOff>138207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/>
      </xdr:nvSpPr>
      <xdr:spPr>
        <a:xfrm>
          <a:off x="168088" y="1766981"/>
          <a:ext cx="1322855" cy="2095501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1886</xdr:colOff>
          <xdr:row>13</xdr:row>
          <xdr:rowOff>26958</xdr:rowOff>
        </xdr:from>
        <xdr:to>
          <xdr:col>2</xdr:col>
          <xdr:colOff>565559</xdr:colOff>
          <xdr:row>27</xdr:row>
          <xdr:rowOff>50440</xdr:rowOff>
        </xdr:to>
        <xdr:grpSp>
          <xdr:nvGrpSpPr>
            <xdr:cNvPr id="8" name="Group 7">
              <a:extLst>
                <a:ext uri="{FF2B5EF4-FFF2-40B4-BE49-F238E27FC236}">
                  <a16:creationId xmlns:a16="http://schemas.microsoft.com/office/drawing/2014/main" id="{00000000-0008-0000-0C00-000008000000}"/>
                </a:ext>
              </a:extLst>
            </xdr:cNvPr>
            <xdr:cNvGrpSpPr/>
          </xdr:nvGrpSpPr>
          <xdr:grpSpPr>
            <a:xfrm>
              <a:off x="237210" y="2794811"/>
              <a:ext cx="1168790" cy="2712894"/>
              <a:chOff x="5144152" y="755431"/>
              <a:chExt cx="1459955" cy="1914525"/>
            </a:xfrm>
          </xdr:grpSpPr>
          <xdr:sp macro="" textlink="">
            <xdr:nvSpPr>
              <xdr:cNvPr id="79873" name="Group Box 1" hidden="1">
                <a:extLst>
                  <a:ext uri="{63B3BB69-23CF-44E3-9099-C40C66FF867C}">
                    <a14:compatExt spid="_x0000_s79873"/>
                  </a:ext>
                  <a:ext uri="{FF2B5EF4-FFF2-40B4-BE49-F238E27FC236}">
                    <a16:creationId xmlns:a16="http://schemas.microsoft.com/office/drawing/2014/main" id="{00000000-0008-0000-0C00-000001380100}"/>
                  </a:ext>
                </a:extLst>
              </xdr:cNvPr>
              <xdr:cNvSpPr/>
            </xdr:nvSpPr>
            <xdr:spPr bwMode="auto">
              <a:xfrm>
                <a:off x="5144152" y="755431"/>
                <a:ext cx="1459955" cy="19145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Civil</a:t>
                </a:r>
              </a:p>
            </xdr:txBody>
          </xdr:sp>
          <xdr:sp macro="" textlink="">
            <xdr:nvSpPr>
              <xdr:cNvPr id="79874" name="Option Button 2" hidden="1">
                <a:extLst>
                  <a:ext uri="{63B3BB69-23CF-44E3-9099-C40C66FF867C}">
                    <a14:compatExt spid="_x0000_s79874"/>
                  </a:ext>
                  <a:ext uri="{FF2B5EF4-FFF2-40B4-BE49-F238E27FC236}">
                    <a16:creationId xmlns:a16="http://schemas.microsoft.com/office/drawing/2014/main" id="{00000000-0008-0000-0C00-000002380100}"/>
                  </a:ext>
                </a:extLst>
              </xdr:cNvPr>
              <xdr:cNvSpPr/>
            </xdr:nvSpPr>
            <xdr:spPr bwMode="auto">
              <a:xfrm>
                <a:off x="5483448" y="937720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95-100 %</a:t>
                </a:r>
              </a:p>
            </xdr:txBody>
          </xdr:sp>
          <xdr:sp macro="" textlink="">
            <xdr:nvSpPr>
              <xdr:cNvPr id="79875" name="Option Button 3" hidden="1">
                <a:extLst>
                  <a:ext uri="{63B3BB69-23CF-44E3-9099-C40C66FF867C}">
                    <a14:compatExt spid="_x0000_s79875"/>
                  </a:ext>
                  <a:ext uri="{FF2B5EF4-FFF2-40B4-BE49-F238E27FC236}">
                    <a16:creationId xmlns:a16="http://schemas.microsoft.com/office/drawing/2014/main" id="{00000000-0008-0000-0C00-000003380100}"/>
                  </a:ext>
                </a:extLst>
              </xdr:cNvPr>
              <xdr:cNvSpPr/>
            </xdr:nvSpPr>
            <xdr:spPr bwMode="auto">
              <a:xfrm>
                <a:off x="5483448" y="1128221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75-95 %</a:t>
                </a:r>
              </a:p>
            </xdr:txBody>
          </xdr:sp>
          <xdr:sp macro="" textlink="">
            <xdr:nvSpPr>
              <xdr:cNvPr id="79876" name="Option Button 4" hidden="1">
                <a:extLst>
                  <a:ext uri="{63B3BB69-23CF-44E3-9099-C40C66FF867C}">
                    <a14:compatExt spid="_x0000_s79876"/>
                  </a:ext>
                  <a:ext uri="{FF2B5EF4-FFF2-40B4-BE49-F238E27FC236}">
                    <a16:creationId xmlns:a16="http://schemas.microsoft.com/office/drawing/2014/main" id="{00000000-0008-0000-0C00-000004380100}"/>
                  </a:ext>
                </a:extLst>
              </xdr:cNvPr>
              <xdr:cNvSpPr/>
            </xdr:nvSpPr>
            <xdr:spPr bwMode="auto">
              <a:xfrm>
                <a:off x="5483448" y="1318720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50-75 %</a:t>
                </a:r>
              </a:p>
            </xdr:txBody>
          </xdr:sp>
          <xdr:sp macro="" textlink="">
            <xdr:nvSpPr>
              <xdr:cNvPr id="79877" name="Option Button 5" hidden="1">
                <a:extLst>
                  <a:ext uri="{63B3BB69-23CF-44E3-9099-C40C66FF867C}">
                    <a14:compatExt spid="_x0000_s79877"/>
                  </a:ext>
                  <a:ext uri="{FF2B5EF4-FFF2-40B4-BE49-F238E27FC236}">
                    <a16:creationId xmlns:a16="http://schemas.microsoft.com/office/drawing/2014/main" id="{00000000-0008-0000-0C00-000005380100}"/>
                  </a:ext>
                </a:extLst>
              </xdr:cNvPr>
              <xdr:cNvSpPr/>
            </xdr:nvSpPr>
            <xdr:spPr bwMode="auto">
              <a:xfrm>
                <a:off x="5483448" y="1509220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25-50 %</a:t>
                </a:r>
              </a:p>
            </xdr:txBody>
          </xdr:sp>
          <xdr:sp macro="" textlink="">
            <xdr:nvSpPr>
              <xdr:cNvPr id="79878" name="Option Button 6" hidden="1">
                <a:extLst>
                  <a:ext uri="{63B3BB69-23CF-44E3-9099-C40C66FF867C}">
                    <a14:compatExt spid="_x0000_s79878"/>
                  </a:ext>
                  <a:ext uri="{FF2B5EF4-FFF2-40B4-BE49-F238E27FC236}">
                    <a16:creationId xmlns:a16="http://schemas.microsoft.com/office/drawing/2014/main" id="{00000000-0008-0000-0C00-000006380100}"/>
                  </a:ext>
                </a:extLst>
              </xdr:cNvPr>
              <xdr:cNvSpPr/>
            </xdr:nvSpPr>
            <xdr:spPr bwMode="auto">
              <a:xfrm>
                <a:off x="5483448" y="1699720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1-25 %</a:t>
                </a:r>
              </a:p>
            </xdr:txBody>
          </xdr:sp>
          <xdr:sp macro="" textlink="">
            <xdr:nvSpPr>
              <xdr:cNvPr id="79879" name="Option Button 7" hidden="1">
                <a:extLst>
                  <a:ext uri="{63B3BB69-23CF-44E3-9099-C40C66FF867C}">
                    <a14:compatExt spid="_x0000_s79879"/>
                  </a:ext>
                  <a:ext uri="{FF2B5EF4-FFF2-40B4-BE49-F238E27FC236}">
                    <a16:creationId xmlns:a16="http://schemas.microsoft.com/office/drawing/2014/main" id="{00000000-0008-0000-0C00-000007380100}"/>
                  </a:ext>
                </a:extLst>
              </xdr:cNvPr>
              <xdr:cNvSpPr/>
            </xdr:nvSpPr>
            <xdr:spPr bwMode="auto">
              <a:xfrm>
                <a:off x="5483448" y="1890220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0 %</a:t>
                </a:r>
              </a:p>
            </xdr:txBody>
          </xdr:sp>
          <xdr:sp macro="" textlink="">
            <xdr:nvSpPr>
              <xdr:cNvPr id="79880" name="Option Button 8" hidden="1">
                <a:extLst>
                  <a:ext uri="{63B3BB69-23CF-44E3-9099-C40C66FF867C}">
                    <a14:compatExt spid="_x0000_s79880"/>
                  </a:ext>
                  <a:ext uri="{FF2B5EF4-FFF2-40B4-BE49-F238E27FC236}">
                    <a16:creationId xmlns:a16="http://schemas.microsoft.com/office/drawing/2014/main" id="{00000000-0008-0000-0C00-000008380100}"/>
                  </a:ext>
                </a:extLst>
              </xdr:cNvPr>
              <xdr:cNvSpPr/>
            </xdr:nvSpPr>
            <xdr:spPr bwMode="auto">
              <a:xfrm>
                <a:off x="5483448" y="2080720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NAP</a:t>
                </a:r>
              </a:p>
            </xdr:txBody>
          </xdr:sp>
          <xdr:sp macro="" textlink="">
            <xdr:nvSpPr>
              <xdr:cNvPr id="79881" name="Option Button 9" hidden="1">
                <a:extLst>
                  <a:ext uri="{63B3BB69-23CF-44E3-9099-C40C66FF867C}">
                    <a14:compatExt spid="_x0000_s79881"/>
                  </a:ext>
                  <a:ext uri="{FF2B5EF4-FFF2-40B4-BE49-F238E27FC236}">
                    <a16:creationId xmlns:a16="http://schemas.microsoft.com/office/drawing/2014/main" id="{00000000-0008-0000-0C00-000009380100}"/>
                  </a:ext>
                </a:extLst>
              </xdr:cNvPr>
              <xdr:cNvSpPr/>
            </xdr:nvSpPr>
            <xdr:spPr bwMode="auto">
              <a:xfrm>
                <a:off x="5483448" y="2271220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4767</xdr:colOff>
          <xdr:row>28</xdr:row>
          <xdr:rowOff>44966</xdr:rowOff>
        </xdr:from>
        <xdr:to>
          <xdr:col>2</xdr:col>
          <xdr:colOff>568436</xdr:colOff>
          <xdr:row>42</xdr:row>
          <xdr:rowOff>143154</xdr:rowOff>
        </xdr:to>
        <xdr:grpSp>
          <xdr:nvGrpSpPr>
            <xdr:cNvPr id="9" name="Group 8">
              <a:extLst>
                <a:ext uri="{FF2B5EF4-FFF2-40B4-BE49-F238E27FC236}">
                  <a16:creationId xmlns:a16="http://schemas.microsoft.com/office/drawing/2014/main" id="{00000000-0008-0000-0C00-000009000000}"/>
                </a:ext>
              </a:extLst>
            </xdr:cNvPr>
            <xdr:cNvGrpSpPr/>
          </xdr:nvGrpSpPr>
          <xdr:grpSpPr>
            <a:xfrm>
              <a:off x="240091" y="5692731"/>
              <a:ext cx="1168786" cy="2742776"/>
              <a:chOff x="5147789" y="2853482"/>
              <a:chExt cx="1459949" cy="1914525"/>
            </a:xfrm>
          </xdr:grpSpPr>
          <xdr:sp macro="" textlink="">
            <xdr:nvSpPr>
              <xdr:cNvPr id="79882" name="Group Box 10" hidden="1">
                <a:extLst>
                  <a:ext uri="{63B3BB69-23CF-44E3-9099-C40C66FF867C}">
                    <a14:compatExt spid="_x0000_s79882"/>
                  </a:ext>
                  <a:ext uri="{FF2B5EF4-FFF2-40B4-BE49-F238E27FC236}">
                    <a16:creationId xmlns:a16="http://schemas.microsoft.com/office/drawing/2014/main" id="{00000000-0008-0000-0C00-00000A380100}"/>
                  </a:ext>
                </a:extLst>
              </xdr:cNvPr>
              <xdr:cNvSpPr/>
            </xdr:nvSpPr>
            <xdr:spPr bwMode="auto">
              <a:xfrm>
                <a:off x="5147789" y="2853482"/>
                <a:ext cx="1459949" cy="19145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Administrative</a:t>
                </a:r>
              </a:p>
            </xdr:txBody>
          </xdr:sp>
          <xdr:sp macro="" textlink="">
            <xdr:nvSpPr>
              <xdr:cNvPr id="79883" name="Option Button 11" hidden="1">
                <a:extLst>
                  <a:ext uri="{63B3BB69-23CF-44E3-9099-C40C66FF867C}">
                    <a14:compatExt spid="_x0000_s79883"/>
                  </a:ext>
                  <a:ext uri="{FF2B5EF4-FFF2-40B4-BE49-F238E27FC236}">
                    <a16:creationId xmlns:a16="http://schemas.microsoft.com/office/drawing/2014/main" id="{00000000-0008-0000-0C00-00000B380100}"/>
                  </a:ext>
                </a:extLst>
              </xdr:cNvPr>
              <xdr:cNvSpPr/>
            </xdr:nvSpPr>
            <xdr:spPr bwMode="auto">
              <a:xfrm>
                <a:off x="5487385" y="3031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95-100 %</a:t>
                </a:r>
              </a:p>
            </xdr:txBody>
          </xdr:sp>
          <xdr:sp macro="" textlink="">
            <xdr:nvSpPr>
              <xdr:cNvPr id="79884" name="Option Button 12" hidden="1">
                <a:extLst>
                  <a:ext uri="{63B3BB69-23CF-44E3-9099-C40C66FF867C}">
                    <a14:compatExt spid="_x0000_s79884"/>
                  </a:ext>
                  <a:ext uri="{FF2B5EF4-FFF2-40B4-BE49-F238E27FC236}">
                    <a16:creationId xmlns:a16="http://schemas.microsoft.com/office/drawing/2014/main" id="{00000000-0008-0000-0C00-00000C380100}"/>
                  </a:ext>
                </a:extLst>
              </xdr:cNvPr>
              <xdr:cNvSpPr/>
            </xdr:nvSpPr>
            <xdr:spPr bwMode="auto">
              <a:xfrm>
                <a:off x="5487385" y="3222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75-95 %</a:t>
                </a:r>
              </a:p>
            </xdr:txBody>
          </xdr:sp>
          <xdr:sp macro="" textlink="">
            <xdr:nvSpPr>
              <xdr:cNvPr id="79885" name="Option Button 13" hidden="1">
                <a:extLst>
                  <a:ext uri="{63B3BB69-23CF-44E3-9099-C40C66FF867C}">
                    <a14:compatExt spid="_x0000_s79885"/>
                  </a:ext>
                  <a:ext uri="{FF2B5EF4-FFF2-40B4-BE49-F238E27FC236}">
                    <a16:creationId xmlns:a16="http://schemas.microsoft.com/office/drawing/2014/main" id="{00000000-0008-0000-0C00-00000D380100}"/>
                  </a:ext>
                </a:extLst>
              </xdr:cNvPr>
              <xdr:cNvSpPr/>
            </xdr:nvSpPr>
            <xdr:spPr bwMode="auto">
              <a:xfrm>
                <a:off x="5487385" y="3412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50-75 %</a:t>
                </a:r>
              </a:p>
            </xdr:txBody>
          </xdr:sp>
          <xdr:sp macro="" textlink="">
            <xdr:nvSpPr>
              <xdr:cNvPr id="79886" name="Option Button 14" hidden="1">
                <a:extLst>
                  <a:ext uri="{63B3BB69-23CF-44E3-9099-C40C66FF867C}">
                    <a14:compatExt spid="_x0000_s79886"/>
                  </a:ext>
                  <a:ext uri="{FF2B5EF4-FFF2-40B4-BE49-F238E27FC236}">
                    <a16:creationId xmlns:a16="http://schemas.microsoft.com/office/drawing/2014/main" id="{00000000-0008-0000-0C00-00000E380100}"/>
                  </a:ext>
                </a:extLst>
              </xdr:cNvPr>
              <xdr:cNvSpPr/>
            </xdr:nvSpPr>
            <xdr:spPr bwMode="auto">
              <a:xfrm>
                <a:off x="5487385" y="3603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25-50 %</a:t>
                </a:r>
              </a:p>
            </xdr:txBody>
          </xdr:sp>
          <xdr:sp macro="" textlink="">
            <xdr:nvSpPr>
              <xdr:cNvPr id="79887" name="Option Button 15" hidden="1">
                <a:extLst>
                  <a:ext uri="{63B3BB69-23CF-44E3-9099-C40C66FF867C}">
                    <a14:compatExt spid="_x0000_s79887"/>
                  </a:ext>
                  <a:ext uri="{FF2B5EF4-FFF2-40B4-BE49-F238E27FC236}">
                    <a16:creationId xmlns:a16="http://schemas.microsoft.com/office/drawing/2014/main" id="{00000000-0008-0000-0C00-00000F380100}"/>
                  </a:ext>
                </a:extLst>
              </xdr:cNvPr>
              <xdr:cNvSpPr/>
            </xdr:nvSpPr>
            <xdr:spPr bwMode="auto">
              <a:xfrm>
                <a:off x="5487385" y="3793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1-25 %</a:t>
                </a:r>
              </a:p>
            </xdr:txBody>
          </xdr:sp>
          <xdr:sp macro="" textlink="">
            <xdr:nvSpPr>
              <xdr:cNvPr id="79888" name="Option Button 16" hidden="1">
                <a:extLst>
                  <a:ext uri="{63B3BB69-23CF-44E3-9099-C40C66FF867C}">
                    <a14:compatExt spid="_x0000_s79888"/>
                  </a:ext>
                  <a:ext uri="{FF2B5EF4-FFF2-40B4-BE49-F238E27FC236}">
                    <a16:creationId xmlns:a16="http://schemas.microsoft.com/office/drawing/2014/main" id="{00000000-0008-0000-0C00-000010380100}"/>
                  </a:ext>
                </a:extLst>
              </xdr:cNvPr>
              <xdr:cNvSpPr/>
            </xdr:nvSpPr>
            <xdr:spPr bwMode="auto">
              <a:xfrm>
                <a:off x="5487385" y="3984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0 %</a:t>
                </a:r>
              </a:p>
            </xdr:txBody>
          </xdr:sp>
          <xdr:sp macro="" textlink="">
            <xdr:nvSpPr>
              <xdr:cNvPr id="79889" name="Option Button 17" hidden="1">
                <a:extLst>
                  <a:ext uri="{63B3BB69-23CF-44E3-9099-C40C66FF867C}">
                    <a14:compatExt spid="_x0000_s79889"/>
                  </a:ext>
                  <a:ext uri="{FF2B5EF4-FFF2-40B4-BE49-F238E27FC236}">
                    <a16:creationId xmlns:a16="http://schemas.microsoft.com/office/drawing/2014/main" id="{00000000-0008-0000-0C00-000011380100}"/>
                  </a:ext>
                </a:extLst>
              </xdr:cNvPr>
              <xdr:cNvSpPr/>
            </xdr:nvSpPr>
            <xdr:spPr bwMode="auto">
              <a:xfrm>
                <a:off x="5487385" y="4174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NAP</a:t>
                </a:r>
              </a:p>
            </xdr:txBody>
          </xdr:sp>
          <xdr:sp macro="" textlink="">
            <xdr:nvSpPr>
              <xdr:cNvPr id="79890" name="Option Button 18" hidden="1">
                <a:extLst>
                  <a:ext uri="{63B3BB69-23CF-44E3-9099-C40C66FF867C}">
                    <a14:compatExt spid="_x0000_s79890"/>
                  </a:ext>
                  <a:ext uri="{FF2B5EF4-FFF2-40B4-BE49-F238E27FC236}">
                    <a16:creationId xmlns:a16="http://schemas.microsoft.com/office/drawing/2014/main" id="{00000000-0008-0000-0C00-000012380100}"/>
                  </a:ext>
                </a:extLst>
              </xdr:cNvPr>
              <xdr:cNvSpPr/>
            </xdr:nvSpPr>
            <xdr:spPr bwMode="auto">
              <a:xfrm>
                <a:off x="5487385" y="4365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10045</xdr:colOff>
          <xdr:row>43</xdr:row>
          <xdr:rowOff>140425</xdr:rowOff>
        </xdr:from>
        <xdr:to>
          <xdr:col>2</xdr:col>
          <xdr:colOff>573714</xdr:colOff>
          <xdr:row>57</xdr:row>
          <xdr:rowOff>163907</xdr:rowOff>
        </xdr:to>
        <xdr:grpSp>
          <xdr:nvGrpSpPr>
            <xdr:cNvPr id="10" name="Group 9">
              <a:extLst>
                <a:ext uri="{FF2B5EF4-FFF2-40B4-BE49-F238E27FC236}">
                  <a16:creationId xmlns:a16="http://schemas.microsoft.com/office/drawing/2014/main" id="{00000000-0008-0000-0C00-00000A000000}"/>
                </a:ext>
              </a:extLst>
            </xdr:cNvPr>
            <xdr:cNvGrpSpPr/>
          </xdr:nvGrpSpPr>
          <xdr:grpSpPr>
            <a:xfrm>
              <a:off x="245369" y="8623278"/>
              <a:ext cx="1168786" cy="2712894"/>
              <a:chOff x="5154353" y="4954295"/>
              <a:chExt cx="1459951" cy="1914522"/>
            </a:xfrm>
          </xdr:grpSpPr>
          <xdr:sp macro="" textlink="">
            <xdr:nvSpPr>
              <xdr:cNvPr id="79891" name="Group Box 19" hidden="1">
                <a:extLst>
                  <a:ext uri="{63B3BB69-23CF-44E3-9099-C40C66FF867C}">
                    <a14:compatExt spid="_x0000_s79891"/>
                  </a:ext>
                  <a:ext uri="{FF2B5EF4-FFF2-40B4-BE49-F238E27FC236}">
                    <a16:creationId xmlns:a16="http://schemas.microsoft.com/office/drawing/2014/main" id="{00000000-0008-0000-0C00-000013380100}"/>
                  </a:ext>
                </a:extLst>
              </xdr:cNvPr>
              <xdr:cNvSpPr/>
            </xdr:nvSpPr>
            <xdr:spPr bwMode="auto">
              <a:xfrm>
                <a:off x="5154353" y="4954295"/>
                <a:ext cx="1459951" cy="191452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Pénal</a:t>
                </a:r>
              </a:p>
            </xdr:txBody>
          </xdr:sp>
          <xdr:sp macro="" textlink="">
            <xdr:nvSpPr>
              <xdr:cNvPr id="79892" name="Option Button 20" hidden="1">
                <a:extLst>
                  <a:ext uri="{63B3BB69-23CF-44E3-9099-C40C66FF867C}">
                    <a14:compatExt spid="_x0000_s79892"/>
                  </a:ext>
                  <a:ext uri="{FF2B5EF4-FFF2-40B4-BE49-F238E27FC236}">
                    <a16:creationId xmlns:a16="http://schemas.microsoft.com/office/drawing/2014/main" id="{00000000-0008-0000-0C00-000014380100}"/>
                  </a:ext>
                </a:extLst>
              </xdr:cNvPr>
              <xdr:cNvSpPr/>
            </xdr:nvSpPr>
            <xdr:spPr bwMode="auto">
              <a:xfrm>
                <a:off x="5487379" y="5127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95-100 %</a:t>
                </a:r>
              </a:p>
            </xdr:txBody>
          </xdr:sp>
          <xdr:sp macro="" textlink="">
            <xdr:nvSpPr>
              <xdr:cNvPr id="79893" name="Option Button 21" hidden="1">
                <a:extLst>
                  <a:ext uri="{63B3BB69-23CF-44E3-9099-C40C66FF867C}">
                    <a14:compatExt spid="_x0000_s79893"/>
                  </a:ext>
                  <a:ext uri="{FF2B5EF4-FFF2-40B4-BE49-F238E27FC236}">
                    <a16:creationId xmlns:a16="http://schemas.microsoft.com/office/drawing/2014/main" id="{00000000-0008-0000-0C00-000015380100}"/>
                  </a:ext>
                </a:extLst>
              </xdr:cNvPr>
              <xdr:cNvSpPr/>
            </xdr:nvSpPr>
            <xdr:spPr bwMode="auto">
              <a:xfrm>
                <a:off x="5487379" y="5317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75-95 %</a:t>
                </a:r>
              </a:p>
            </xdr:txBody>
          </xdr:sp>
          <xdr:sp macro="" textlink="">
            <xdr:nvSpPr>
              <xdr:cNvPr id="79894" name="Option Button 22" hidden="1">
                <a:extLst>
                  <a:ext uri="{63B3BB69-23CF-44E3-9099-C40C66FF867C}">
                    <a14:compatExt spid="_x0000_s79894"/>
                  </a:ext>
                  <a:ext uri="{FF2B5EF4-FFF2-40B4-BE49-F238E27FC236}">
                    <a16:creationId xmlns:a16="http://schemas.microsoft.com/office/drawing/2014/main" id="{00000000-0008-0000-0C00-000016380100}"/>
                  </a:ext>
                </a:extLst>
              </xdr:cNvPr>
              <xdr:cNvSpPr/>
            </xdr:nvSpPr>
            <xdr:spPr bwMode="auto">
              <a:xfrm>
                <a:off x="5487379" y="5508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50-75 %</a:t>
                </a:r>
              </a:p>
            </xdr:txBody>
          </xdr:sp>
          <xdr:sp macro="" textlink="">
            <xdr:nvSpPr>
              <xdr:cNvPr id="79895" name="Option Button 23" hidden="1">
                <a:extLst>
                  <a:ext uri="{63B3BB69-23CF-44E3-9099-C40C66FF867C}">
                    <a14:compatExt spid="_x0000_s79895"/>
                  </a:ext>
                  <a:ext uri="{FF2B5EF4-FFF2-40B4-BE49-F238E27FC236}">
                    <a16:creationId xmlns:a16="http://schemas.microsoft.com/office/drawing/2014/main" id="{00000000-0008-0000-0C00-000017380100}"/>
                  </a:ext>
                </a:extLst>
              </xdr:cNvPr>
              <xdr:cNvSpPr/>
            </xdr:nvSpPr>
            <xdr:spPr bwMode="auto">
              <a:xfrm>
                <a:off x="5487379" y="5698918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25-50 %</a:t>
                </a:r>
              </a:p>
            </xdr:txBody>
          </xdr:sp>
          <xdr:sp macro="" textlink="">
            <xdr:nvSpPr>
              <xdr:cNvPr id="79896" name="Option Button 24" hidden="1">
                <a:extLst>
                  <a:ext uri="{63B3BB69-23CF-44E3-9099-C40C66FF867C}">
                    <a14:compatExt spid="_x0000_s79896"/>
                  </a:ext>
                  <a:ext uri="{FF2B5EF4-FFF2-40B4-BE49-F238E27FC236}">
                    <a16:creationId xmlns:a16="http://schemas.microsoft.com/office/drawing/2014/main" id="{00000000-0008-0000-0C00-000018380100}"/>
                  </a:ext>
                </a:extLst>
              </xdr:cNvPr>
              <xdr:cNvSpPr/>
            </xdr:nvSpPr>
            <xdr:spPr bwMode="auto">
              <a:xfrm>
                <a:off x="5487379" y="5889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1-25 %</a:t>
                </a:r>
              </a:p>
            </xdr:txBody>
          </xdr:sp>
          <xdr:sp macro="" textlink="">
            <xdr:nvSpPr>
              <xdr:cNvPr id="79897" name="Option Button 25" hidden="1">
                <a:extLst>
                  <a:ext uri="{63B3BB69-23CF-44E3-9099-C40C66FF867C}">
                    <a14:compatExt spid="_x0000_s79897"/>
                  </a:ext>
                  <a:ext uri="{FF2B5EF4-FFF2-40B4-BE49-F238E27FC236}">
                    <a16:creationId xmlns:a16="http://schemas.microsoft.com/office/drawing/2014/main" id="{00000000-0008-0000-0C00-000019380100}"/>
                  </a:ext>
                </a:extLst>
              </xdr:cNvPr>
              <xdr:cNvSpPr/>
            </xdr:nvSpPr>
            <xdr:spPr bwMode="auto">
              <a:xfrm>
                <a:off x="5487379" y="6079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0 %</a:t>
                </a:r>
              </a:p>
            </xdr:txBody>
          </xdr:sp>
          <xdr:sp macro="" textlink="">
            <xdr:nvSpPr>
              <xdr:cNvPr id="79898" name="Option Button 26" hidden="1">
                <a:extLst>
                  <a:ext uri="{63B3BB69-23CF-44E3-9099-C40C66FF867C}">
                    <a14:compatExt spid="_x0000_s79898"/>
                  </a:ext>
                  <a:ext uri="{FF2B5EF4-FFF2-40B4-BE49-F238E27FC236}">
                    <a16:creationId xmlns:a16="http://schemas.microsoft.com/office/drawing/2014/main" id="{00000000-0008-0000-0C00-00001A380100}"/>
                  </a:ext>
                </a:extLst>
              </xdr:cNvPr>
              <xdr:cNvSpPr/>
            </xdr:nvSpPr>
            <xdr:spPr bwMode="auto">
              <a:xfrm>
                <a:off x="5487379" y="6270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NAP</a:t>
                </a:r>
              </a:p>
            </xdr:txBody>
          </xdr:sp>
          <xdr:sp macro="" textlink="">
            <xdr:nvSpPr>
              <xdr:cNvPr id="79899" name="Option Button 27" hidden="1">
                <a:extLst>
                  <a:ext uri="{63B3BB69-23CF-44E3-9099-C40C66FF867C}">
                    <a14:compatExt spid="_x0000_s79899"/>
                  </a:ext>
                  <a:ext uri="{FF2B5EF4-FFF2-40B4-BE49-F238E27FC236}">
                    <a16:creationId xmlns:a16="http://schemas.microsoft.com/office/drawing/2014/main" id="{00000000-0008-0000-0C00-00001B380100}"/>
                  </a:ext>
                </a:extLst>
              </xdr:cNvPr>
              <xdr:cNvSpPr/>
            </xdr:nvSpPr>
            <xdr:spPr bwMode="auto">
              <a:xfrm>
                <a:off x="5487379" y="6460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13</xdr:row>
          <xdr:rowOff>161925</xdr:rowOff>
        </xdr:from>
        <xdr:to>
          <xdr:col>9</xdr:col>
          <xdr:colOff>323850</xdr:colOff>
          <xdr:row>15</xdr:row>
          <xdr:rowOff>9525</xdr:rowOff>
        </xdr:to>
        <xdr:sp macro="" textlink="">
          <xdr:nvSpPr>
            <xdr:cNvPr id="79927" name="Check Box 55" hidden="1">
              <a:extLst>
                <a:ext uri="{63B3BB69-23CF-44E3-9099-C40C66FF867C}">
                  <a14:compatExt spid="_x0000_s79927"/>
                </a:ext>
                <a:ext uri="{FF2B5EF4-FFF2-40B4-BE49-F238E27FC236}">
                  <a16:creationId xmlns:a16="http://schemas.microsoft.com/office/drawing/2014/main" id="{00000000-0008-0000-0C00-000037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14</xdr:row>
          <xdr:rowOff>161925</xdr:rowOff>
        </xdr:from>
        <xdr:to>
          <xdr:col>9</xdr:col>
          <xdr:colOff>323850</xdr:colOff>
          <xdr:row>16</xdr:row>
          <xdr:rowOff>9525</xdr:rowOff>
        </xdr:to>
        <xdr:sp macro="" textlink="">
          <xdr:nvSpPr>
            <xdr:cNvPr id="79928" name="Check Box 56" hidden="1">
              <a:extLst>
                <a:ext uri="{63B3BB69-23CF-44E3-9099-C40C66FF867C}">
                  <a14:compatExt spid="_x0000_s79928"/>
                </a:ext>
                <a:ext uri="{FF2B5EF4-FFF2-40B4-BE49-F238E27FC236}">
                  <a16:creationId xmlns:a16="http://schemas.microsoft.com/office/drawing/2014/main" id="{00000000-0008-0000-0C00-000038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15</xdr:row>
          <xdr:rowOff>161925</xdr:rowOff>
        </xdr:from>
        <xdr:to>
          <xdr:col>9</xdr:col>
          <xdr:colOff>323850</xdr:colOff>
          <xdr:row>17</xdr:row>
          <xdr:rowOff>9525</xdr:rowOff>
        </xdr:to>
        <xdr:sp macro="" textlink="">
          <xdr:nvSpPr>
            <xdr:cNvPr id="79929" name="Check Box 57" hidden="1">
              <a:extLst>
                <a:ext uri="{63B3BB69-23CF-44E3-9099-C40C66FF867C}">
                  <a14:compatExt spid="_x0000_s79929"/>
                </a:ext>
                <a:ext uri="{FF2B5EF4-FFF2-40B4-BE49-F238E27FC236}">
                  <a16:creationId xmlns:a16="http://schemas.microsoft.com/office/drawing/2014/main" id="{00000000-0008-0000-0C00-000039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16</xdr:row>
          <xdr:rowOff>161925</xdr:rowOff>
        </xdr:from>
        <xdr:to>
          <xdr:col>9</xdr:col>
          <xdr:colOff>323850</xdr:colOff>
          <xdr:row>18</xdr:row>
          <xdr:rowOff>9525</xdr:rowOff>
        </xdr:to>
        <xdr:sp macro="" textlink="">
          <xdr:nvSpPr>
            <xdr:cNvPr id="79930" name="Check Box 58" hidden="1">
              <a:extLst>
                <a:ext uri="{63B3BB69-23CF-44E3-9099-C40C66FF867C}">
                  <a14:compatExt spid="_x0000_s79930"/>
                </a:ext>
                <a:ext uri="{FF2B5EF4-FFF2-40B4-BE49-F238E27FC236}">
                  <a16:creationId xmlns:a16="http://schemas.microsoft.com/office/drawing/2014/main" id="{00000000-0008-0000-0C00-00003A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28</xdr:row>
          <xdr:rowOff>171450</xdr:rowOff>
        </xdr:from>
        <xdr:to>
          <xdr:col>9</xdr:col>
          <xdr:colOff>276225</xdr:colOff>
          <xdr:row>30</xdr:row>
          <xdr:rowOff>38100</xdr:rowOff>
        </xdr:to>
        <xdr:sp macro="" textlink="">
          <xdr:nvSpPr>
            <xdr:cNvPr id="79931" name="Check Box 59" hidden="1">
              <a:extLst>
                <a:ext uri="{63B3BB69-23CF-44E3-9099-C40C66FF867C}">
                  <a14:compatExt spid="_x0000_s79931"/>
                </a:ext>
                <a:ext uri="{FF2B5EF4-FFF2-40B4-BE49-F238E27FC236}">
                  <a16:creationId xmlns:a16="http://schemas.microsoft.com/office/drawing/2014/main" id="{00000000-0008-0000-0C00-00003B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29</xdr:row>
          <xdr:rowOff>190500</xdr:rowOff>
        </xdr:from>
        <xdr:to>
          <xdr:col>9</xdr:col>
          <xdr:colOff>276225</xdr:colOff>
          <xdr:row>31</xdr:row>
          <xdr:rowOff>57150</xdr:rowOff>
        </xdr:to>
        <xdr:sp macro="" textlink="">
          <xdr:nvSpPr>
            <xdr:cNvPr id="79932" name="Check Box 60" hidden="1">
              <a:extLst>
                <a:ext uri="{63B3BB69-23CF-44E3-9099-C40C66FF867C}">
                  <a14:compatExt spid="_x0000_s79932"/>
                </a:ext>
                <a:ext uri="{FF2B5EF4-FFF2-40B4-BE49-F238E27FC236}">
                  <a16:creationId xmlns:a16="http://schemas.microsoft.com/office/drawing/2014/main" id="{00000000-0008-0000-0C00-00003C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31</xdr:row>
          <xdr:rowOff>9525</xdr:rowOff>
        </xdr:from>
        <xdr:to>
          <xdr:col>9</xdr:col>
          <xdr:colOff>276225</xdr:colOff>
          <xdr:row>32</xdr:row>
          <xdr:rowOff>66675</xdr:rowOff>
        </xdr:to>
        <xdr:sp macro="" textlink="">
          <xdr:nvSpPr>
            <xdr:cNvPr id="79933" name="Check Box 61" hidden="1">
              <a:extLst>
                <a:ext uri="{63B3BB69-23CF-44E3-9099-C40C66FF867C}">
                  <a14:compatExt spid="_x0000_s79933"/>
                </a:ext>
                <a:ext uri="{FF2B5EF4-FFF2-40B4-BE49-F238E27FC236}">
                  <a16:creationId xmlns:a16="http://schemas.microsoft.com/office/drawing/2014/main" id="{00000000-0008-0000-0C00-00003D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35</xdr:row>
          <xdr:rowOff>28575</xdr:rowOff>
        </xdr:from>
        <xdr:to>
          <xdr:col>9</xdr:col>
          <xdr:colOff>276225</xdr:colOff>
          <xdr:row>36</xdr:row>
          <xdr:rowOff>85725</xdr:rowOff>
        </xdr:to>
        <xdr:sp macro="" textlink="">
          <xdr:nvSpPr>
            <xdr:cNvPr id="79934" name="Check Box 62" hidden="1">
              <a:extLst>
                <a:ext uri="{63B3BB69-23CF-44E3-9099-C40C66FF867C}">
                  <a14:compatExt spid="_x0000_s79934"/>
                </a:ext>
                <a:ext uri="{FF2B5EF4-FFF2-40B4-BE49-F238E27FC236}">
                  <a16:creationId xmlns:a16="http://schemas.microsoft.com/office/drawing/2014/main" id="{00000000-0008-0000-0C00-00003E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36</xdr:row>
          <xdr:rowOff>38100</xdr:rowOff>
        </xdr:from>
        <xdr:to>
          <xdr:col>9</xdr:col>
          <xdr:colOff>276225</xdr:colOff>
          <xdr:row>37</xdr:row>
          <xdr:rowOff>104775</xdr:rowOff>
        </xdr:to>
        <xdr:sp macro="" textlink="">
          <xdr:nvSpPr>
            <xdr:cNvPr id="79935" name="Check Box 63" hidden="1">
              <a:extLst>
                <a:ext uri="{63B3BB69-23CF-44E3-9099-C40C66FF867C}">
                  <a14:compatExt spid="_x0000_s79935"/>
                </a:ext>
                <a:ext uri="{FF2B5EF4-FFF2-40B4-BE49-F238E27FC236}">
                  <a16:creationId xmlns:a16="http://schemas.microsoft.com/office/drawing/2014/main" id="{00000000-0008-0000-0C00-00003F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43</xdr:row>
          <xdr:rowOff>161925</xdr:rowOff>
        </xdr:from>
        <xdr:to>
          <xdr:col>9</xdr:col>
          <xdr:colOff>247650</xdr:colOff>
          <xdr:row>45</xdr:row>
          <xdr:rowOff>9525</xdr:rowOff>
        </xdr:to>
        <xdr:sp macro="" textlink="">
          <xdr:nvSpPr>
            <xdr:cNvPr id="79936" name="Check Box 64" hidden="1">
              <a:extLst>
                <a:ext uri="{63B3BB69-23CF-44E3-9099-C40C66FF867C}">
                  <a14:compatExt spid="_x0000_s79936"/>
                </a:ext>
                <a:ext uri="{FF2B5EF4-FFF2-40B4-BE49-F238E27FC236}">
                  <a16:creationId xmlns:a16="http://schemas.microsoft.com/office/drawing/2014/main" id="{00000000-0008-0000-0C00-000040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44</xdr:row>
          <xdr:rowOff>161925</xdr:rowOff>
        </xdr:from>
        <xdr:to>
          <xdr:col>9</xdr:col>
          <xdr:colOff>247650</xdr:colOff>
          <xdr:row>46</xdr:row>
          <xdr:rowOff>9525</xdr:rowOff>
        </xdr:to>
        <xdr:sp macro="" textlink="">
          <xdr:nvSpPr>
            <xdr:cNvPr id="79937" name="Check Box 65" hidden="1">
              <a:extLst>
                <a:ext uri="{63B3BB69-23CF-44E3-9099-C40C66FF867C}">
                  <a14:compatExt spid="_x0000_s79937"/>
                </a:ext>
                <a:ext uri="{FF2B5EF4-FFF2-40B4-BE49-F238E27FC236}">
                  <a16:creationId xmlns:a16="http://schemas.microsoft.com/office/drawing/2014/main" id="{00000000-0008-0000-0C00-000041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45</xdr:row>
          <xdr:rowOff>161925</xdr:rowOff>
        </xdr:from>
        <xdr:to>
          <xdr:col>9</xdr:col>
          <xdr:colOff>247650</xdr:colOff>
          <xdr:row>47</xdr:row>
          <xdr:rowOff>9525</xdr:rowOff>
        </xdr:to>
        <xdr:sp macro="" textlink="">
          <xdr:nvSpPr>
            <xdr:cNvPr id="79938" name="Check Box 66" hidden="1">
              <a:extLst>
                <a:ext uri="{63B3BB69-23CF-44E3-9099-C40C66FF867C}">
                  <a14:compatExt spid="_x0000_s79938"/>
                </a:ext>
                <a:ext uri="{FF2B5EF4-FFF2-40B4-BE49-F238E27FC236}">
                  <a16:creationId xmlns:a16="http://schemas.microsoft.com/office/drawing/2014/main" id="{00000000-0008-0000-0C00-000042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46</xdr:row>
          <xdr:rowOff>152400</xdr:rowOff>
        </xdr:from>
        <xdr:to>
          <xdr:col>9</xdr:col>
          <xdr:colOff>247650</xdr:colOff>
          <xdr:row>48</xdr:row>
          <xdr:rowOff>0</xdr:rowOff>
        </xdr:to>
        <xdr:sp macro="" textlink="">
          <xdr:nvSpPr>
            <xdr:cNvPr id="79939" name="Check Box 67" hidden="1">
              <a:extLst>
                <a:ext uri="{63B3BB69-23CF-44E3-9099-C40C66FF867C}">
                  <a14:compatExt spid="_x0000_s79939"/>
                </a:ext>
                <a:ext uri="{FF2B5EF4-FFF2-40B4-BE49-F238E27FC236}">
                  <a16:creationId xmlns:a16="http://schemas.microsoft.com/office/drawing/2014/main" id="{00000000-0008-0000-0C00-000043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47</xdr:row>
          <xdr:rowOff>152400</xdr:rowOff>
        </xdr:from>
        <xdr:to>
          <xdr:col>9</xdr:col>
          <xdr:colOff>247650</xdr:colOff>
          <xdr:row>49</xdr:row>
          <xdr:rowOff>0</xdr:rowOff>
        </xdr:to>
        <xdr:sp macro="" textlink="">
          <xdr:nvSpPr>
            <xdr:cNvPr id="79940" name="Check Box 68" hidden="1">
              <a:extLst>
                <a:ext uri="{63B3BB69-23CF-44E3-9099-C40C66FF867C}">
                  <a14:compatExt spid="_x0000_s79940"/>
                </a:ext>
                <a:ext uri="{FF2B5EF4-FFF2-40B4-BE49-F238E27FC236}">
                  <a16:creationId xmlns:a16="http://schemas.microsoft.com/office/drawing/2014/main" id="{00000000-0008-0000-0C00-000044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13</xdr:row>
          <xdr:rowOff>171450</xdr:rowOff>
        </xdr:from>
        <xdr:to>
          <xdr:col>14</xdr:col>
          <xdr:colOff>314325</xdr:colOff>
          <xdr:row>15</xdr:row>
          <xdr:rowOff>19050</xdr:rowOff>
        </xdr:to>
        <xdr:sp macro="" textlink="">
          <xdr:nvSpPr>
            <xdr:cNvPr id="79941" name="Check Box 69" hidden="1">
              <a:extLst>
                <a:ext uri="{63B3BB69-23CF-44E3-9099-C40C66FF867C}">
                  <a14:compatExt spid="_x0000_s79941"/>
                </a:ext>
                <a:ext uri="{FF2B5EF4-FFF2-40B4-BE49-F238E27FC236}">
                  <a16:creationId xmlns:a16="http://schemas.microsoft.com/office/drawing/2014/main" id="{00000000-0008-0000-0C00-000045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14</xdr:row>
          <xdr:rowOff>171450</xdr:rowOff>
        </xdr:from>
        <xdr:to>
          <xdr:col>14</xdr:col>
          <xdr:colOff>314325</xdr:colOff>
          <xdr:row>16</xdr:row>
          <xdr:rowOff>19050</xdr:rowOff>
        </xdr:to>
        <xdr:sp macro="" textlink="">
          <xdr:nvSpPr>
            <xdr:cNvPr id="79942" name="Check Box 70" hidden="1">
              <a:extLst>
                <a:ext uri="{63B3BB69-23CF-44E3-9099-C40C66FF867C}">
                  <a14:compatExt spid="_x0000_s79942"/>
                </a:ext>
                <a:ext uri="{FF2B5EF4-FFF2-40B4-BE49-F238E27FC236}">
                  <a16:creationId xmlns:a16="http://schemas.microsoft.com/office/drawing/2014/main" id="{00000000-0008-0000-0C00-000046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15</xdr:row>
          <xdr:rowOff>171450</xdr:rowOff>
        </xdr:from>
        <xdr:to>
          <xdr:col>14</xdr:col>
          <xdr:colOff>314325</xdr:colOff>
          <xdr:row>17</xdr:row>
          <xdr:rowOff>19050</xdr:rowOff>
        </xdr:to>
        <xdr:sp macro="" textlink="">
          <xdr:nvSpPr>
            <xdr:cNvPr id="79943" name="Check Box 71" hidden="1">
              <a:extLst>
                <a:ext uri="{63B3BB69-23CF-44E3-9099-C40C66FF867C}">
                  <a14:compatExt spid="_x0000_s79943"/>
                </a:ext>
                <a:ext uri="{FF2B5EF4-FFF2-40B4-BE49-F238E27FC236}">
                  <a16:creationId xmlns:a16="http://schemas.microsoft.com/office/drawing/2014/main" id="{00000000-0008-0000-0C00-000047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16</xdr:row>
          <xdr:rowOff>171450</xdr:rowOff>
        </xdr:from>
        <xdr:to>
          <xdr:col>14</xdr:col>
          <xdr:colOff>314325</xdr:colOff>
          <xdr:row>18</xdr:row>
          <xdr:rowOff>19050</xdr:rowOff>
        </xdr:to>
        <xdr:sp macro="" textlink="">
          <xdr:nvSpPr>
            <xdr:cNvPr id="79944" name="Check Box 72" hidden="1">
              <a:extLst>
                <a:ext uri="{63B3BB69-23CF-44E3-9099-C40C66FF867C}">
                  <a14:compatExt spid="_x0000_s79944"/>
                </a:ext>
                <a:ext uri="{FF2B5EF4-FFF2-40B4-BE49-F238E27FC236}">
                  <a16:creationId xmlns:a16="http://schemas.microsoft.com/office/drawing/2014/main" id="{00000000-0008-0000-0C00-000048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28</xdr:row>
          <xdr:rowOff>171450</xdr:rowOff>
        </xdr:from>
        <xdr:to>
          <xdr:col>14</xdr:col>
          <xdr:colOff>314325</xdr:colOff>
          <xdr:row>30</xdr:row>
          <xdr:rowOff>19050</xdr:rowOff>
        </xdr:to>
        <xdr:sp macro="" textlink="">
          <xdr:nvSpPr>
            <xdr:cNvPr id="79945" name="Check Box 73" hidden="1">
              <a:extLst>
                <a:ext uri="{63B3BB69-23CF-44E3-9099-C40C66FF867C}">
                  <a14:compatExt spid="_x0000_s79945"/>
                </a:ext>
                <a:ext uri="{FF2B5EF4-FFF2-40B4-BE49-F238E27FC236}">
                  <a16:creationId xmlns:a16="http://schemas.microsoft.com/office/drawing/2014/main" id="{00000000-0008-0000-0C00-000049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29</xdr:row>
          <xdr:rowOff>171450</xdr:rowOff>
        </xdr:from>
        <xdr:to>
          <xdr:col>14</xdr:col>
          <xdr:colOff>314325</xdr:colOff>
          <xdr:row>31</xdr:row>
          <xdr:rowOff>19050</xdr:rowOff>
        </xdr:to>
        <xdr:sp macro="" textlink="">
          <xdr:nvSpPr>
            <xdr:cNvPr id="79946" name="Check Box 74" hidden="1">
              <a:extLst>
                <a:ext uri="{63B3BB69-23CF-44E3-9099-C40C66FF867C}">
                  <a14:compatExt spid="_x0000_s79946"/>
                </a:ext>
                <a:ext uri="{FF2B5EF4-FFF2-40B4-BE49-F238E27FC236}">
                  <a16:creationId xmlns:a16="http://schemas.microsoft.com/office/drawing/2014/main" id="{00000000-0008-0000-0C00-00004A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30</xdr:row>
          <xdr:rowOff>171450</xdr:rowOff>
        </xdr:from>
        <xdr:to>
          <xdr:col>14</xdr:col>
          <xdr:colOff>314325</xdr:colOff>
          <xdr:row>32</xdr:row>
          <xdr:rowOff>19050</xdr:rowOff>
        </xdr:to>
        <xdr:sp macro="" textlink="">
          <xdr:nvSpPr>
            <xdr:cNvPr id="79947" name="Check Box 75" hidden="1">
              <a:extLst>
                <a:ext uri="{63B3BB69-23CF-44E3-9099-C40C66FF867C}">
                  <a14:compatExt spid="_x0000_s79947"/>
                </a:ext>
                <a:ext uri="{FF2B5EF4-FFF2-40B4-BE49-F238E27FC236}">
                  <a16:creationId xmlns:a16="http://schemas.microsoft.com/office/drawing/2014/main" id="{00000000-0008-0000-0C00-00004B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31</xdr:row>
          <xdr:rowOff>171450</xdr:rowOff>
        </xdr:from>
        <xdr:to>
          <xdr:col>14</xdr:col>
          <xdr:colOff>314325</xdr:colOff>
          <xdr:row>33</xdr:row>
          <xdr:rowOff>19050</xdr:rowOff>
        </xdr:to>
        <xdr:sp macro="" textlink="">
          <xdr:nvSpPr>
            <xdr:cNvPr id="79948" name="Check Box 76" hidden="1">
              <a:extLst>
                <a:ext uri="{63B3BB69-23CF-44E3-9099-C40C66FF867C}">
                  <a14:compatExt spid="_x0000_s79948"/>
                </a:ext>
                <a:ext uri="{FF2B5EF4-FFF2-40B4-BE49-F238E27FC236}">
                  <a16:creationId xmlns:a16="http://schemas.microsoft.com/office/drawing/2014/main" id="{00000000-0008-0000-0C00-00004C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43</xdr:row>
          <xdr:rowOff>171450</xdr:rowOff>
        </xdr:from>
        <xdr:to>
          <xdr:col>14</xdr:col>
          <xdr:colOff>314325</xdr:colOff>
          <xdr:row>45</xdr:row>
          <xdr:rowOff>19050</xdr:rowOff>
        </xdr:to>
        <xdr:sp macro="" textlink="">
          <xdr:nvSpPr>
            <xdr:cNvPr id="79949" name="Check Box 77" hidden="1">
              <a:extLst>
                <a:ext uri="{63B3BB69-23CF-44E3-9099-C40C66FF867C}">
                  <a14:compatExt spid="_x0000_s79949"/>
                </a:ext>
                <a:ext uri="{FF2B5EF4-FFF2-40B4-BE49-F238E27FC236}">
                  <a16:creationId xmlns:a16="http://schemas.microsoft.com/office/drawing/2014/main" id="{00000000-0008-0000-0C00-00004D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44</xdr:row>
          <xdr:rowOff>171450</xdr:rowOff>
        </xdr:from>
        <xdr:to>
          <xdr:col>14</xdr:col>
          <xdr:colOff>314325</xdr:colOff>
          <xdr:row>46</xdr:row>
          <xdr:rowOff>19050</xdr:rowOff>
        </xdr:to>
        <xdr:sp macro="" textlink="">
          <xdr:nvSpPr>
            <xdr:cNvPr id="79950" name="Check Box 78" hidden="1">
              <a:extLst>
                <a:ext uri="{63B3BB69-23CF-44E3-9099-C40C66FF867C}">
                  <a14:compatExt spid="_x0000_s79950"/>
                </a:ext>
                <a:ext uri="{FF2B5EF4-FFF2-40B4-BE49-F238E27FC236}">
                  <a16:creationId xmlns:a16="http://schemas.microsoft.com/office/drawing/2014/main" id="{00000000-0008-0000-0C00-00004E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45</xdr:row>
          <xdr:rowOff>171450</xdr:rowOff>
        </xdr:from>
        <xdr:to>
          <xdr:col>14</xdr:col>
          <xdr:colOff>314325</xdr:colOff>
          <xdr:row>47</xdr:row>
          <xdr:rowOff>19050</xdr:rowOff>
        </xdr:to>
        <xdr:sp macro="" textlink="">
          <xdr:nvSpPr>
            <xdr:cNvPr id="79951" name="Check Box 79" hidden="1">
              <a:extLst>
                <a:ext uri="{63B3BB69-23CF-44E3-9099-C40C66FF867C}">
                  <a14:compatExt spid="_x0000_s79951"/>
                </a:ext>
                <a:ext uri="{FF2B5EF4-FFF2-40B4-BE49-F238E27FC236}">
                  <a16:creationId xmlns:a16="http://schemas.microsoft.com/office/drawing/2014/main" id="{00000000-0008-0000-0C00-00004F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46</xdr:row>
          <xdr:rowOff>171450</xdr:rowOff>
        </xdr:from>
        <xdr:to>
          <xdr:col>14</xdr:col>
          <xdr:colOff>314325</xdr:colOff>
          <xdr:row>48</xdr:row>
          <xdr:rowOff>19050</xdr:rowOff>
        </xdr:to>
        <xdr:sp macro="" textlink="">
          <xdr:nvSpPr>
            <xdr:cNvPr id="79952" name="Check Box 80" hidden="1">
              <a:extLst>
                <a:ext uri="{63B3BB69-23CF-44E3-9099-C40C66FF867C}">
                  <a14:compatExt spid="_x0000_s79952"/>
                </a:ext>
                <a:ext uri="{FF2B5EF4-FFF2-40B4-BE49-F238E27FC236}">
                  <a16:creationId xmlns:a16="http://schemas.microsoft.com/office/drawing/2014/main" id="{00000000-0008-0000-0C00-000050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201707</xdr:colOff>
      <xdr:row>8</xdr:row>
      <xdr:rowOff>74703</xdr:rowOff>
    </xdr:from>
    <xdr:to>
      <xdr:col>3</xdr:col>
      <xdr:colOff>67237</xdr:colOff>
      <xdr:row>11</xdr:row>
      <xdr:rowOff>11206</xdr:rowOff>
    </xdr:to>
    <xdr:sp macro="" textlink="B10">
      <xdr:nvSpPr>
        <xdr:cNvPr id="14" name="Rectangle: Rounded Corners 13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/>
      </xdr:nvSpPr>
      <xdr:spPr>
        <a:xfrm>
          <a:off x="201707" y="1979703"/>
          <a:ext cx="1311089" cy="508003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fld id="{B112C845-D7A3-4430-8E0F-8B84B23F014A}" type="TxLink">
            <a:rPr lang="en-US" sz="1100" b="1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Taux de déploiement</a:t>
          </a:fld>
          <a:endParaRPr lang="en-GB" sz="1100" b="1"/>
        </a:p>
      </xdr:txBody>
    </xdr:sp>
    <xdr:clientData/>
  </xdr:twoCellAnchor>
  <xdr:twoCellAnchor>
    <xdr:from>
      <xdr:col>8</xdr:col>
      <xdr:colOff>7470</xdr:colOff>
      <xdr:row>8</xdr:row>
      <xdr:rowOff>74703</xdr:rowOff>
    </xdr:from>
    <xdr:to>
      <xdr:col>9</xdr:col>
      <xdr:colOff>351118</xdr:colOff>
      <xdr:row>10</xdr:row>
      <xdr:rowOff>82174</xdr:rowOff>
    </xdr:to>
    <xdr:sp macro="" textlink="I10">
      <xdr:nvSpPr>
        <xdr:cNvPr id="16" name="Rectangle: Rounded Corners 15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/>
      </xdr:nvSpPr>
      <xdr:spPr>
        <a:xfrm>
          <a:off x="3236445" y="1027203"/>
          <a:ext cx="2963023" cy="388471"/>
        </a:xfrm>
        <a:prstGeom prst="roundRect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fld id="{FE3002D2-3C7C-4DB2-B50E-AE2A3FF7445A}" type="TxLink">
            <a:rPr lang="en-US" sz="1100" b="1" i="0" u="none" strike="noStrike">
              <a:solidFill>
                <a:srgbClr val="000000"/>
              </a:solidFill>
              <a:latin typeface="Calibri"/>
              <a:ea typeface="+mn-ea"/>
              <a:cs typeface="Calibri"/>
            </a:rPr>
            <a:pPr marL="0" indent="0" algn="ctr"/>
            <a:t>Fonctionnalités</a:t>
          </a:fld>
          <a:endParaRPr lang="en-GB" sz="1100" b="1" i="0" u="none" strike="noStrike">
            <a:solidFill>
              <a:srgbClr val="000000"/>
            </a:solidFill>
            <a:latin typeface="Calibri"/>
            <a:ea typeface="+mn-ea"/>
            <a:cs typeface="Calibri"/>
          </a:endParaRPr>
        </a:p>
      </xdr:txBody>
    </xdr:sp>
    <xdr:clientData/>
  </xdr:twoCellAnchor>
  <xdr:twoCellAnchor>
    <xdr:from>
      <xdr:col>12</xdr:col>
      <xdr:colOff>29883</xdr:colOff>
      <xdr:row>8</xdr:row>
      <xdr:rowOff>74703</xdr:rowOff>
    </xdr:from>
    <xdr:to>
      <xdr:col>14</xdr:col>
      <xdr:colOff>433295</xdr:colOff>
      <xdr:row>10</xdr:row>
      <xdr:rowOff>82174</xdr:rowOff>
    </xdr:to>
    <xdr:sp macro="" textlink="N10">
      <xdr:nvSpPr>
        <xdr:cNvPr id="17" name="Rectangle: Rounded Corners 16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/>
      </xdr:nvSpPr>
      <xdr:spPr>
        <a:xfrm>
          <a:off x="6554508" y="1027203"/>
          <a:ext cx="3137087" cy="388471"/>
        </a:xfrm>
        <a:prstGeom prst="roundRect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fld id="{44920968-5ED8-485E-BEA9-A10B5FE16467}" type="TxLink">
            <a:rPr lang="en-US" sz="1100" b="1" i="0" u="none" strike="noStrike">
              <a:solidFill>
                <a:srgbClr val="000000"/>
              </a:solidFill>
              <a:latin typeface="Calibri"/>
              <a:ea typeface="+mn-ea"/>
              <a:cs typeface="Calibri"/>
            </a:rPr>
            <a:pPr marL="0" indent="0" algn="ctr"/>
            <a:t>Données disponibles pour des analyses statistiques</a:t>
          </a:fld>
          <a:endParaRPr lang="en-GB" sz="1100" b="1" i="0" u="none" strike="noStrike">
            <a:solidFill>
              <a:srgbClr val="000000"/>
            </a:solidFill>
            <a:latin typeface="Calibri"/>
            <a:ea typeface="+mn-ea"/>
            <a:cs typeface="Calibri"/>
          </a:endParaRPr>
        </a:p>
      </xdr:txBody>
    </xdr:sp>
    <xdr:clientData/>
  </xdr:twoCellAnchor>
  <xdr:twoCellAnchor>
    <xdr:from>
      <xdr:col>8</xdr:col>
      <xdr:colOff>1871384</xdr:colOff>
      <xdr:row>58</xdr:row>
      <xdr:rowOff>153146</xdr:rowOff>
    </xdr:from>
    <xdr:to>
      <xdr:col>13</xdr:col>
      <xdr:colOff>2364442</xdr:colOff>
      <xdr:row>66</xdr:row>
      <xdr:rowOff>0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235323</xdr:colOff>
      <xdr:row>5</xdr:row>
      <xdr:rowOff>78442</xdr:rowOff>
    </xdr:from>
    <xdr:to>
      <xdr:col>16</xdr:col>
      <xdr:colOff>2846294</xdr:colOff>
      <xdr:row>6</xdr:row>
      <xdr:rowOff>276413</xdr:rowOff>
    </xdr:to>
    <xdr:sp macro="" textlink="$X$7">
      <xdr:nvSpPr>
        <xdr:cNvPr id="20" name="Rectangle: Rounded Corners 19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/>
      </xdr:nvSpPr>
      <xdr:spPr>
        <a:xfrm>
          <a:off x="1680882" y="78442"/>
          <a:ext cx="12729883" cy="388471"/>
        </a:xfrm>
        <a:prstGeom prst="round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fld id="{4A9E871B-5971-4BF2-9EE1-762711376265}" type="TxLink">
            <a:rPr lang="en-US" sz="1600" b="1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062-30 - S’il existe des outils statistiques d’analyse des données des affaires judiciaires, quel est leur taux de déploiement ? </a:t>
          </a:fld>
          <a:endParaRPr lang="en-GB" sz="1600" b="1"/>
        </a:p>
      </xdr:txBody>
    </xdr:sp>
    <xdr:clientData/>
  </xdr:twoCellAnchor>
  <xdr:twoCellAnchor>
    <xdr:from>
      <xdr:col>3</xdr:col>
      <xdr:colOff>235323</xdr:colOff>
      <xdr:row>6</xdr:row>
      <xdr:rowOff>347382</xdr:rowOff>
    </xdr:from>
    <xdr:to>
      <xdr:col>16</xdr:col>
      <xdr:colOff>2846294</xdr:colOff>
      <xdr:row>7</xdr:row>
      <xdr:rowOff>354853</xdr:rowOff>
    </xdr:to>
    <xdr:sp macro="" textlink="$X$8">
      <xdr:nvSpPr>
        <xdr:cNvPr id="21" name="Rectangle: Rounded Corners 20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/>
      </xdr:nvSpPr>
      <xdr:spPr>
        <a:xfrm>
          <a:off x="1680882" y="537882"/>
          <a:ext cx="12729883" cy="388471"/>
        </a:xfrm>
        <a:prstGeom prst="round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fld id="{1BE2FF79-7462-4617-8DB7-2EBBA9886DFF}" type="TxLink">
            <a:rPr lang="en-US" sz="1600" b="1" i="0" u="none" strike="noStrike">
              <a:solidFill>
                <a:srgbClr val="000000"/>
              </a:solidFill>
              <a:latin typeface="Calibri"/>
              <a:ea typeface="+mn-ea"/>
              <a:cs typeface="Calibri"/>
            </a:rPr>
            <a:pPr marL="0" indent="0" algn="l"/>
            <a:t>062-31 - S’il existe des outils statistiques d’analyse des données des affaires judiciaires, veuillez préciser leurs fonctionnalités ainsi que les données disponibles pour des analyses statistiques :</a:t>
          </a:fld>
          <a:endParaRPr lang="en-GB" sz="1600" b="1" i="0" u="none" strike="noStrike">
            <a:solidFill>
              <a:srgbClr val="000000"/>
            </a:solidFill>
            <a:latin typeface="Calibri"/>
            <a:ea typeface="+mn-ea"/>
            <a:cs typeface="Calibri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20</xdr:row>
          <xdr:rowOff>161925</xdr:rowOff>
        </xdr:from>
        <xdr:to>
          <xdr:col>11</xdr:col>
          <xdr:colOff>19050</xdr:colOff>
          <xdr:row>22</xdr:row>
          <xdr:rowOff>0</xdr:rowOff>
        </xdr:to>
        <xdr:sp macro="" textlink="">
          <xdr:nvSpPr>
            <xdr:cNvPr id="79965" name="Check Box 93" hidden="1">
              <a:extLst>
                <a:ext uri="{63B3BB69-23CF-44E3-9099-C40C66FF867C}">
                  <a14:compatExt spid="_x0000_s79965"/>
                </a:ext>
                <a:ext uri="{FF2B5EF4-FFF2-40B4-BE49-F238E27FC236}">
                  <a16:creationId xmlns:a16="http://schemas.microsoft.com/office/drawing/2014/main" id="{00000000-0008-0000-0C00-00005D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21</xdr:row>
          <xdr:rowOff>152400</xdr:rowOff>
        </xdr:from>
        <xdr:to>
          <xdr:col>11</xdr:col>
          <xdr:colOff>9525</xdr:colOff>
          <xdr:row>23</xdr:row>
          <xdr:rowOff>0</xdr:rowOff>
        </xdr:to>
        <xdr:sp macro="" textlink="">
          <xdr:nvSpPr>
            <xdr:cNvPr id="79966" name="Check Box 94" hidden="1">
              <a:extLst>
                <a:ext uri="{63B3BB69-23CF-44E3-9099-C40C66FF867C}">
                  <a14:compatExt spid="_x0000_s79966"/>
                </a:ext>
                <a:ext uri="{FF2B5EF4-FFF2-40B4-BE49-F238E27FC236}">
                  <a16:creationId xmlns:a16="http://schemas.microsoft.com/office/drawing/2014/main" id="{00000000-0008-0000-0C00-00005E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37</xdr:row>
          <xdr:rowOff>57150</xdr:rowOff>
        </xdr:from>
        <xdr:to>
          <xdr:col>10</xdr:col>
          <xdr:colOff>57150</xdr:colOff>
          <xdr:row>38</xdr:row>
          <xdr:rowOff>85725</xdr:rowOff>
        </xdr:to>
        <xdr:sp macro="" textlink="">
          <xdr:nvSpPr>
            <xdr:cNvPr id="79969" name="Check Box 97" hidden="1">
              <a:extLst>
                <a:ext uri="{63B3BB69-23CF-44E3-9099-C40C66FF867C}">
                  <a14:compatExt spid="_x0000_s79969"/>
                </a:ext>
                <a:ext uri="{FF2B5EF4-FFF2-40B4-BE49-F238E27FC236}">
                  <a16:creationId xmlns:a16="http://schemas.microsoft.com/office/drawing/2014/main" id="{00000000-0008-0000-0C00-000061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38</xdr:row>
          <xdr:rowOff>38100</xdr:rowOff>
        </xdr:from>
        <xdr:to>
          <xdr:col>10</xdr:col>
          <xdr:colOff>57150</xdr:colOff>
          <xdr:row>39</xdr:row>
          <xdr:rowOff>66675</xdr:rowOff>
        </xdr:to>
        <xdr:sp macro="" textlink="">
          <xdr:nvSpPr>
            <xdr:cNvPr id="79970" name="Check Box 98" hidden="1">
              <a:extLst>
                <a:ext uri="{63B3BB69-23CF-44E3-9099-C40C66FF867C}">
                  <a14:compatExt spid="_x0000_s79970"/>
                </a:ext>
                <a:ext uri="{FF2B5EF4-FFF2-40B4-BE49-F238E27FC236}">
                  <a16:creationId xmlns:a16="http://schemas.microsoft.com/office/drawing/2014/main" id="{00000000-0008-0000-0C00-000062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51</xdr:row>
          <xdr:rowOff>152400</xdr:rowOff>
        </xdr:from>
        <xdr:to>
          <xdr:col>9</xdr:col>
          <xdr:colOff>247650</xdr:colOff>
          <xdr:row>53</xdr:row>
          <xdr:rowOff>0</xdr:rowOff>
        </xdr:to>
        <xdr:sp macro="" textlink="">
          <xdr:nvSpPr>
            <xdr:cNvPr id="79972" name="Check Box 100" hidden="1">
              <a:extLst>
                <a:ext uri="{63B3BB69-23CF-44E3-9099-C40C66FF867C}">
                  <a14:compatExt spid="_x0000_s79972"/>
                </a:ext>
                <a:ext uri="{FF2B5EF4-FFF2-40B4-BE49-F238E27FC236}">
                  <a16:creationId xmlns:a16="http://schemas.microsoft.com/office/drawing/2014/main" id="{00000000-0008-0000-0C00-000064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52</xdr:row>
          <xdr:rowOff>152400</xdr:rowOff>
        </xdr:from>
        <xdr:to>
          <xdr:col>9</xdr:col>
          <xdr:colOff>247650</xdr:colOff>
          <xdr:row>54</xdr:row>
          <xdr:rowOff>0</xdr:rowOff>
        </xdr:to>
        <xdr:sp macro="" textlink="">
          <xdr:nvSpPr>
            <xdr:cNvPr id="79973" name="Check Box 101" hidden="1">
              <a:extLst>
                <a:ext uri="{63B3BB69-23CF-44E3-9099-C40C66FF867C}">
                  <a14:compatExt spid="_x0000_s79973"/>
                </a:ext>
                <a:ext uri="{FF2B5EF4-FFF2-40B4-BE49-F238E27FC236}">
                  <a16:creationId xmlns:a16="http://schemas.microsoft.com/office/drawing/2014/main" id="{00000000-0008-0000-0C00-000065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53</xdr:row>
          <xdr:rowOff>152400</xdr:rowOff>
        </xdr:from>
        <xdr:to>
          <xdr:col>9</xdr:col>
          <xdr:colOff>247650</xdr:colOff>
          <xdr:row>55</xdr:row>
          <xdr:rowOff>0</xdr:rowOff>
        </xdr:to>
        <xdr:sp macro="" textlink="">
          <xdr:nvSpPr>
            <xdr:cNvPr id="79974" name="Check Box 102" hidden="1">
              <a:extLst>
                <a:ext uri="{63B3BB69-23CF-44E3-9099-C40C66FF867C}">
                  <a14:compatExt spid="_x0000_s79974"/>
                </a:ext>
                <a:ext uri="{FF2B5EF4-FFF2-40B4-BE49-F238E27FC236}">
                  <a16:creationId xmlns:a16="http://schemas.microsoft.com/office/drawing/2014/main" id="{00000000-0008-0000-0C00-000066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18</xdr:row>
          <xdr:rowOff>161925</xdr:rowOff>
        </xdr:from>
        <xdr:to>
          <xdr:col>9</xdr:col>
          <xdr:colOff>323850</xdr:colOff>
          <xdr:row>20</xdr:row>
          <xdr:rowOff>9525</xdr:rowOff>
        </xdr:to>
        <xdr:sp macro="" textlink="">
          <xdr:nvSpPr>
            <xdr:cNvPr id="79975" name="Check Box 103" hidden="1">
              <a:extLst>
                <a:ext uri="{63B3BB69-23CF-44E3-9099-C40C66FF867C}">
                  <a14:compatExt spid="_x0000_s79975"/>
                </a:ext>
                <a:ext uri="{FF2B5EF4-FFF2-40B4-BE49-F238E27FC236}">
                  <a16:creationId xmlns:a16="http://schemas.microsoft.com/office/drawing/2014/main" id="{00000000-0008-0000-0C00-000067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17</xdr:row>
          <xdr:rowOff>161925</xdr:rowOff>
        </xdr:from>
        <xdr:to>
          <xdr:col>9</xdr:col>
          <xdr:colOff>323850</xdr:colOff>
          <xdr:row>19</xdr:row>
          <xdr:rowOff>9525</xdr:rowOff>
        </xdr:to>
        <xdr:sp macro="" textlink="">
          <xdr:nvSpPr>
            <xdr:cNvPr id="79976" name="Check Box 104" hidden="1">
              <a:extLst>
                <a:ext uri="{63B3BB69-23CF-44E3-9099-C40C66FF867C}">
                  <a14:compatExt spid="_x0000_s79976"/>
                </a:ext>
                <a:ext uri="{FF2B5EF4-FFF2-40B4-BE49-F238E27FC236}">
                  <a16:creationId xmlns:a16="http://schemas.microsoft.com/office/drawing/2014/main" id="{00000000-0008-0000-0C00-000068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19</xdr:row>
          <xdr:rowOff>161925</xdr:rowOff>
        </xdr:from>
        <xdr:to>
          <xdr:col>9</xdr:col>
          <xdr:colOff>323850</xdr:colOff>
          <xdr:row>21</xdr:row>
          <xdr:rowOff>9525</xdr:rowOff>
        </xdr:to>
        <xdr:sp macro="" textlink="">
          <xdr:nvSpPr>
            <xdr:cNvPr id="79977" name="Check Box 105" hidden="1">
              <a:extLst>
                <a:ext uri="{63B3BB69-23CF-44E3-9099-C40C66FF867C}">
                  <a14:compatExt spid="_x0000_s79977"/>
                </a:ext>
                <a:ext uri="{FF2B5EF4-FFF2-40B4-BE49-F238E27FC236}">
                  <a16:creationId xmlns:a16="http://schemas.microsoft.com/office/drawing/2014/main" id="{00000000-0008-0000-0C00-000069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32</xdr:row>
          <xdr:rowOff>9525</xdr:rowOff>
        </xdr:from>
        <xdr:to>
          <xdr:col>9</xdr:col>
          <xdr:colOff>276225</xdr:colOff>
          <xdr:row>33</xdr:row>
          <xdr:rowOff>66675</xdr:rowOff>
        </xdr:to>
        <xdr:sp macro="" textlink="">
          <xdr:nvSpPr>
            <xdr:cNvPr id="79979" name="Check Box 107" hidden="1">
              <a:extLst>
                <a:ext uri="{63B3BB69-23CF-44E3-9099-C40C66FF867C}">
                  <a14:compatExt spid="_x0000_s79979"/>
                </a:ext>
                <a:ext uri="{FF2B5EF4-FFF2-40B4-BE49-F238E27FC236}">
                  <a16:creationId xmlns:a16="http://schemas.microsoft.com/office/drawing/2014/main" id="{00000000-0008-0000-0C00-00006B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33</xdr:row>
          <xdr:rowOff>9525</xdr:rowOff>
        </xdr:from>
        <xdr:to>
          <xdr:col>9</xdr:col>
          <xdr:colOff>276225</xdr:colOff>
          <xdr:row>34</xdr:row>
          <xdr:rowOff>66675</xdr:rowOff>
        </xdr:to>
        <xdr:sp macro="" textlink="">
          <xdr:nvSpPr>
            <xdr:cNvPr id="79980" name="Check Box 108" hidden="1">
              <a:extLst>
                <a:ext uri="{63B3BB69-23CF-44E3-9099-C40C66FF867C}">
                  <a14:compatExt spid="_x0000_s79980"/>
                </a:ext>
                <a:ext uri="{FF2B5EF4-FFF2-40B4-BE49-F238E27FC236}">
                  <a16:creationId xmlns:a16="http://schemas.microsoft.com/office/drawing/2014/main" id="{00000000-0008-0000-0C00-00006C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34</xdr:row>
          <xdr:rowOff>9525</xdr:rowOff>
        </xdr:from>
        <xdr:to>
          <xdr:col>9</xdr:col>
          <xdr:colOff>276225</xdr:colOff>
          <xdr:row>35</xdr:row>
          <xdr:rowOff>66675</xdr:rowOff>
        </xdr:to>
        <xdr:sp macro="" textlink="">
          <xdr:nvSpPr>
            <xdr:cNvPr id="79981" name="Check Box 109" hidden="1">
              <a:extLst>
                <a:ext uri="{63B3BB69-23CF-44E3-9099-C40C66FF867C}">
                  <a14:compatExt spid="_x0000_s79981"/>
                </a:ext>
                <a:ext uri="{FF2B5EF4-FFF2-40B4-BE49-F238E27FC236}">
                  <a16:creationId xmlns:a16="http://schemas.microsoft.com/office/drawing/2014/main" id="{00000000-0008-0000-0C00-00006D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49</xdr:row>
          <xdr:rowOff>152400</xdr:rowOff>
        </xdr:from>
        <xdr:to>
          <xdr:col>9</xdr:col>
          <xdr:colOff>247650</xdr:colOff>
          <xdr:row>51</xdr:row>
          <xdr:rowOff>0</xdr:rowOff>
        </xdr:to>
        <xdr:sp macro="" textlink="">
          <xdr:nvSpPr>
            <xdr:cNvPr id="79982" name="Check Box 110" hidden="1">
              <a:extLst>
                <a:ext uri="{63B3BB69-23CF-44E3-9099-C40C66FF867C}">
                  <a14:compatExt spid="_x0000_s79982"/>
                </a:ext>
                <a:ext uri="{FF2B5EF4-FFF2-40B4-BE49-F238E27FC236}">
                  <a16:creationId xmlns:a16="http://schemas.microsoft.com/office/drawing/2014/main" id="{00000000-0008-0000-0C00-00006E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48</xdr:row>
          <xdr:rowOff>152400</xdr:rowOff>
        </xdr:from>
        <xdr:to>
          <xdr:col>9</xdr:col>
          <xdr:colOff>247650</xdr:colOff>
          <xdr:row>50</xdr:row>
          <xdr:rowOff>0</xdr:rowOff>
        </xdr:to>
        <xdr:sp macro="" textlink="">
          <xdr:nvSpPr>
            <xdr:cNvPr id="79983" name="Check Box 111" hidden="1">
              <a:extLst>
                <a:ext uri="{63B3BB69-23CF-44E3-9099-C40C66FF867C}">
                  <a14:compatExt spid="_x0000_s79983"/>
                </a:ext>
                <a:ext uri="{FF2B5EF4-FFF2-40B4-BE49-F238E27FC236}">
                  <a16:creationId xmlns:a16="http://schemas.microsoft.com/office/drawing/2014/main" id="{00000000-0008-0000-0C00-00006F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50</xdr:row>
          <xdr:rowOff>152400</xdr:rowOff>
        </xdr:from>
        <xdr:to>
          <xdr:col>9</xdr:col>
          <xdr:colOff>247650</xdr:colOff>
          <xdr:row>52</xdr:row>
          <xdr:rowOff>0</xdr:rowOff>
        </xdr:to>
        <xdr:sp macro="" textlink="">
          <xdr:nvSpPr>
            <xdr:cNvPr id="79984" name="Check Box 112" hidden="1">
              <a:extLst>
                <a:ext uri="{63B3BB69-23CF-44E3-9099-C40C66FF867C}">
                  <a14:compatExt spid="_x0000_s79984"/>
                </a:ext>
                <a:ext uri="{FF2B5EF4-FFF2-40B4-BE49-F238E27FC236}">
                  <a16:creationId xmlns:a16="http://schemas.microsoft.com/office/drawing/2014/main" id="{00000000-0008-0000-0C00-000070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18</xdr:row>
          <xdr:rowOff>171450</xdr:rowOff>
        </xdr:from>
        <xdr:to>
          <xdr:col>14</xdr:col>
          <xdr:colOff>314325</xdr:colOff>
          <xdr:row>20</xdr:row>
          <xdr:rowOff>19050</xdr:rowOff>
        </xdr:to>
        <xdr:sp macro="" textlink="">
          <xdr:nvSpPr>
            <xdr:cNvPr id="79985" name="Check Box 113" hidden="1">
              <a:extLst>
                <a:ext uri="{63B3BB69-23CF-44E3-9099-C40C66FF867C}">
                  <a14:compatExt spid="_x0000_s79985"/>
                </a:ext>
                <a:ext uri="{FF2B5EF4-FFF2-40B4-BE49-F238E27FC236}">
                  <a16:creationId xmlns:a16="http://schemas.microsoft.com/office/drawing/2014/main" id="{00000000-0008-0000-0C00-000071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17</xdr:row>
          <xdr:rowOff>171450</xdr:rowOff>
        </xdr:from>
        <xdr:to>
          <xdr:col>14</xdr:col>
          <xdr:colOff>314325</xdr:colOff>
          <xdr:row>19</xdr:row>
          <xdr:rowOff>19050</xdr:rowOff>
        </xdr:to>
        <xdr:sp macro="" textlink="">
          <xdr:nvSpPr>
            <xdr:cNvPr id="79986" name="Check Box 114" hidden="1">
              <a:extLst>
                <a:ext uri="{63B3BB69-23CF-44E3-9099-C40C66FF867C}">
                  <a14:compatExt spid="_x0000_s79986"/>
                </a:ext>
                <a:ext uri="{FF2B5EF4-FFF2-40B4-BE49-F238E27FC236}">
                  <a16:creationId xmlns:a16="http://schemas.microsoft.com/office/drawing/2014/main" id="{00000000-0008-0000-0C00-000072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20</xdr:row>
          <xdr:rowOff>171450</xdr:rowOff>
        </xdr:from>
        <xdr:to>
          <xdr:col>14</xdr:col>
          <xdr:colOff>314325</xdr:colOff>
          <xdr:row>22</xdr:row>
          <xdr:rowOff>19050</xdr:rowOff>
        </xdr:to>
        <xdr:sp macro="" textlink="">
          <xdr:nvSpPr>
            <xdr:cNvPr id="79987" name="Check Box 115" hidden="1">
              <a:extLst>
                <a:ext uri="{63B3BB69-23CF-44E3-9099-C40C66FF867C}">
                  <a14:compatExt spid="_x0000_s79987"/>
                </a:ext>
                <a:ext uri="{FF2B5EF4-FFF2-40B4-BE49-F238E27FC236}">
                  <a16:creationId xmlns:a16="http://schemas.microsoft.com/office/drawing/2014/main" id="{00000000-0008-0000-0C00-000073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19</xdr:row>
          <xdr:rowOff>171450</xdr:rowOff>
        </xdr:from>
        <xdr:to>
          <xdr:col>14</xdr:col>
          <xdr:colOff>314325</xdr:colOff>
          <xdr:row>21</xdr:row>
          <xdr:rowOff>19050</xdr:rowOff>
        </xdr:to>
        <xdr:sp macro="" textlink="">
          <xdr:nvSpPr>
            <xdr:cNvPr id="79988" name="Check Box 116" hidden="1">
              <a:extLst>
                <a:ext uri="{63B3BB69-23CF-44E3-9099-C40C66FF867C}">
                  <a14:compatExt spid="_x0000_s79988"/>
                </a:ext>
                <a:ext uri="{FF2B5EF4-FFF2-40B4-BE49-F238E27FC236}">
                  <a16:creationId xmlns:a16="http://schemas.microsoft.com/office/drawing/2014/main" id="{00000000-0008-0000-0C00-000074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21</xdr:row>
          <xdr:rowOff>171450</xdr:rowOff>
        </xdr:from>
        <xdr:to>
          <xdr:col>14</xdr:col>
          <xdr:colOff>314325</xdr:colOff>
          <xdr:row>23</xdr:row>
          <xdr:rowOff>19050</xdr:rowOff>
        </xdr:to>
        <xdr:sp macro="" textlink="">
          <xdr:nvSpPr>
            <xdr:cNvPr id="79989" name="Check Box 117" hidden="1">
              <a:extLst>
                <a:ext uri="{63B3BB69-23CF-44E3-9099-C40C66FF867C}">
                  <a14:compatExt spid="_x0000_s79989"/>
                </a:ext>
                <a:ext uri="{FF2B5EF4-FFF2-40B4-BE49-F238E27FC236}">
                  <a16:creationId xmlns:a16="http://schemas.microsoft.com/office/drawing/2014/main" id="{00000000-0008-0000-0C00-000075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22</xdr:row>
          <xdr:rowOff>171450</xdr:rowOff>
        </xdr:from>
        <xdr:to>
          <xdr:col>14</xdr:col>
          <xdr:colOff>314325</xdr:colOff>
          <xdr:row>24</xdr:row>
          <xdr:rowOff>19050</xdr:rowOff>
        </xdr:to>
        <xdr:sp macro="" textlink="">
          <xdr:nvSpPr>
            <xdr:cNvPr id="79990" name="Check Box 118" hidden="1">
              <a:extLst>
                <a:ext uri="{63B3BB69-23CF-44E3-9099-C40C66FF867C}">
                  <a14:compatExt spid="_x0000_s79990"/>
                </a:ext>
                <a:ext uri="{FF2B5EF4-FFF2-40B4-BE49-F238E27FC236}">
                  <a16:creationId xmlns:a16="http://schemas.microsoft.com/office/drawing/2014/main" id="{00000000-0008-0000-0C00-000076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23</xdr:row>
          <xdr:rowOff>171450</xdr:rowOff>
        </xdr:from>
        <xdr:to>
          <xdr:col>14</xdr:col>
          <xdr:colOff>314325</xdr:colOff>
          <xdr:row>25</xdr:row>
          <xdr:rowOff>19050</xdr:rowOff>
        </xdr:to>
        <xdr:sp macro="" textlink="">
          <xdr:nvSpPr>
            <xdr:cNvPr id="79991" name="Check Box 119" hidden="1">
              <a:extLst>
                <a:ext uri="{63B3BB69-23CF-44E3-9099-C40C66FF867C}">
                  <a14:compatExt spid="_x0000_s79991"/>
                </a:ext>
                <a:ext uri="{FF2B5EF4-FFF2-40B4-BE49-F238E27FC236}">
                  <a16:creationId xmlns:a16="http://schemas.microsoft.com/office/drawing/2014/main" id="{00000000-0008-0000-0C00-000077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32</xdr:row>
          <xdr:rowOff>171450</xdr:rowOff>
        </xdr:from>
        <xdr:to>
          <xdr:col>14</xdr:col>
          <xdr:colOff>314325</xdr:colOff>
          <xdr:row>34</xdr:row>
          <xdr:rowOff>19050</xdr:rowOff>
        </xdr:to>
        <xdr:sp macro="" textlink="">
          <xdr:nvSpPr>
            <xdr:cNvPr id="79992" name="Check Box 120" hidden="1">
              <a:extLst>
                <a:ext uri="{63B3BB69-23CF-44E3-9099-C40C66FF867C}">
                  <a14:compatExt spid="_x0000_s79992"/>
                </a:ext>
                <a:ext uri="{FF2B5EF4-FFF2-40B4-BE49-F238E27FC236}">
                  <a16:creationId xmlns:a16="http://schemas.microsoft.com/office/drawing/2014/main" id="{00000000-0008-0000-0C00-000078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33</xdr:row>
          <xdr:rowOff>171450</xdr:rowOff>
        </xdr:from>
        <xdr:to>
          <xdr:col>14</xdr:col>
          <xdr:colOff>314325</xdr:colOff>
          <xdr:row>35</xdr:row>
          <xdr:rowOff>19050</xdr:rowOff>
        </xdr:to>
        <xdr:sp macro="" textlink="">
          <xdr:nvSpPr>
            <xdr:cNvPr id="79993" name="Check Box 121" hidden="1">
              <a:extLst>
                <a:ext uri="{63B3BB69-23CF-44E3-9099-C40C66FF867C}">
                  <a14:compatExt spid="_x0000_s79993"/>
                </a:ext>
                <a:ext uri="{FF2B5EF4-FFF2-40B4-BE49-F238E27FC236}">
                  <a16:creationId xmlns:a16="http://schemas.microsoft.com/office/drawing/2014/main" id="{00000000-0008-0000-0C00-000079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34</xdr:row>
          <xdr:rowOff>171450</xdr:rowOff>
        </xdr:from>
        <xdr:to>
          <xdr:col>14</xdr:col>
          <xdr:colOff>314325</xdr:colOff>
          <xdr:row>36</xdr:row>
          <xdr:rowOff>19050</xdr:rowOff>
        </xdr:to>
        <xdr:sp macro="" textlink="">
          <xdr:nvSpPr>
            <xdr:cNvPr id="79994" name="Check Box 122" hidden="1">
              <a:extLst>
                <a:ext uri="{63B3BB69-23CF-44E3-9099-C40C66FF867C}">
                  <a14:compatExt spid="_x0000_s79994"/>
                </a:ext>
                <a:ext uri="{FF2B5EF4-FFF2-40B4-BE49-F238E27FC236}">
                  <a16:creationId xmlns:a16="http://schemas.microsoft.com/office/drawing/2014/main" id="{00000000-0008-0000-0C00-00007A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35</xdr:row>
          <xdr:rowOff>171450</xdr:rowOff>
        </xdr:from>
        <xdr:to>
          <xdr:col>14</xdr:col>
          <xdr:colOff>314325</xdr:colOff>
          <xdr:row>37</xdr:row>
          <xdr:rowOff>19050</xdr:rowOff>
        </xdr:to>
        <xdr:sp macro="" textlink="">
          <xdr:nvSpPr>
            <xdr:cNvPr id="79995" name="Check Box 123" hidden="1">
              <a:extLst>
                <a:ext uri="{63B3BB69-23CF-44E3-9099-C40C66FF867C}">
                  <a14:compatExt spid="_x0000_s79995"/>
                </a:ext>
                <a:ext uri="{FF2B5EF4-FFF2-40B4-BE49-F238E27FC236}">
                  <a16:creationId xmlns:a16="http://schemas.microsoft.com/office/drawing/2014/main" id="{00000000-0008-0000-0C00-00007B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36</xdr:row>
          <xdr:rowOff>171450</xdr:rowOff>
        </xdr:from>
        <xdr:to>
          <xdr:col>14</xdr:col>
          <xdr:colOff>314325</xdr:colOff>
          <xdr:row>38</xdr:row>
          <xdr:rowOff>19050</xdr:rowOff>
        </xdr:to>
        <xdr:sp macro="" textlink="">
          <xdr:nvSpPr>
            <xdr:cNvPr id="79996" name="Check Box 124" hidden="1">
              <a:extLst>
                <a:ext uri="{63B3BB69-23CF-44E3-9099-C40C66FF867C}">
                  <a14:compatExt spid="_x0000_s79996"/>
                </a:ext>
                <a:ext uri="{FF2B5EF4-FFF2-40B4-BE49-F238E27FC236}">
                  <a16:creationId xmlns:a16="http://schemas.microsoft.com/office/drawing/2014/main" id="{00000000-0008-0000-0C00-00007C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37</xdr:row>
          <xdr:rowOff>171450</xdr:rowOff>
        </xdr:from>
        <xdr:to>
          <xdr:col>14</xdr:col>
          <xdr:colOff>314325</xdr:colOff>
          <xdr:row>39</xdr:row>
          <xdr:rowOff>19050</xdr:rowOff>
        </xdr:to>
        <xdr:sp macro="" textlink="">
          <xdr:nvSpPr>
            <xdr:cNvPr id="79997" name="Check Box 125" hidden="1">
              <a:extLst>
                <a:ext uri="{63B3BB69-23CF-44E3-9099-C40C66FF867C}">
                  <a14:compatExt spid="_x0000_s79997"/>
                </a:ext>
                <a:ext uri="{FF2B5EF4-FFF2-40B4-BE49-F238E27FC236}">
                  <a16:creationId xmlns:a16="http://schemas.microsoft.com/office/drawing/2014/main" id="{00000000-0008-0000-0C00-00007D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38</xdr:row>
          <xdr:rowOff>171450</xdr:rowOff>
        </xdr:from>
        <xdr:to>
          <xdr:col>14</xdr:col>
          <xdr:colOff>314325</xdr:colOff>
          <xdr:row>40</xdr:row>
          <xdr:rowOff>19050</xdr:rowOff>
        </xdr:to>
        <xdr:sp macro="" textlink="">
          <xdr:nvSpPr>
            <xdr:cNvPr id="79998" name="Check Box 126" hidden="1">
              <a:extLst>
                <a:ext uri="{63B3BB69-23CF-44E3-9099-C40C66FF867C}">
                  <a14:compatExt spid="_x0000_s79998"/>
                </a:ext>
                <a:ext uri="{FF2B5EF4-FFF2-40B4-BE49-F238E27FC236}">
                  <a16:creationId xmlns:a16="http://schemas.microsoft.com/office/drawing/2014/main" id="{00000000-0008-0000-0C00-00007E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47</xdr:row>
          <xdr:rowOff>171450</xdr:rowOff>
        </xdr:from>
        <xdr:to>
          <xdr:col>14</xdr:col>
          <xdr:colOff>314325</xdr:colOff>
          <xdr:row>49</xdr:row>
          <xdr:rowOff>19050</xdr:rowOff>
        </xdr:to>
        <xdr:sp macro="" textlink="">
          <xdr:nvSpPr>
            <xdr:cNvPr id="79999" name="Check Box 127" hidden="1">
              <a:extLst>
                <a:ext uri="{63B3BB69-23CF-44E3-9099-C40C66FF867C}">
                  <a14:compatExt spid="_x0000_s79999"/>
                </a:ext>
                <a:ext uri="{FF2B5EF4-FFF2-40B4-BE49-F238E27FC236}">
                  <a16:creationId xmlns:a16="http://schemas.microsoft.com/office/drawing/2014/main" id="{00000000-0008-0000-0C00-00007F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48</xdr:row>
          <xdr:rowOff>171450</xdr:rowOff>
        </xdr:from>
        <xdr:to>
          <xdr:col>14</xdr:col>
          <xdr:colOff>314325</xdr:colOff>
          <xdr:row>50</xdr:row>
          <xdr:rowOff>19050</xdr:rowOff>
        </xdr:to>
        <xdr:sp macro="" textlink="">
          <xdr:nvSpPr>
            <xdr:cNvPr id="80000" name="Check Box 128" hidden="1">
              <a:extLst>
                <a:ext uri="{63B3BB69-23CF-44E3-9099-C40C66FF867C}">
                  <a14:compatExt spid="_x0000_s80000"/>
                </a:ext>
                <a:ext uri="{FF2B5EF4-FFF2-40B4-BE49-F238E27FC236}">
                  <a16:creationId xmlns:a16="http://schemas.microsoft.com/office/drawing/2014/main" id="{00000000-0008-0000-0C00-000080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49</xdr:row>
          <xdr:rowOff>171450</xdr:rowOff>
        </xdr:from>
        <xdr:to>
          <xdr:col>14</xdr:col>
          <xdr:colOff>314325</xdr:colOff>
          <xdr:row>51</xdr:row>
          <xdr:rowOff>19050</xdr:rowOff>
        </xdr:to>
        <xdr:sp macro="" textlink="">
          <xdr:nvSpPr>
            <xdr:cNvPr id="80001" name="Check Box 129" hidden="1">
              <a:extLst>
                <a:ext uri="{63B3BB69-23CF-44E3-9099-C40C66FF867C}">
                  <a14:compatExt spid="_x0000_s80001"/>
                </a:ext>
                <a:ext uri="{FF2B5EF4-FFF2-40B4-BE49-F238E27FC236}">
                  <a16:creationId xmlns:a16="http://schemas.microsoft.com/office/drawing/2014/main" id="{00000000-0008-0000-0C00-000081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50</xdr:row>
          <xdr:rowOff>171450</xdr:rowOff>
        </xdr:from>
        <xdr:to>
          <xdr:col>14</xdr:col>
          <xdr:colOff>314325</xdr:colOff>
          <xdr:row>52</xdr:row>
          <xdr:rowOff>19050</xdr:rowOff>
        </xdr:to>
        <xdr:sp macro="" textlink="">
          <xdr:nvSpPr>
            <xdr:cNvPr id="80002" name="Check Box 130" hidden="1">
              <a:extLst>
                <a:ext uri="{63B3BB69-23CF-44E3-9099-C40C66FF867C}">
                  <a14:compatExt spid="_x0000_s80002"/>
                </a:ext>
                <a:ext uri="{FF2B5EF4-FFF2-40B4-BE49-F238E27FC236}">
                  <a16:creationId xmlns:a16="http://schemas.microsoft.com/office/drawing/2014/main" id="{00000000-0008-0000-0C00-000082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51</xdr:row>
          <xdr:rowOff>171450</xdr:rowOff>
        </xdr:from>
        <xdr:to>
          <xdr:col>14</xdr:col>
          <xdr:colOff>314325</xdr:colOff>
          <xdr:row>53</xdr:row>
          <xdr:rowOff>19050</xdr:rowOff>
        </xdr:to>
        <xdr:sp macro="" textlink="">
          <xdr:nvSpPr>
            <xdr:cNvPr id="80003" name="Check Box 131" hidden="1">
              <a:extLst>
                <a:ext uri="{63B3BB69-23CF-44E3-9099-C40C66FF867C}">
                  <a14:compatExt spid="_x0000_s80003"/>
                </a:ext>
                <a:ext uri="{FF2B5EF4-FFF2-40B4-BE49-F238E27FC236}">
                  <a16:creationId xmlns:a16="http://schemas.microsoft.com/office/drawing/2014/main" id="{00000000-0008-0000-0C00-000083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52</xdr:row>
          <xdr:rowOff>171450</xdr:rowOff>
        </xdr:from>
        <xdr:to>
          <xdr:col>14</xdr:col>
          <xdr:colOff>314325</xdr:colOff>
          <xdr:row>54</xdr:row>
          <xdr:rowOff>19050</xdr:rowOff>
        </xdr:to>
        <xdr:sp macro="" textlink="">
          <xdr:nvSpPr>
            <xdr:cNvPr id="80004" name="Check Box 132" hidden="1">
              <a:extLst>
                <a:ext uri="{63B3BB69-23CF-44E3-9099-C40C66FF867C}">
                  <a14:compatExt spid="_x0000_s80004"/>
                </a:ext>
                <a:ext uri="{FF2B5EF4-FFF2-40B4-BE49-F238E27FC236}">
                  <a16:creationId xmlns:a16="http://schemas.microsoft.com/office/drawing/2014/main" id="{00000000-0008-0000-0C00-000084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53</xdr:row>
          <xdr:rowOff>171450</xdr:rowOff>
        </xdr:from>
        <xdr:to>
          <xdr:col>14</xdr:col>
          <xdr:colOff>314325</xdr:colOff>
          <xdr:row>55</xdr:row>
          <xdr:rowOff>19050</xdr:rowOff>
        </xdr:to>
        <xdr:sp macro="" textlink="">
          <xdr:nvSpPr>
            <xdr:cNvPr id="80005" name="Check Box 133" hidden="1">
              <a:extLst>
                <a:ext uri="{63B3BB69-23CF-44E3-9099-C40C66FF867C}">
                  <a14:compatExt spid="_x0000_s80005"/>
                </a:ext>
                <a:ext uri="{FF2B5EF4-FFF2-40B4-BE49-F238E27FC236}">
                  <a16:creationId xmlns:a16="http://schemas.microsoft.com/office/drawing/2014/main" id="{00000000-0008-0000-0C00-000085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22</xdr:row>
          <xdr:rowOff>152400</xdr:rowOff>
        </xdr:from>
        <xdr:to>
          <xdr:col>11</xdr:col>
          <xdr:colOff>9525</xdr:colOff>
          <xdr:row>24</xdr:row>
          <xdr:rowOff>0</xdr:rowOff>
        </xdr:to>
        <xdr:sp macro="" textlink="">
          <xdr:nvSpPr>
            <xdr:cNvPr id="80006" name="Check Box 134" hidden="1">
              <a:extLst>
                <a:ext uri="{63B3BB69-23CF-44E3-9099-C40C66FF867C}">
                  <a14:compatExt spid="_x0000_s80006"/>
                </a:ext>
                <a:ext uri="{FF2B5EF4-FFF2-40B4-BE49-F238E27FC236}">
                  <a16:creationId xmlns:a16="http://schemas.microsoft.com/office/drawing/2014/main" id="{00000000-0008-0000-0C00-000086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23</xdr:row>
          <xdr:rowOff>152400</xdr:rowOff>
        </xdr:from>
        <xdr:to>
          <xdr:col>11</xdr:col>
          <xdr:colOff>9525</xdr:colOff>
          <xdr:row>25</xdr:row>
          <xdr:rowOff>0</xdr:rowOff>
        </xdr:to>
        <xdr:sp macro="" textlink="">
          <xdr:nvSpPr>
            <xdr:cNvPr id="80008" name="Check Box 136" hidden="1">
              <a:extLst>
                <a:ext uri="{63B3BB69-23CF-44E3-9099-C40C66FF867C}">
                  <a14:compatExt spid="_x0000_s80008"/>
                </a:ext>
                <a:ext uri="{FF2B5EF4-FFF2-40B4-BE49-F238E27FC236}">
                  <a16:creationId xmlns:a16="http://schemas.microsoft.com/office/drawing/2014/main" id="{00000000-0008-0000-0C00-000088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39</xdr:row>
          <xdr:rowOff>28575</xdr:rowOff>
        </xdr:from>
        <xdr:to>
          <xdr:col>10</xdr:col>
          <xdr:colOff>57150</xdr:colOff>
          <xdr:row>40</xdr:row>
          <xdr:rowOff>57150</xdr:rowOff>
        </xdr:to>
        <xdr:sp macro="" textlink="">
          <xdr:nvSpPr>
            <xdr:cNvPr id="80009" name="Check Box 137" hidden="1">
              <a:extLst>
                <a:ext uri="{63B3BB69-23CF-44E3-9099-C40C66FF867C}">
                  <a14:compatExt spid="_x0000_s80009"/>
                </a:ext>
                <a:ext uri="{FF2B5EF4-FFF2-40B4-BE49-F238E27FC236}">
                  <a16:creationId xmlns:a16="http://schemas.microsoft.com/office/drawing/2014/main" id="{00000000-0008-0000-0C00-000089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0</xdr:colOff>
      <xdr:row>1</xdr:row>
      <xdr:rowOff>0</xdr:rowOff>
    </xdr:from>
    <xdr:to>
      <xdr:col>40</xdr:col>
      <xdr:colOff>87387</xdr:colOff>
      <xdr:row>4</xdr:row>
      <xdr:rowOff>89808</xdr:rowOff>
    </xdr:to>
    <xdr:grpSp>
      <xdr:nvGrpSpPr>
        <xdr:cNvPr id="22" name="Group 21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GrpSpPr/>
      </xdr:nvGrpSpPr>
      <xdr:grpSpPr>
        <a:xfrm>
          <a:off x="1692088" y="190500"/>
          <a:ext cx="14072328" cy="661308"/>
          <a:chOff x="11360729" y="190500"/>
          <a:chExt cx="14047216" cy="661308"/>
        </a:xfrm>
      </xdr:grpSpPr>
      <xdr:sp macro="" textlink="">
        <xdr:nvSpPr>
          <xdr:cNvPr id="24" name="Ellipse 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0000000-0008-0000-0C00-000018000000}"/>
              </a:ext>
            </a:extLst>
          </xdr:cNvPr>
          <xdr:cNvSpPr/>
        </xdr:nvSpPr>
        <xdr:spPr bwMode="auto">
          <a:xfrm>
            <a:off x="11585864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25" name="Ellipse 4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00000000-0008-0000-0C00-000019000000}"/>
              </a:ext>
            </a:extLst>
          </xdr:cNvPr>
          <xdr:cNvSpPr/>
        </xdr:nvSpPr>
        <xdr:spPr bwMode="auto">
          <a:xfrm>
            <a:off x="12798136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26" name="Ellipse 4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00000000-0008-0000-0C00-00001A000000}"/>
              </a:ext>
            </a:extLst>
          </xdr:cNvPr>
          <xdr:cNvSpPr/>
        </xdr:nvSpPr>
        <xdr:spPr bwMode="auto">
          <a:xfrm>
            <a:off x="14010409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27" name="Ellipse 4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00000000-0008-0000-0C00-00001B000000}"/>
              </a:ext>
            </a:extLst>
          </xdr:cNvPr>
          <xdr:cNvSpPr/>
        </xdr:nvSpPr>
        <xdr:spPr bwMode="auto">
          <a:xfrm>
            <a:off x="15222682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28" name="Ellipse 4">
            <a:hlinkClick xmlns:r="http://schemas.openxmlformats.org/officeDocument/2006/relationships" r:id="rId6"/>
            <a:extLst>
              <a:ext uri="{FF2B5EF4-FFF2-40B4-BE49-F238E27FC236}">
                <a16:creationId xmlns:a16="http://schemas.microsoft.com/office/drawing/2014/main" id="{00000000-0008-0000-0C00-00001C000000}"/>
              </a:ext>
            </a:extLst>
          </xdr:cNvPr>
          <xdr:cNvSpPr/>
        </xdr:nvSpPr>
        <xdr:spPr bwMode="auto">
          <a:xfrm>
            <a:off x="16434955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29" name="Ellipse 4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00000000-0008-0000-0C00-00001D000000}"/>
              </a:ext>
            </a:extLst>
          </xdr:cNvPr>
          <xdr:cNvSpPr/>
        </xdr:nvSpPr>
        <xdr:spPr bwMode="auto">
          <a:xfrm>
            <a:off x="17647227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30" name="Ellipse 4">
            <a:hlinkClick xmlns:r="http://schemas.openxmlformats.org/officeDocument/2006/relationships" r:id="rId8"/>
            <a:extLst>
              <a:ext uri="{FF2B5EF4-FFF2-40B4-BE49-F238E27FC236}">
                <a16:creationId xmlns:a16="http://schemas.microsoft.com/office/drawing/2014/main" id="{00000000-0008-0000-0C00-00001E000000}"/>
              </a:ext>
            </a:extLst>
          </xdr:cNvPr>
          <xdr:cNvSpPr/>
        </xdr:nvSpPr>
        <xdr:spPr bwMode="auto">
          <a:xfrm>
            <a:off x="18859500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31" name="Ellipse 4">
            <a:hlinkClick xmlns:r="http://schemas.openxmlformats.org/officeDocument/2006/relationships" r:id="rId9"/>
            <a:extLst>
              <a:ext uri="{FF2B5EF4-FFF2-40B4-BE49-F238E27FC236}">
                <a16:creationId xmlns:a16="http://schemas.microsoft.com/office/drawing/2014/main" id="{00000000-0008-0000-0C00-00001F000000}"/>
              </a:ext>
            </a:extLst>
          </xdr:cNvPr>
          <xdr:cNvSpPr/>
        </xdr:nvSpPr>
        <xdr:spPr bwMode="auto">
          <a:xfrm>
            <a:off x="20071773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79968" name="Ellipse 4">
            <a:hlinkClick xmlns:r="http://schemas.openxmlformats.org/officeDocument/2006/relationships" r:id="rId10"/>
            <a:extLst>
              <a:ext uri="{FF2B5EF4-FFF2-40B4-BE49-F238E27FC236}">
                <a16:creationId xmlns:a16="http://schemas.microsoft.com/office/drawing/2014/main" id="{00000000-0008-0000-0C00-000060380100}"/>
              </a:ext>
            </a:extLst>
          </xdr:cNvPr>
          <xdr:cNvSpPr/>
        </xdr:nvSpPr>
        <xdr:spPr bwMode="auto">
          <a:xfrm>
            <a:off x="21284045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79971" name="Ellipse 4">
            <a:hlinkClick xmlns:r="http://schemas.openxmlformats.org/officeDocument/2006/relationships" r:id="rId11"/>
            <a:extLst>
              <a:ext uri="{FF2B5EF4-FFF2-40B4-BE49-F238E27FC236}">
                <a16:creationId xmlns:a16="http://schemas.microsoft.com/office/drawing/2014/main" id="{00000000-0008-0000-0C00-000063380100}"/>
              </a:ext>
            </a:extLst>
          </xdr:cNvPr>
          <xdr:cNvSpPr/>
        </xdr:nvSpPr>
        <xdr:spPr bwMode="auto">
          <a:xfrm>
            <a:off x="22496318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79978" name="Ellipse 4">
            <a:hlinkClick xmlns:r="http://schemas.openxmlformats.org/officeDocument/2006/relationships" r:id="rId12"/>
            <a:extLst>
              <a:ext uri="{FF2B5EF4-FFF2-40B4-BE49-F238E27FC236}">
                <a16:creationId xmlns:a16="http://schemas.microsoft.com/office/drawing/2014/main" id="{00000000-0008-0000-0C00-00006A380100}"/>
              </a:ext>
            </a:extLst>
          </xdr:cNvPr>
          <xdr:cNvSpPr/>
        </xdr:nvSpPr>
        <xdr:spPr bwMode="auto">
          <a:xfrm>
            <a:off x="23708591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80007" name="Ellipse 4">
            <a:hlinkClick xmlns:r="http://schemas.openxmlformats.org/officeDocument/2006/relationships" r:id="rId13"/>
            <a:extLst>
              <a:ext uri="{FF2B5EF4-FFF2-40B4-BE49-F238E27FC236}">
                <a16:creationId xmlns:a16="http://schemas.microsoft.com/office/drawing/2014/main" id="{00000000-0008-0000-0C00-000087380100}"/>
              </a:ext>
            </a:extLst>
          </xdr:cNvPr>
          <xdr:cNvSpPr/>
        </xdr:nvSpPr>
        <xdr:spPr bwMode="auto">
          <a:xfrm>
            <a:off x="24920864" y="190500"/>
            <a:ext cx="256029" cy="228600"/>
          </a:xfrm>
          <a:prstGeom prst="ellipse">
            <a:avLst/>
          </a:prstGeom>
          <a:solidFill>
            <a:srgbClr val="92D050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80010" name="ZoneTexte 11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0000000-0008-0000-0C00-00008A380100}"/>
              </a:ext>
            </a:extLst>
          </xdr:cNvPr>
          <xdr:cNvSpPr txBox="1"/>
        </xdr:nvSpPr>
        <xdr:spPr bwMode="auto">
          <a:xfrm>
            <a:off x="11360729" y="489858"/>
            <a:ext cx="712216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Q62-08</a:t>
            </a:r>
          </a:p>
        </xdr:txBody>
      </xdr:sp>
      <xdr:sp macro="" textlink="">
        <xdr:nvSpPr>
          <xdr:cNvPr id="80011" name="ZoneTexte 11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00000000-0008-0000-0C00-00008B380100}"/>
              </a:ext>
            </a:extLst>
          </xdr:cNvPr>
          <xdr:cNvSpPr txBox="1"/>
        </xdr:nvSpPr>
        <xdr:spPr bwMode="auto">
          <a:xfrm>
            <a:off x="12573002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Q62-10</a:t>
            </a:r>
          </a:p>
        </xdr:txBody>
      </xdr:sp>
      <xdr:sp macro="" textlink="">
        <xdr:nvSpPr>
          <xdr:cNvPr id="80012" name="ZoneTexte 11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00000000-0008-0000-0C00-00008C380100}"/>
              </a:ext>
            </a:extLst>
          </xdr:cNvPr>
          <xdr:cNvSpPr txBox="1"/>
        </xdr:nvSpPr>
        <xdr:spPr bwMode="auto">
          <a:xfrm>
            <a:off x="13785275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Q62-12</a:t>
            </a:r>
          </a:p>
        </xdr:txBody>
      </xdr:sp>
      <xdr:sp macro="" textlink="">
        <xdr:nvSpPr>
          <xdr:cNvPr id="80013" name="ZoneTexte 11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00000000-0008-0000-0C00-00008D380100}"/>
              </a:ext>
            </a:extLst>
          </xdr:cNvPr>
          <xdr:cNvSpPr txBox="1"/>
        </xdr:nvSpPr>
        <xdr:spPr bwMode="auto">
          <a:xfrm>
            <a:off x="14997548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Q62-14</a:t>
            </a:r>
          </a:p>
        </xdr:txBody>
      </xdr:sp>
      <xdr:sp macro="" textlink="">
        <xdr:nvSpPr>
          <xdr:cNvPr id="80014" name="ZoneTexte 11">
            <a:hlinkClick xmlns:r="http://schemas.openxmlformats.org/officeDocument/2006/relationships" r:id="rId6"/>
            <a:extLst>
              <a:ext uri="{FF2B5EF4-FFF2-40B4-BE49-F238E27FC236}">
                <a16:creationId xmlns:a16="http://schemas.microsoft.com/office/drawing/2014/main" id="{00000000-0008-0000-0C00-00008E380100}"/>
              </a:ext>
            </a:extLst>
          </xdr:cNvPr>
          <xdr:cNvSpPr txBox="1"/>
        </xdr:nvSpPr>
        <xdr:spPr bwMode="auto">
          <a:xfrm>
            <a:off x="16209821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Q62-16</a:t>
            </a:r>
          </a:p>
        </xdr:txBody>
      </xdr:sp>
      <xdr:sp macro="" textlink="">
        <xdr:nvSpPr>
          <xdr:cNvPr id="80015" name="ZoneTexte 11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00000000-0008-0000-0C00-00008F380100}"/>
              </a:ext>
            </a:extLst>
          </xdr:cNvPr>
          <xdr:cNvSpPr txBox="1"/>
        </xdr:nvSpPr>
        <xdr:spPr bwMode="auto">
          <a:xfrm>
            <a:off x="17422094" y="489858"/>
            <a:ext cx="712214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Q62-18</a:t>
            </a:r>
          </a:p>
        </xdr:txBody>
      </xdr:sp>
      <xdr:sp macro="" textlink="">
        <xdr:nvSpPr>
          <xdr:cNvPr id="80016" name="ZoneTexte 11">
            <a:hlinkClick xmlns:r="http://schemas.openxmlformats.org/officeDocument/2006/relationships" r:id="rId8"/>
            <a:extLst>
              <a:ext uri="{FF2B5EF4-FFF2-40B4-BE49-F238E27FC236}">
                <a16:creationId xmlns:a16="http://schemas.microsoft.com/office/drawing/2014/main" id="{00000000-0008-0000-0C00-000090380100}"/>
              </a:ext>
            </a:extLst>
          </xdr:cNvPr>
          <xdr:cNvSpPr txBox="1"/>
        </xdr:nvSpPr>
        <xdr:spPr bwMode="auto">
          <a:xfrm>
            <a:off x="18634366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Q62-20</a:t>
            </a:r>
          </a:p>
        </xdr:txBody>
      </xdr:sp>
      <xdr:sp macro="" textlink="">
        <xdr:nvSpPr>
          <xdr:cNvPr id="80017" name="ZoneTexte 11">
            <a:hlinkClick xmlns:r="http://schemas.openxmlformats.org/officeDocument/2006/relationships" r:id="rId9"/>
            <a:extLst>
              <a:ext uri="{FF2B5EF4-FFF2-40B4-BE49-F238E27FC236}">
                <a16:creationId xmlns:a16="http://schemas.microsoft.com/office/drawing/2014/main" id="{00000000-0008-0000-0C00-000091380100}"/>
              </a:ext>
            </a:extLst>
          </xdr:cNvPr>
          <xdr:cNvSpPr txBox="1"/>
        </xdr:nvSpPr>
        <xdr:spPr bwMode="auto">
          <a:xfrm>
            <a:off x="19846638" y="489858"/>
            <a:ext cx="712216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Q62-23</a:t>
            </a:r>
          </a:p>
        </xdr:txBody>
      </xdr:sp>
      <xdr:sp macro="" textlink="">
        <xdr:nvSpPr>
          <xdr:cNvPr id="80018" name="ZoneTexte 11">
            <a:hlinkClick xmlns:r="http://schemas.openxmlformats.org/officeDocument/2006/relationships" r:id="rId10"/>
            <a:extLst>
              <a:ext uri="{FF2B5EF4-FFF2-40B4-BE49-F238E27FC236}">
                <a16:creationId xmlns:a16="http://schemas.microsoft.com/office/drawing/2014/main" id="{00000000-0008-0000-0C00-000092380100}"/>
              </a:ext>
            </a:extLst>
          </xdr:cNvPr>
          <xdr:cNvSpPr txBox="1"/>
        </xdr:nvSpPr>
        <xdr:spPr bwMode="auto">
          <a:xfrm>
            <a:off x="21058911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Q62-25</a:t>
            </a:r>
          </a:p>
        </xdr:txBody>
      </xdr:sp>
      <xdr:sp macro="" textlink="">
        <xdr:nvSpPr>
          <xdr:cNvPr id="80019" name="ZoneTexte 11">
            <a:hlinkClick xmlns:r="http://schemas.openxmlformats.org/officeDocument/2006/relationships" r:id="rId11"/>
            <a:extLst>
              <a:ext uri="{FF2B5EF4-FFF2-40B4-BE49-F238E27FC236}">
                <a16:creationId xmlns:a16="http://schemas.microsoft.com/office/drawing/2014/main" id="{00000000-0008-0000-0C00-000093380100}"/>
              </a:ext>
            </a:extLst>
          </xdr:cNvPr>
          <xdr:cNvSpPr txBox="1"/>
        </xdr:nvSpPr>
        <xdr:spPr bwMode="auto">
          <a:xfrm>
            <a:off x="22271184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Q62-27a</a:t>
            </a:r>
          </a:p>
        </xdr:txBody>
      </xdr:sp>
      <xdr:sp macro="" textlink="">
        <xdr:nvSpPr>
          <xdr:cNvPr id="80020" name="ZoneTexte 11">
            <a:hlinkClick xmlns:r="http://schemas.openxmlformats.org/officeDocument/2006/relationships" r:id="rId12"/>
            <a:extLst>
              <a:ext uri="{FF2B5EF4-FFF2-40B4-BE49-F238E27FC236}">
                <a16:creationId xmlns:a16="http://schemas.microsoft.com/office/drawing/2014/main" id="{00000000-0008-0000-0C00-000094380100}"/>
              </a:ext>
            </a:extLst>
          </xdr:cNvPr>
          <xdr:cNvSpPr txBox="1"/>
        </xdr:nvSpPr>
        <xdr:spPr bwMode="auto">
          <a:xfrm>
            <a:off x="23483458" y="489858"/>
            <a:ext cx="712214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Q62-27b</a:t>
            </a:r>
          </a:p>
        </xdr:txBody>
      </xdr:sp>
      <xdr:sp macro="" textlink="">
        <xdr:nvSpPr>
          <xdr:cNvPr id="80021" name="ZoneTexte 11">
            <a:hlinkClick xmlns:r="http://schemas.openxmlformats.org/officeDocument/2006/relationships" r:id="rId13"/>
            <a:extLst>
              <a:ext uri="{FF2B5EF4-FFF2-40B4-BE49-F238E27FC236}">
                <a16:creationId xmlns:a16="http://schemas.microsoft.com/office/drawing/2014/main" id="{00000000-0008-0000-0C00-000095380100}"/>
              </a:ext>
            </a:extLst>
          </xdr:cNvPr>
          <xdr:cNvSpPr txBox="1"/>
        </xdr:nvSpPr>
        <xdr:spPr bwMode="auto">
          <a:xfrm>
            <a:off x="24695730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Q62-30</a:t>
            </a:r>
          </a:p>
        </xdr:txBody>
      </xdr:sp>
    </xdr:grpSp>
    <xdr:clientData/>
  </xdr:twoCellAnchor>
  <xdr:twoCellAnchor>
    <xdr:from>
      <xdr:col>1</xdr:col>
      <xdr:colOff>0</xdr:colOff>
      <xdr:row>5</xdr:row>
      <xdr:rowOff>78440</xdr:rowOff>
    </xdr:from>
    <xdr:to>
      <xdr:col>3</xdr:col>
      <xdr:colOff>123265</xdr:colOff>
      <xdr:row>6</xdr:row>
      <xdr:rowOff>276411</xdr:rowOff>
    </xdr:to>
    <xdr:sp macro="" textlink="">
      <xdr:nvSpPr>
        <xdr:cNvPr id="80023" name="Rectangle: Rounded Corners 80022">
          <a:extLst>
            <a:ext uri="{FF2B5EF4-FFF2-40B4-BE49-F238E27FC236}">
              <a16:creationId xmlns:a16="http://schemas.microsoft.com/office/drawing/2014/main" id="{00000000-0008-0000-0C00-000097380100}"/>
            </a:ext>
          </a:extLst>
        </xdr:cNvPr>
        <xdr:cNvSpPr/>
      </xdr:nvSpPr>
      <xdr:spPr>
        <a:xfrm>
          <a:off x="235324" y="1030940"/>
          <a:ext cx="1333500" cy="388471"/>
        </a:xfrm>
        <a:prstGeom prst="round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en-US" sz="1600" b="1" i="0" u="none" strike="noStrike">
              <a:solidFill>
                <a:srgbClr val="000000"/>
              </a:solidFill>
              <a:latin typeface="Calibri"/>
              <a:ea typeface="+mn-ea"/>
              <a:cs typeface="Calibri"/>
            </a:rPr>
            <a:t>Questions: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593911</xdr:colOff>
      <xdr:row>4</xdr:row>
      <xdr:rowOff>112059</xdr:rowOff>
    </xdr:to>
    <xdr:sp macro="" textlink="">
      <xdr:nvSpPr>
        <xdr:cNvPr id="2" name="Arrow: Left 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D5CC1BE-919D-4C36-88DE-0560269EFB45}"/>
            </a:ext>
          </a:extLst>
        </xdr:cNvPr>
        <xdr:cNvSpPr/>
      </xdr:nvSpPr>
      <xdr:spPr>
        <a:xfrm>
          <a:off x="0" y="0"/>
          <a:ext cx="1434352" cy="874059"/>
        </a:xfrm>
        <a:prstGeom prst="leftArrow">
          <a:avLst>
            <a:gd name="adj1" fmla="val 50000"/>
            <a:gd name="adj2" fmla="val 108140"/>
          </a:avLst>
        </a:prstGeom>
        <a:solidFill>
          <a:srgbClr val="FFC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b="1">
              <a:solidFill>
                <a:sysClr val="windowText" lastClr="000000"/>
              </a:solidFill>
            </a:rPr>
            <a:t>Retour au récapitulatif</a:t>
          </a:r>
          <a:endParaRPr lang="fr-FR" sz="1100" b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20731</xdr:colOff>
      <xdr:row>22</xdr:row>
      <xdr:rowOff>0</xdr:rowOff>
    </xdr:from>
    <xdr:to>
      <xdr:col>15</xdr:col>
      <xdr:colOff>368594</xdr:colOff>
      <xdr:row>25</xdr:row>
      <xdr:rowOff>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/>
      </xdr:nvSpPr>
      <xdr:spPr>
        <a:xfrm>
          <a:off x="6726331" y="4191000"/>
          <a:ext cx="2786263" cy="571500"/>
        </a:xfrm>
        <a:prstGeom prst="roundRect">
          <a:avLst/>
        </a:prstGeom>
        <a:solidFill>
          <a:schemeClr val="accent5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6350</xdr:colOff>
      <xdr:row>26</xdr:row>
      <xdr:rowOff>0</xdr:rowOff>
    </xdr:from>
    <xdr:to>
      <xdr:col>15</xdr:col>
      <xdr:colOff>354213</xdr:colOff>
      <xdr:row>29</xdr:row>
      <xdr:rowOff>0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/>
      </xdr:nvSpPr>
      <xdr:spPr>
        <a:xfrm>
          <a:off x="6711950" y="4953000"/>
          <a:ext cx="2786263" cy="5715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0</xdr:colOff>
      <xdr:row>29</xdr:row>
      <xdr:rowOff>152400</xdr:rowOff>
    </xdr:from>
    <xdr:to>
      <xdr:col>15</xdr:col>
      <xdr:colOff>347863</xdr:colOff>
      <xdr:row>32</xdr:row>
      <xdr:rowOff>152400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/>
      </xdr:nvSpPr>
      <xdr:spPr>
        <a:xfrm>
          <a:off x="6705600" y="5676900"/>
          <a:ext cx="2786263" cy="571500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194237</xdr:colOff>
      <xdr:row>23</xdr:row>
      <xdr:rowOff>171822</xdr:rowOff>
    </xdr:from>
    <xdr:to>
      <xdr:col>6</xdr:col>
      <xdr:colOff>52295</xdr:colOff>
      <xdr:row>35</xdr:row>
      <xdr:rowOff>59765</xdr:rowOff>
    </xdr:to>
    <xdr:sp macro="" textlink="">
      <xdr:nvSpPr>
        <xdr:cNvPr id="18" name="Rectangle: Rounded Corners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1673413" y="2973293"/>
          <a:ext cx="1344706" cy="2054413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209178</xdr:colOff>
      <xdr:row>35</xdr:row>
      <xdr:rowOff>82176</xdr:rowOff>
    </xdr:from>
    <xdr:to>
      <xdr:col>6</xdr:col>
      <xdr:colOff>67236</xdr:colOff>
      <xdr:row>46</xdr:row>
      <xdr:rowOff>74706</xdr:rowOff>
    </xdr:to>
    <xdr:sp macro="" textlink="">
      <xdr:nvSpPr>
        <xdr:cNvPr id="19" name="Rectangle: Rounded Corners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1688354" y="5050117"/>
          <a:ext cx="1344706" cy="2054413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209178</xdr:colOff>
      <xdr:row>12</xdr:row>
      <xdr:rowOff>119528</xdr:rowOff>
    </xdr:from>
    <xdr:to>
      <xdr:col>6</xdr:col>
      <xdr:colOff>67236</xdr:colOff>
      <xdr:row>23</xdr:row>
      <xdr:rowOff>119529</xdr:rowOff>
    </xdr:to>
    <xdr:sp macro="" textlink="">
      <xdr:nvSpPr>
        <xdr:cNvPr id="17" name="Rectangle: Rounded Corners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1654737" y="1744381"/>
          <a:ext cx="1314823" cy="2095501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194236</xdr:colOff>
      <xdr:row>23</xdr:row>
      <xdr:rowOff>156881</xdr:rowOff>
    </xdr:from>
    <xdr:to>
      <xdr:col>3</xdr:col>
      <xdr:colOff>59766</xdr:colOff>
      <xdr:row>35</xdr:row>
      <xdr:rowOff>44824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94236" y="2958352"/>
          <a:ext cx="1344706" cy="2054413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186766</xdr:colOff>
      <xdr:row>35</xdr:row>
      <xdr:rowOff>67234</xdr:rowOff>
    </xdr:from>
    <xdr:to>
      <xdr:col>3</xdr:col>
      <xdr:colOff>52296</xdr:colOff>
      <xdr:row>46</xdr:row>
      <xdr:rowOff>59764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186766" y="5035175"/>
          <a:ext cx="1344706" cy="2054413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168088</xdr:colOff>
      <xdr:row>12</xdr:row>
      <xdr:rowOff>138206</xdr:rowOff>
    </xdr:from>
    <xdr:to>
      <xdr:col>3</xdr:col>
      <xdr:colOff>33618</xdr:colOff>
      <xdr:row>23</xdr:row>
      <xdr:rowOff>138207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68088" y="1852706"/>
          <a:ext cx="1311089" cy="2095501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1886</xdr:colOff>
          <xdr:row>13</xdr:row>
          <xdr:rowOff>26958</xdr:rowOff>
        </xdr:from>
        <xdr:to>
          <xdr:col>2</xdr:col>
          <xdr:colOff>565559</xdr:colOff>
          <xdr:row>23</xdr:row>
          <xdr:rowOff>50440</xdr:rowOff>
        </xdr:to>
        <xdr:grpSp>
          <xdr:nvGrpSpPr>
            <xdr:cNvPr id="4" name="Group 3">
              <a:extLst>
                <a:ext uri="{FF2B5EF4-FFF2-40B4-BE49-F238E27FC236}">
                  <a16:creationId xmlns:a16="http://schemas.microsoft.com/office/drawing/2014/main" id="{00000000-0008-0000-0100-000004000000}"/>
                </a:ext>
              </a:extLst>
            </xdr:cNvPr>
            <xdr:cNvGrpSpPr/>
          </xdr:nvGrpSpPr>
          <xdr:grpSpPr>
            <a:xfrm>
              <a:off x="237210" y="2794811"/>
              <a:ext cx="1168790" cy="2118982"/>
              <a:chOff x="5144152" y="755431"/>
              <a:chExt cx="1459955" cy="1914525"/>
            </a:xfrm>
          </xdr:grpSpPr>
          <xdr:sp macro="" textlink="">
            <xdr:nvSpPr>
              <xdr:cNvPr id="7200" name="Group Box 32" hidden="1">
                <a:extLst>
                  <a:ext uri="{63B3BB69-23CF-44E3-9099-C40C66FF867C}">
                    <a14:compatExt spid="_x0000_s7200"/>
                  </a:ext>
                  <a:ext uri="{FF2B5EF4-FFF2-40B4-BE49-F238E27FC236}">
                    <a16:creationId xmlns:a16="http://schemas.microsoft.com/office/drawing/2014/main" id="{00000000-0008-0000-0100-0000201C0000}"/>
                  </a:ext>
                </a:extLst>
              </xdr:cNvPr>
              <xdr:cNvSpPr/>
            </xdr:nvSpPr>
            <xdr:spPr bwMode="auto">
              <a:xfrm>
                <a:off x="5144152" y="755431"/>
                <a:ext cx="1459955" cy="19145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Civil</a:t>
                </a:r>
              </a:p>
            </xdr:txBody>
          </xdr:sp>
          <xdr:sp macro="" textlink="">
            <xdr:nvSpPr>
              <xdr:cNvPr id="7203" name="Option Button 35" hidden="1">
                <a:extLst>
                  <a:ext uri="{63B3BB69-23CF-44E3-9099-C40C66FF867C}">
                    <a14:compatExt spid="_x0000_s7203"/>
                  </a:ext>
                  <a:ext uri="{FF2B5EF4-FFF2-40B4-BE49-F238E27FC236}">
                    <a16:creationId xmlns:a16="http://schemas.microsoft.com/office/drawing/2014/main" id="{00000000-0008-0000-0100-0000231C0000}"/>
                  </a:ext>
                </a:extLst>
              </xdr:cNvPr>
              <xdr:cNvSpPr/>
            </xdr:nvSpPr>
            <xdr:spPr bwMode="auto">
              <a:xfrm>
                <a:off x="5483448" y="937720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95-100 %</a:t>
                </a:r>
              </a:p>
            </xdr:txBody>
          </xdr:sp>
          <xdr:sp macro="" textlink="">
            <xdr:nvSpPr>
              <xdr:cNvPr id="7204" name="Option Button 36" hidden="1">
                <a:extLst>
                  <a:ext uri="{63B3BB69-23CF-44E3-9099-C40C66FF867C}">
                    <a14:compatExt spid="_x0000_s7204"/>
                  </a:ext>
                  <a:ext uri="{FF2B5EF4-FFF2-40B4-BE49-F238E27FC236}">
                    <a16:creationId xmlns:a16="http://schemas.microsoft.com/office/drawing/2014/main" id="{00000000-0008-0000-0100-0000241C0000}"/>
                  </a:ext>
                </a:extLst>
              </xdr:cNvPr>
              <xdr:cNvSpPr/>
            </xdr:nvSpPr>
            <xdr:spPr bwMode="auto">
              <a:xfrm>
                <a:off x="5483448" y="1128221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75-95 %</a:t>
                </a:r>
              </a:p>
            </xdr:txBody>
          </xdr:sp>
          <xdr:sp macro="" textlink="">
            <xdr:nvSpPr>
              <xdr:cNvPr id="7205" name="Option Button 37" hidden="1">
                <a:extLst>
                  <a:ext uri="{63B3BB69-23CF-44E3-9099-C40C66FF867C}">
                    <a14:compatExt spid="_x0000_s7205"/>
                  </a:ext>
                  <a:ext uri="{FF2B5EF4-FFF2-40B4-BE49-F238E27FC236}">
                    <a16:creationId xmlns:a16="http://schemas.microsoft.com/office/drawing/2014/main" id="{00000000-0008-0000-0100-0000251C0000}"/>
                  </a:ext>
                </a:extLst>
              </xdr:cNvPr>
              <xdr:cNvSpPr/>
            </xdr:nvSpPr>
            <xdr:spPr bwMode="auto">
              <a:xfrm>
                <a:off x="5483448" y="1318720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50-75 %</a:t>
                </a:r>
              </a:p>
            </xdr:txBody>
          </xdr:sp>
          <xdr:sp macro="" textlink="">
            <xdr:nvSpPr>
              <xdr:cNvPr id="7206" name="Option Button 38" hidden="1">
                <a:extLst>
                  <a:ext uri="{63B3BB69-23CF-44E3-9099-C40C66FF867C}">
                    <a14:compatExt spid="_x0000_s7206"/>
                  </a:ext>
                  <a:ext uri="{FF2B5EF4-FFF2-40B4-BE49-F238E27FC236}">
                    <a16:creationId xmlns:a16="http://schemas.microsoft.com/office/drawing/2014/main" id="{00000000-0008-0000-0100-0000261C0000}"/>
                  </a:ext>
                </a:extLst>
              </xdr:cNvPr>
              <xdr:cNvSpPr/>
            </xdr:nvSpPr>
            <xdr:spPr bwMode="auto">
              <a:xfrm>
                <a:off x="5483448" y="1509220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25-50 %</a:t>
                </a:r>
              </a:p>
            </xdr:txBody>
          </xdr:sp>
          <xdr:sp macro="" textlink="">
            <xdr:nvSpPr>
              <xdr:cNvPr id="7207" name="Option Button 39" hidden="1">
                <a:extLst>
                  <a:ext uri="{63B3BB69-23CF-44E3-9099-C40C66FF867C}">
                    <a14:compatExt spid="_x0000_s7207"/>
                  </a:ext>
                  <a:ext uri="{FF2B5EF4-FFF2-40B4-BE49-F238E27FC236}">
                    <a16:creationId xmlns:a16="http://schemas.microsoft.com/office/drawing/2014/main" id="{00000000-0008-0000-0100-0000271C0000}"/>
                  </a:ext>
                </a:extLst>
              </xdr:cNvPr>
              <xdr:cNvSpPr/>
            </xdr:nvSpPr>
            <xdr:spPr bwMode="auto">
              <a:xfrm>
                <a:off x="5483448" y="1699720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1-25 %</a:t>
                </a:r>
              </a:p>
            </xdr:txBody>
          </xdr:sp>
          <xdr:sp macro="" textlink="">
            <xdr:nvSpPr>
              <xdr:cNvPr id="7208" name="Option Button 40" hidden="1">
                <a:extLst>
                  <a:ext uri="{63B3BB69-23CF-44E3-9099-C40C66FF867C}">
                    <a14:compatExt spid="_x0000_s7208"/>
                  </a:ext>
                  <a:ext uri="{FF2B5EF4-FFF2-40B4-BE49-F238E27FC236}">
                    <a16:creationId xmlns:a16="http://schemas.microsoft.com/office/drawing/2014/main" id="{00000000-0008-0000-0100-0000281C0000}"/>
                  </a:ext>
                </a:extLst>
              </xdr:cNvPr>
              <xdr:cNvSpPr/>
            </xdr:nvSpPr>
            <xdr:spPr bwMode="auto">
              <a:xfrm>
                <a:off x="5483448" y="1890220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0 %</a:t>
                </a:r>
              </a:p>
            </xdr:txBody>
          </xdr:sp>
          <xdr:sp macro="" textlink="">
            <xdr:nvSpPr>
              <xdr:cNvPr id="7209" name="Option Button 41" hidden="1">
                <a:extLst>
                  <a:ext uri="{63B3BB69-23CF-44E3-9099-C40C66FF867C}">
                    <a14:compatExt spid="_x0000_s7209"/>
                  </a:ext>
                  <a:ext uri="{FF2B5EF4-FFF2-40B4-BE49-F238E27FC236}">
                    <a16:creationId xmlns:a16="http://schemas.microsoft.com/office/drawing/2014/main" id="{00000000-0008-0000-0100-0000291C0000}"/>
                  </a:ext>
                </a:extLst>
              </xdr:cNvPr>
              <xdr:cNvSpPr/>
            </xdr:nvSpPr>
            <xdr:spPr bwMode="auto">
              <a:xfrm>
                <a:off x="5483448" y="2080720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NAP</a:t>
                </a:r>
              </a:p>
            </xdr:txBody>
          </xdr:sp>
          <xdr:sp macro="" textlink="">
            <xdr:nvSpPr>
              <xdr:cNvPr id="7210" name="Option Button 42" hidden="1">
                <a:extLst>
                  <a:ext uri="{63B3BB69-23CF-44E3-9099-C40C66FF867C}">
                    <a14:compatExt spid="_x0000_s7210"/>
                  </a:ext>
                  <a:ext uri="{FF2B5EF4-FFF2-40B4-BE49-F238E27FC236}">
                    <a16:creationId xmlns:a16="http://schemas.microsoft.com/office/drawing/2014/main" id="{00000000-0008-0000-0100-00002A1C0000}"/>
                  </a:ext>
                </a:extLst>
              </xdr:cNvPr>
              <xdr:cNvSpPr/>
            </xdr:nvSpPr>
            <xdr:spPr bwMode="auto">
              <a:xfrm>
                <a:off x="5483448" y="2271220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4767</xdr:colOff>
          <xdr:row>24</xdr:row>
          <xdr:rowOff>44966</xdr:rowOff>
        </xdr:from>
        <xdr:to>
          <xdr:col>2</xdr:col>
          <xdr:colOff>568436</xdr:colOff>
          <xdr:row>34</xdr:row>
          <xdr:rowOff>143154</xdr:rowOff>
        </xdr:to>
        <xdr:grpSp>
          <xdr:nvGrpSpPr>
            <xdr:cNvPr id="5" name="Group 4">
              <a:extLst>
                <a:ext uri="{FF2B5EF4-FFF2-40B4-BE49-F238E27FC236}">
                  <a16:creationId xmlns:a16="http://schemas.microsoft.com/office/drawing/2014/main" id="{00000000-0008-0000-0100-000005000000}"/>
                </a:ext>
              </a:extLst>
            </xdr:cNvPr>
            <xdr:cNvGrpSpPr/>
          </xdr:nvGrpSpPr>
          <xdr:grpSpPr>
            <a:xfrm>
              <a:off x="240091" y="5098819"/>
              <a:ext cx="1168786" cy="2160070"/>
              <a:chOff x="5147789" y="2853474"/>
              <a:chExt cx="1459949" cy="1914525"/>
            </a:xfrm>
          </xdr:grpSpPr>
          <xdr:sp macro="" textlink="">
            <xdr:nvSpPr>
              <xdr:cNvPr id="7201" name="Group Box 33" hidden="1">
                <a:extLst>
                  <a:ext uri="{63B3BB69-23CF-44E3-9099-C40C66FF867C}">
                    <a14:compatExt spid="_x0000_s7201"/>
                  </a:ext>
                  <a:ext uri="{FF2B5EF4-FFF2-40B4-BE49-F238E27FC236}">
                    <a16:creationId xmlns:a16="http://schemas.microsoft.com/office/drawing/2014/main" id="{00000000-0008-0000-0100-0000211C0000}"/>
                  </a:ext>
                </a:extLst>
              </xdr:cNvPr>
              <xdr:cNvSpPr/>
            </xdr:nvSpPr>
            <xdr:spPr bwMode="auto">
              <a:xfrm>
                <a:off x="5147789" y="2853474"/>
                <a:ext cx="1459949" cy="19145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Administrative</a:t>
                </a:r>
              </a:p>
            </xdr:txBody>
          </xdr:sp>
          <xdr:sp macro="" textlink="">
            <xdr:nvSpPr>
              <xdr:cNvPr id="7211" name="Option Button 43" hidden="1">
                <a:extLst>
                  <a:ext uri="{63B3BB69-23CF-44E3-9099-C40C66FF867C}">
                    <a14:compatExt spid="_x0000_s7211"/>
                  </a:ext>
                  <a:ext uri="{FF2B5EF4-FFF2-40B4-BE49-F238E27FC236}">
                    <a16:creationId xmlns:a16="http://schemas.microsoft.com/office/drawing/2014/main" id="{00000000-0008-0000-0100-00002B1C0000}"/>
                  </a:ext>
                </a:extLst>
              </xdr:cNvPr>
              <xdr:cNvSpPr/>
            </xdr:nvSpPr>
            <xdr:spPr bwMode="auto">
              <a:xfrm>
                <a:off x="5487385" y="3031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95-100 %</a:t>
                </a:r>
              </a:p>
            </xdr:txBody>
          </xdr:sp>
          <xdr:sp macro="" textlink="">
            <xdr:nvSpPr>
              <xdr:cNvPr id="7212" name="Option Button 44" hidden="1">
                <a:extLst>
                  <a:ext uri="{63B3BB69-23CF-44E3-9099-C40C66FF867C}">
                    <a14:compatExt spid="_x0000_s7212"/>
                  </a:ext>
                  <a:ext uri="{FF2B5EF4-FFF2-40B4-BE49-F238E27FC236}">
                    <a16:creationId xmlns:a16="http://schemas.microsoft.com/office/drawing/2014/main" id="{00000000-0008-0000-0100-00002C1C0000}"/>
                  </a:ext>
                </a:extLst>
              </xdr:cNvPr>
              <xdr:cNvSpPr/>
            </xdr:nvSpPr>
            <xdr:spPr bwMode="auto">
              <a:xfrm>
                <a:off x="5487385" y="3222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75-95 %</a:t>
                </a:r>
              </a:p>
            </xdr:txBody>
          </xdr:sp>
          <xdr:sp macro="" textlink="">
            <xdr:nvSpPr>
              <xdr:cNvPr id="7213" name="Option Button 45" hidden="1">
                <a:extLst>
                  <a:ext uri="{63B3BB69-23CF-44E3-9099-C40C66FF867C}">
                    <a14:compatExt spid="_x0000_s7213"/>
                  </a:ext>
                  <a:ext uri="{FF2B5EF4-FFF2-40B4-BE49-F238E27FC236}">
                    <a16:creationId xmlns:a16="http://schemas.microsoft.com/office/drawing/2014/main" id="{00000000-0008-0000-0100-00002D1C0000}"/>
                  </a:ext>
                </a:extLst>
              </xdr:cNvPr>
              <xdr:cNvSpPr/>
            </xdr:nvSpPr>
            <xdr:spPr bwMode="auto">
              <a:xfrm>
                <a:off x="5487385" y="3412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50-75 %</a:t>
                </a:r>
              </a:p>
            </xdr:txBody>
          </xdr:sp>
          <xdr:sp macro="" textlink="">
            <xdr:nvSpPr>
              <xdr:cNvPr id="7214" name="Option Button 46" hidden="1">
                <a:extLst>
                  <a:ext uri="{63B3BB69-23CF-44E3-9099-C40C66FF867C}">
                    <a14:compatExt spid="_x0000_s7214"/>
                  </a:ext>
                  <a:ext uri="{FF2B5EF4-FFF2-40B4-BE49-F238E27FC236}">
                    <a16:creationId xmlns:a16="http://schemas.microsoft.com/office/drawing/2014/main" id="{00000000-0008-0000-0100-00002E1C0000}"/>
                  </a:ext>
                </a:extLst>
              </xdr:cNvPr>
              <xdr:cNvSpPr/>
            </xdr:nvSpPr>
            <xdr:spPr bwMode="auto">
              <a:xfrm>
                <a:off x="5487385" y="3603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25-50 %</a:t>
                </a:r>
              </a:p>
            </xdr:txBody>
          </xdr:sp>
          <xdr:sp macro="" textlink="">
            <xdr:nvSpPr>
              <xdr:cNvPr id="7215" name="Option Button 47" hidden="1">
                <a:extLst>
                  <a:ext uri="{63B3BB69-23CF-44E3-9099-C40C66FF867C}">
                    <a14:compatExt spid="_x0000_s7215"/>
                  </a:ext>
                  <a:ext uri="{FF2B5EF4-FFF2-40B4-BE49-F238E27FC236}">
                    <a16:creationId xmlns:a16="http://schemas.microsoft.com/office/drawing/2014/main" id="{00000000-0008-0000-0100-00002F1C0000}"/>
                  </a:ext>
                </a:extLst>
              </xdr:cNvPr>
              <xdr:cNvSpPr/>
            </xdr:nvSpPr>
            <xdr:spPr bwMode="auto">
              <a:xfrm>
                <a:off x="5487385" y="3793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1-25 %</a:t>
                </a:r>
              </a:p>
            </xdr:txBody>
          </xdr:sp>
          <xdr:sp macro="" textlink="">
            <xdr:nvSpPr>
              <xdr:cNvPr id="7216" name="Option Button 48" hidden="1">
                <a:extLst>
                  <a:ext uri="{63B3BB69-23CF-44E3-9099-C40C66FF867C}">
                    <a14:compatExt spid="_x0000_s7216"/>
                  </a:ext>
                  <a:ext uri="{FF2B5EF4-FFF2-40B4-BE49-F238E27FC236}">
                    <a16:creationId xmlns:a16="http://schemas.microsoft.com/office/drawing/2014/main" id="{00000000-0008-0000-0100-0000301C0000}"/>
                  </a:ext>
                </a:extLst>
              </xdr:cNvPr>
              <xdr:cNvSpPr/>
            </xdr:nvSpPr>
            <xdr:spPr bwMode="auto">
              <a:xfrm>
                <a:off x="5487385" y="3984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0 %</a:t>
                </a:r>
              </a:p>
            </xdr:txBody>
          </xdr:sp>
          <xdr:sp macro="" textlink="">
            <xdr:nvSpPr>
              <xdr:cNvPr id="7217" name="Option Button 49" hidden="1">
                <a:extLst>
                  <a:ext uri="{63B3BB69-23CF-44E3-9099-C40C66FF867C}">
                    <a14:compatExt spid="_x0000_s7217"/>
                  </a:ext>
                  <a:ext uri="{FF2B5EF4-FFF2-40B4-BE49-F238E27FC236}">
                    <a16:creationId xmlns:a16="http://schemas.microsoft.com/office/drawing/2014/main" id="{00000000-0008-0000-0100-0000311C0000}"/>
                  </a:ext>
                </a:extLst>
              </xdr:cNvPr>
              <xdr:cNvSpPr/>
            </xdr:nvSpPr>
            <xdr:spPr bwMode="auto">
              <a:xfrm>
                <a:off x="5487385" y="4174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NAP</a:t>
                </a:r>
              </a:p>
            </xdr:txBody>
          </xdr:sp>
          <xdr:sp macro="" textlink="">
            <xdr:nvSpPr>
              <xdr:cNvPr id="7218" name="Option Button 50" hidden="1">
                <a:extLst>
                  <a:ext uri="{63B3BB69-23CF-44E3-9099-C40C66FF867C}">
                    <a14:compatExt spid="_x0000_s7218"/>
                  </a:ext>
                  <a:ext uri="{FF2B5EF4-FFF2-40B4-BE49-F238E27FC236}">
                    <a16:creationId xmlns:a16="http://schemas.microsoft.com/office/drawing/2014/main" id="{00000000-0008-0000-0100-0000321C0000}"/>
                  </a:ext>
                </a:extLst>
              </xdr:cNvPr>
              <xdr:cNvSpPr/>
            </xdr:nvSpPr>
            <xdr:spPr bwMode="auto">
              <a:xfrm>
                <a:off x="5487385" y="4365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10045</xdr:colOff>
          <xdr:row>35</xdr:row>
          <xdr:rowOff>140425</xdr:rowOff>
        </xdr:from>
        <xdr:to>
          <xdr:col>2</xdr:col>
          <xdr:colOff>573714</xdr:colOff>
          <xdr:row>45</xdr:row>
          <xdr:rowOff>163907</xdr:rowOff>
        </xdr:to>
        <xdr:grpSp>
          <xdr:nvGrpSpPr>
            <xdr:cNvPr id="8" name="Group 7">
              <a:extLst>
                <a:ext uri="{FF2B5EF4-FFF2-40B4-BE49-F238E27FC236}">
                  <a16:creationId xmlns:a16="http://schemas.microsoft.com/office/drawing/2014/main" id="{00000000-0008-0000-0100-000008000000}"/>
                </a:ext>
              </a:extLst>
            </xdr:cNvPr>
            <xdr:cNvGrpSpPr/>
          </xdr:nvGrpSpPr>
          <xdr:grpSpPr>
            <a:xfrm>
              <a:off x="245369" y="7446660"/>
              <a:ext cx="1168786" cy="2118982"/>
              <a:chOff x="5154353" y="4954338"/>
              <a:chExt cx="1459951" cy="1914522"/>
            </a:xfrm>
          </xdr:grpSpPr>
          <xdr:sp macro="" textlink="">
            <xdr:nvSpPr>
              <xdr:cNvPr id="7202" name="Group Box 34" hidden="1">
                <a:extLst>
                  <a:ext uri="{63B3BB69-23CF-44E3-9099-C40C66FF867C}">
                    <a14:compatExt spid="_x0000_s7202"/>
                  </a:ext>
                  <a:ext uri="{FF2B5EF4-FFF2-40B4-BE49-F238E27FC236}">
                    <a16:creationId xmlns:a16="http://schemas.microsoft.com/office/drawing/2014/main" id="{00000000-0008-0000-0100-0000221C0000}"/>
                  </a:ext>
                </a:extLst>
              </xdr:cNvPr>
              <xdr:cNvSpPr/>
            </xdr:nvSpPr>
            <xdr:spPr bwMode="auto">
              <a:xfrm>
                <a:off x="5154353" y="4954338"/>
                <a:ext cx="1459951" cy="191452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Pénal</a:t>
                </a:r>
              </a:p>
            </xdr:txBody>
          </xdr:sp>
          <xdr:sp macro="" textlink="">
            <xdr:nvSpPr>
              <xdr:cNvPr id="7219" name="Option Button 51" hidden="1">
                <a:extLst>
                  <a:ext uri="{63B3BB69-23CF-44E3-9099-C40C66FF867C}">
                    <a14:compatExt spid="_x0000_s7219"/>
                  </a:ext>
                  <a:ext uri="{FF2B5EF4-FFF2-40B4-BE49-F238E27FC236}">
                    <a16:creationId xmlns:a16="http://schemas.microsoft.com/office/drawing/2014/main" id="{00000000-0008-0000-0100-0000331C0000}"/>
                  </a:ext>
                </a:extLst>
              </xdr:cNvPr>
              <xdr:cNvSpPr/>
            </xdr:nvSpPr>
            <xdr:spPr bwMode="auto">
              <a:xfrm>
                <a:off x="5487379" y="5127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95-100 %</a:t>
                </a:r>
              </a:p>
            </xdr:txBody>
          </xdr:sp>
          <xdr:sp macro="" textlink="">
            <xdr:nvSpPr>
              <xdr:cNvPr id="7220" name="Option Button 52" hidden="1">
                <a:extLst>
                  <a:ext uri="{63B3BB69-23CF-44E3-9099-C40C66FF867C}">
                    <a14:compatExt spid="_x0000_s7220"/>
                  </a:ext>
                  <a:ext uri="{FF2B5EF4-FFF2-40B4-BE49-F238E27FC236}">
                    <a16:creationId xmlns:a16="http://schemas.microsoft.com/office/drawing/2014/main" id="{00000000-0008-0000-0100-0000341C0000}"/>
                  </a:ext>
                </a:extLst>
              </xdr:cNvPr>
              <xdr:cNvSpPr/>
            </xdr:nvSpPr>
            <xdr:spPr bwMode="auto">
              <a:xfrm>
                <a:off x="5487379" y="5317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75-95 %</a:t>
                </a:r>
              </a:p>
            </xdr:txBody>
          </xdr:sp>
          <xdr:sp macro="" textlink="">
            <xdr:nvSpPr>
              <xdr:cNvPr id="7221" name="Option Button 53" hidden="1">
                <a:extLst>
                  <a:ext uri="{63B3BB69-23CF-44E3-9099-C40C66FF867C}">
                    <a14:compatExt spid="_x0000_s7221"/>
                  </a:ext>
                  <a:ext uri="{FF2B5EF4-FFF2-40B4-BE49-F238E27FC236}">
                    <a16:creationId xmlns:a16="http://schemas.microsoft.com/office/drawing/2014/main" id="{00000000-0008-0000-0100-0000351C0000}"/>
                  </a:ext>
                </a:extLst>
              </xdr:cNvPr>
              <xdr:cNvSpPr/>
            </xdr:nvSpPr>
            <xdr:spPr bwMode="auto">
              <a:xfrm>
                <a:off x="5487379" y="5508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50-75 %</a:t>
                </a:r>
              </a:p>
            </xdr:txBody>
          </xdr:sp>
          <xdr:sp macro="" textlink="">
            <xdr:nvSpPr>
              <xdr:cNvPr id="7222" name="Option Button 54" hidden="1">
                <a:extLst>
                  <a:ext uri="{63B3BB69-23CF-44E3-9099-C40C66FF867C}">
                    <a14:compatExt spid="_x0000_s7222"/>
                  </a:ext>
                  <a:ext uri="{FF2B5EF4-FFF2-40B4-BE49-F238E27FC236}">
                    <a16:creationId xmlns:a16="http://schemas.microsoft.com/office/drawing/2014/main" id="{00000000-0008-0000-0100-0000361C0000}"/>
                  </a:ext>
                </a:extLst>
              </xdr:cNvPr>
              <xdr:cNvSpPr/>
            </xdr:nvSpPr>
            <xdr:spPr bwMode="auto">
              <a:xfrm>
                <a:off x="5487379" y="5698918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25-50 %</a:t>
                </a:r>
              </a:p>
            </xdr:txBody>
          </xdr:sp>
          <xdr:sp macro="" textlink="">
            <xdr:nvSpPr>
              <xdr:cNvPr id="7223" name="Option Button 55" hidden="1">
                <a:extLst>
                  <a:ext uri="{63B3BB69-23CF-44E3-9099-C40C66FF867C}">
                    <a14:compatExt spid="_x0000_s7223"/>
                  </a:ext>
                  <a:ext uri="{FF2B5EF4-FFF2-40B4-BE49-F238E27FC236}">
                    <a16:creationId xmlns:a16="http://schemas.microsoft.com/office/drawing/2014/main" id="{00000000-0008-0000-0100-0000371C0000}"/>
                  </a:ext>
                </a:extLst>
              </xdr:cNvPr>
              <xdr:cNvSpPr/>
            </xdr:nvSpPr>
            <xdr:spPr bwMode="auto">
              <a:xfrm>
                <a:off x="5487379" y="5889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1-25 %</a:t>
                </a:r>
              </a:p>
            </xdr:txBody>
          </xdr:sp>
          <xdr:sp macro="" textlink="">
            <xdr:nvSpPr>
              <xdr:cNvPr id="7224" name="Option Button 56" hidden="1">
                <a:extLst>
                  <a:ext uri="{63B3BB69-23CF-44E3-9099-C40C66FF867C}">
                    <a14:compatExt spid="_x0000_s7224"/>
                  </a:ext>
                  <a:ext uri="{FF2B5EF4-FFF2-40B4-BE49-F238E27FC236}">
                    <a16:creationId xmlns:a16="http://schemas.microsoft.com/office/drawing/2014/main" id="{00000000-0008-0000-0100-0000381C0000}"/>
                  </a:ext>
                </a:extLst>
              </xdr:cNvPr>
              <xdr:cNvSpPr/>
            </xdr:nvSpPr>
            <xdr:spPr bwMode="auto">
              <a:xfrm>
                <a:off x="5487379" y="6079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0 %</a:t>
                </a:r>
              </a:p>
            </xdr:txBody>
          </xdr:sp>
          <xdr:sp macro="" textlink="">
            <xdr:nvSpPr>
              <xdr:cNvPr id="7225" name="Option Button 57" hidden="1">
                <a:extLst>
                  <a:ext uri="{63B3BB69-23CF-44E3-9099-C40C66FF867C}">
                    <a14:compatExt spid="_x0000_s7225"/>
                  </a:ext>
                  <a:ext uri="{FF2B5EF4-FFF2-40B4-BE49-F238E27FC236}">
                    <a16:creationId xmlns:a16="http://schemas.microsoft.com/office/drawing/2014/main" id="{00000000-0008-0000-0100-0000391C0000}"/>
                  </a:ext>
                </a:extLst>
              </xdr:cNvPr>
              <xdr:cNvSpPr/>
            </xdr:nvSpPr>
            <xdr:spPr bwMode="auto">
              <a:xfrm>
                <a:off x="5487379" y="6270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NAP</a:t>
                </a:r>
              </a:p>
            </xdr:txBody>
          </xdr:sp>
          <xdr:sp macro="" textlink="">
            <xdr:nvSpPr>
              <xdr:cNvPr id="7226" name="Option Button 58" hidden="1">
                <a:extLst>
                  <a:ext uri="{63B3BB69-23CF-44E3-9099-C40C66FF867C}">
                    <a14:compatExt spid="_x0000_s7226"/>
                  </a:ext>
                  <a:ext uri="{FF2B5EF4-FFF2-40B4-BE49-F238E27FC236}">
                    <a16:creationId xmlns:a16="http://schemas.microsoft.com/office/drawing/2014/main" id="{00000000-0008-0000-0100-00003A1C0000}"/>
                  </a:ext>
                </a:extLst>
              </xdr:cNvPr>
              <xdr:cNvSpPr/>
            </xdr:nvSpPr>
            <xdr:spPr bwMode="auto">
              <a:xfrm>
                <a:off x="5487379" y="6460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379</xdr:colOff>
          <xdr:row>13</xdr:row>
          <xdr:rowOff>18676</xdr:rowOff>
        </xdr:from>
        <xdr:to>
          <xdr:col>5</xdr:col>
          <xdr:colOff>564991</xdr:colOff>
          <xdr:row>23</xdr:row>
          <xdr:rowOff>42158</xdr:rowOff>
        </xdr:to>
        <xdr:grpSp>
          <xdr:nvGrpSpPr>
            <xdr:cNvPr id="11" name="Group 10">
              <a:extLst>
                <a:ext uri="{FF2B5EF4-FFF2-40B4-BE49-F238E27FC236}">
                  <a16:creationId xmlns:a16="http://schemas.microsoft.com/office/drawing/2014/main" id="{00000000-0008-0000-0100-00000B000000}"/>
                </a:ext>
              </a:extLst>
            </xdr:cNvPr>
            <xdr:cNvGrpSpPr/>
          </xdr:nvGrpSpPr>
          <xdr:grpSpPr>
            <a:xfrm>
              <a:off x="1692467" y="2786529"/>
              <a:ext cx="1169730" cy="2118982"/>
              <a:chOff x="5144160" y="755431"/>
              <a:chExt cx="1459952" cy="1914525"/>
            </a:xfrm>
          </xdr:grpSpPr>
          <xdr:sp macro="" textlink="">
            <xdr:nvSpPr>
              <xdr:cNvPr id="7227" name="Group Box 59" hidden="1">
                <a:extLst>
                  <a:ext uri="{63B3BB69-23CF-44E3-9099-C40C66FF867C}">
                    <a14:compatExt spid="_x0000_s7227"/>
                  </a:ext>
                  <a:ext uri="{FF2B5EF4-FFF2-40B4-BE49-F238E27FC236}">
                    <a16:creationId xmlns:a16="http://schemas.microsoft.com/office/drawing/2014/main" id="{00000000-0008-0000-0100-00003B1C0000}"/>
                  </a:ext>
                </a:extLst>
              </xdr:cNvPr>
              <xdr:cNvSpPr/>
            </xdr:nvSpPr>
            <xdr:spPr bwMode="auto">
              <a:xfrm>
                <a:off x="5144160" y="755431"/>
                <a:ext cx="1459952" cy="19145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Civil</a:t>
                </a:r>
              </a:p>
            </xdr:txBody>
          </xdr:sp>
          <xdr:sp macro="" textlink="">
            <xdr:nvSpPr>
              <xdr:cNvPr id="7228" name="Option Button 60" hidden="1">
                <a:extLst>
                  <a:ext uri="{63B3BB69-23CF-44E3-9099-C40C66FF867C}">
                    <a14:compatExt spid="_x0000_s7228"/>
                  </a:ext>
                  <a:ext uri="{FF2B5EF4-FFF2-40B4-BE49-F238E27FC236}">
                    <a16:creationId xmlns:a16="http://schemas.microsoft.com/office/drawing/2014/main" id="{00000000-0008-0000-0100-00003C1C0000}"/>
                  </a:ext>
                </a:extLst>
              </xdr:cNvPr>
              <xdr:cNvSpPr/>
            </xdr:nvSpPr>
            <xdr:spPr bwMode="auto">
              <a:xfrm>
                <a:off x="5483444" y="937720"/>
                <a:ext cx="102049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95-100 %</a:t>
                </a:r>
              </a:p>
            </xdr:txBody>
          </xdr:sp>
          <xdr:sp macro="" textlink="">
            <xdr:nvSpPr>
              <xdr:cNvPr id="7229" name="Option Button 61" hidden="1">
                <a:extLst>
                  <a:ext uri="{63B3BB69-23CF-44E3-9099-C40C66FF867C}">
                    <a14:compatExt spid="_x0000_s7229"/>
                  </a:ext>
                  <a:ext uri="{FF2B5EF4-FFF2-40B4-BE49-F238E27FC236}">
                    <a16:creationId xmlns:a16="http://schemas.microsoft.com/office/drawing/2014/main" id="{00000000-0008-0000-0100-00003D1C0000}"/>
                  </a:ext>
                </a:extLst>
              </xdr:cNvPr>
              <xdr:cNvSpPr/>
            </xdr:nvSpPr>
            <xdr:spPr bwMode="auto">
              <a:xfrm>
                <a:off x="5483444" y="1128220"/>
                <a:ext cx="102049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75-95 %</a:t>
                </a:r>
              </a:p>
            </xdr:txBody>
          </xdr:sp>
          <xdr:sp macro="" textlink="">
            <xdr:nvSpPr>
              <xdr:cNvPr id="7230" name="Option Button 62" hidden="1">
                <a:extLst>
                  <a:ext uri="{63B3BB69-23CF-44E3-9099-C40C66FF867C}">
                    <a14:compatExt spid="_x0000_s7230"/>
                  </a:ext>
                  <a:ext uri="{FF2B5EF4-FFF2-40B4-BE49-F238E27FC236}">
                    <a16:creationId xmlns:a16="http://schemas.microsoft.com/office/drawing/2014/main" id="{00000000-0008-0000-0100-00003E1C0000}"/>
                  </a:ext>
                </a:extLst>
              </xdr:cNvPr>
              <xdr:cNvSpPr/>
            </xdr:nvSpPr>
            <xdr:spPr bwMode="auto">
              <a:xfrm>
                <a:off x="5483444" y="1318720"/>
                <a:ext cx="102049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50-75 %</a:t>
                </a:r>
              </a:p>
            </xdr:txBody>
          </xdr:sp>
          <xdr:sp macro="" textlink="">
            <xdr:nvSpPr>
              <xdr:cNvPr id="7231" name="Option Button 63" hidden="1">
                <a:extLst>
                  <a:ext uri="{63B3BB69-23CF-44E3-9099-C40C66FF867C}">
                    <a14:compatExt spid="_x0000_s7231"/>
                  </a:ext>
                  <a:ext uri="{FF2B5EF4-FFF2-40B4-BE49-F238E27FC236}">
                    <a16:creationId xmlns:a16="http://schemas.microsoft.com/office/drawing/2014/main" id="{00000000-0008-0000-0100-00003F1C0000}"/>
                  </a:ext>
                </a:extLst>
              </xdr:cNvPr>
              <xdr:cNvSpPr/>
            </xdr:nvSpPr>
            <xdr:spPr bwMode="auto">
              <a:xfrm>
                <a:off x="5483444" y="1509220"/>
                <a:ext cx="102049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25-50 %</a:t>
                </a:r>
              </a:p>
            </xdr:txBody>
          </xdr:sp>
          <xdr:sp macro="" textlink="">
            <xdr:nvSpPr>
              <xdr:cNvPr id="7232" name="Option Button 64" hidden="1">
                <a:extLst>
                  <a:ext uri="{63B3BB69-23CF-44E3-9099-C40C66FF867C}">
                    <a14:compatExt spid="_x0000_s7232"/>
                  </a:ext>
                  <a:ext uri="{FF2B5EF4-FFF2-40B4-BE49-F238E27FC236}">
                    <a16:creationId xmlns:a16="http://schemas.microsoft.com/office/drawing/2014/main" id="{00000000-0008-0000-0100-0000401C0000}"/>
                  </a:ext>
                </a:extLst>
              </xdr:cNvPr>
              <xdr:cNvSpPr/>
            </xdr:nvSpPr>
            <xdr:spPr bwMode="auto">
              <a:xfrm>
                <a:off x="5483444" y="1699720"/>
                <a:ext cx="102049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1-25 %</a:t>
                </a:r>
              </a:p>
            </xdr:txBody>
          </xdr:sp>
          <xdr:sp macro="" textlink="">
            <xdr:nvSpPr>
              <xdr:cNvPr id="7233" name="Option Button 65" hidden="1">
                <a:extLst>
                  <a:ext uri="{63B3BB69-23CF-44E3-9099-C40C66FF867C}">
                    <a14:compatExt spid="_x0000_s7233"/>
                  </a:ext>
                  <a:ext uri="{FF2B5EF4-FFF2-40B4-BE49-F238E27FC236}">
                    <a16:creationId xmlns:a16="http://schemas.microsoft.com/office/drawing/2014/main" id="{00000000-0008-0000-0100-0000411C0000}"/>
                  </a:ext>
                </a:extLst>
              </xdr:cNvPr>
              <xdr:cNvSpPr/>
            </xdr:nvSpPr>
            <xdr:spPr bwMode="auto">
              <a:xfrm>
                <a:off x="5483444" y="1890220"/>
                <a:ext cx="102049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0 %</a:t>
                </a:r>
              </a:p>
            </xdr:txBody>
          </xdr:sp>
          <xdr:sp macro="" textlink="">
            <xdr:nvSpPr>
              <xdr:cNvPr id="7234" name="Option Button 66" hidden="1">
                <a:extLst>
                  <a:ext uri="{63B3BB69-23CF-44E3-9099-C40C66FF867C}">
                    <a14:compatExt spid="_x0000_s7234"/>
                  </a:ext>
                  <a:ext uri="{FF2B5EF4-FFF2-40B4-BE49-F238E27FC236}">
                    <a16:creationId xmlns:a16="http://schemas.microsoft.com/office/drawing/2014/main" id="{00000000-0008-0000-0100-0000421C0000}"/>
                  </a:ext>
                </a:extLst>
              </xdr:cNvPr>
              <xdr:cNvSpPr/>
            </xdr:nvSpPr>
            <xdr:spPr bwMode="auto">
              <a:xfrm>
                <a:off x="5483444" y="2080720"/>
                <a:ext cx="102049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NAP</a:t>
                </a:r>
              </a:p>
            </xdr:txBody>
          </xdr:sp>
          <xdr:sp macro="" textlink="">
            <xdr:nvSpPr>
              <xdr:cNvPr id="7235" name="Option Button 67" hidden="1">
                <a:extLst>
                  <a:ext uri="{63B3BB69-23CF-44E3-9099-C40C66FF867C}">
                    <a14:compatExt spid="_x0000_s7235"/>
                  </a:ext>
                  <a:ext uri="{FF2B5EF4-FFF2-40B4-BE49-F238E27FC236}">
                    <a16:creationId xmlns:a16="http://schemas.microsoft.com/office/drawing/2014/main" id="{00000000-0008-0000-0100-0000431C0000}"/>
                  </a:ext>
                </a:extLst>
              </xdr:cNvPr>
              <xdr:cNvSpPr/>
            </xdr:nvSpPr>
            <xdr:spPr bwMode="auto">
              <a:xfrm>
                <a:off x="5483444" y="2271220"/>
                <a:ext cx="102049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3210</xdr:colOff>
          <xdr:row>24</xdr:row>
          <xdr:rowOff>48444</xdr:rowOff>
        </xdr:from>
        <xdr:to>
          <xdr:col>5</xdr:col>
          <xdr:colOff>567822</xdr:colOff>
          <xdr:row>34</xdr:row>
          <xdr:rowOff>146632</xdr:rowOff>
        </xdr:to>
        <xdr:grpSp>
          <xdr:nvGrpSpPr>
            <xdr:cNvPr id="12" name="Group 11">
              <a:extLst>
                <a:ext uri="{FF2B5EF4-FFF2-40B4-BE49-F238E27FC236}">
                  <a16:creationId xmlns:a16="http://schemas.microsoft.com/office/drawing/2014/main" id="{00000000-0008-0000-0100-00000C000000}"/>
                </a:ext>
              </a:extLst>
            </xdr:cNvPr>
            <xdr:cNvGrpSpPr/>
          </xdr:nvGrpSpPr>
          <xdr:grpSpPr>
            <a:xfrm>
              <a:off x="1695298" y="5102297"/>
              <a:ext cx="1169730" cy="2160070"/>
              <a:chOff x="5147716" y="2865396"/>
              <a:chExt cx="1459953" cy="1914525"/>
            </a:xfrm>
          </xdr:grpSpPr>
          <xdr:sp macro="" textlink="">
            <xdr:nvSpPr>
              <xdr:cNvPr id="7236" name="Group Box 68" hidden="1">
                <a:extLst>
                  <a:ext uri="{63B3BB69-23CF-44E3-9099-C40C66FF867C}">
                    <a14:compatExt spid="_x0000_s7236"/>
                  </a:ext>
                  <a:ext uri="{FF2B5EF4-FFF2-40B4-BE49-F238E27FC236}">
                    <a16:creationId xmlns:a16="http://schemas.microsoft.com/office/drawing/2014/main" id="{00000000-0008-0000-0100-0000441C0000}"/>
                  </a:ext>
                </a:extLst>
              </xdr:cNvPr>
              <xdr:cNvSpPr/>
            </xdr:nvSpPr>
            <xdr:spPr bwMode="auto">
              <a:xfrm>
                <a:off x="5147716" y="2865396"/>
                <a:ext cx="1459953" cy="19145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Administrative</a:t>
                </a:r>
              </a:p>
            </xdr:txBody>
          </xdr:sp>
          <xdr:sp macro="" textlink="">
            <xdr:nvSpPr>
              <xdr:cNvPr id="7237" name="Option Button 69" hidden="1">
                <a:extLst>
                  <a:ext uri="{63B3BB69-23CF-44E3-9099-C40C66FF867C}">
                    <a14:compatExt spid="_x0000_s7237"/>
                  </a:ext>
                  <a:ext uri="{FF2B5EF4-FFF2-40B4-BE49-F238E27FC236}">
                    <a16:creationId xmlns:a16="http://schemas.microsoft.com/office/drawing/2014/main" id="{00000000-0008-0000-0100-0000451C0000}"/>
                  </a:ext>
                </a:extLst>
              </xdr:cNvPr>
              <xdr:cNvSpPr/>
            </xdr:nvSpPr>
            <xdr:spPr bwMode="auto">
              <a:xfrm>
                <a:off x="5487383" y="3031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95-100 %</a:t>
                </a:r>
              </a:p>
            </xdr:txBody>
          </xdr:sp>
          <xdr:sp macro="" textlink="">
            <xdr:nvSpPr>
              <xdr:cNvPr id="7238" name="Option Button 70" hidden="1">
                <a:extLst>
                  <a:ext uri="{63B3BB69-23CF-44E3-9099-C40C66FF867C}">
                    <a14:compatExt spid="_x0000_s7238"/>
                  </a:ext>
                  <a:ext uri="{FF2B5EF4-FFF2-40B4-BE49-F238E27FC236}">
                    <a16:creationId xmlns:a16="http://schemas.microsoft.com/office/drawing/2014/main" id="{00000000-0008-0000-0100-0000461C0000}"/>
                  </a:ext>
                </a:extLst>
              </xdr:cNvPr>
              <xdr:cNvSpPr/>
            </xdr:nvSpPr>
            <xdr:spPr bwMode="auto">
              <a:xfrm>
                <a:off x="5487383" y="3222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75-95 %</a:t>
                </a:r>
              </a:p>
            </xdr:txBody>
          </xdr:sp>
          <xdr:sp macro="" textlink="">
            <xdr:nvSpPr>
              <xdr:cNvPr id="7239" name="Option Button 71" hidden="1">
                <a:extLst>
                  <a:ext uri="{63B3BB69-23CF-44E3-9099-C40C66FF867C}">
                    <a14:compatExt spid="_x0000_s7239"/>
                  </a:ext>
                  <a:ext uri="{FF2B5EF4-FFF2-40B4-BE49-F238E27FC236}">
                    <a16:creationId xmlns:a16="http://schemas.microsoft.com/office/drawing/2014/main" id="{00000000-0008-0000-0100-0000471C0000}"/>
                  </a:ext>
                </a:extLst>
              </xdr:cNvPr>
              <xdr:cNvSpPr/>
            </xdr:nvSpPr>
            <xdr:spPr bwMode="auto">
              <a:xfrm>
                <a:off x="5487383" y="3412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50-75 %</a:t>
                </a:r>
              </a:p>
            </xdr:txBody>
          </xdr:sp>
          <xdr:sp macro="" textlink="">
            <xdr:nvSpPr>
              <xdr:cNvPr id="7240" name="Option Button 72" hidden="1">
                <a:extLst>
                  <a:ext uri="{63B3BB69-23CF-44E3-9099-C40C66FF867C}">
                    <a14:compatExt spid="_x0000_s7240"/>
                  </a:ext>
                  <a:ext uri="{FF2B5EF4-FFF2-40B4-BE49-F238E27FC236}">
                    <a16:creationId xmlns:a16="http://schemas.microsoft.com/office/drawing/2014/main" id="{00000000-0008-0000-0100-0000481C0000}"/>
                  </a:ext>
                </a:extLst>
              </xdr:cNvPr>
              <xdr:cNvSpPr/>
            </xdr:nvSpPr>
            <xdr:spPr bwMode="auto">
              <a:xfrm>
                <a:off x="5487383" y="3603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25-50 %</a:t>
                </a:r>
              </a:p>
            </xdr:txBody>
          </xdr:sp>
          <xdr:sp macro="" textlink="">
            <xdr:nvSpPr>
              <xdr:cNvPr id="7241" name="Option Button 73" hidden="1">
                <a:extLst>
                  <a:ext uri="{63B3BB69-23CF-44E3-9099-C40C66FF867C}">
                    <a14:compatExt spid="_x0000_s7241"/>
                  </a:ext>
                  <a:ext uri="{FF2B5EF4-FFF2-40B4-BE49-F238E27FC236}">
                    <a16:creationId xmlns:a16="http://schemas.microsoft.com/office/drawing/2014/main" id="{00000000-0008-0000-0100-0000491C0000}"/>
                  </a:ext>
                </a:extLst>
              </xdr:cNvPr>
              <xdr:cNvSpPr/>
            </xdr:nvSpPr>
            <xdr:spPr bwMode="auto">
              <a:xfrm>
                <a:off x="5487383" y="3793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1-25 %</a:t>
                </a:r>
              </a:p>
            </xdr:txBody>
          </xdr:sp>
          <xdr:sp macro="" textlink="">
            <xdr:nvSpPr>
              <xdr:cNvPr id="7242" name="Option Button 74" hidden="1">
                <a:extLst>
                  <a:ext uri="{63B3BB69-23CF-44E3-9099-C40C66FF867C}">
                    <a14:compatExt spid="_x0000_s7242"/>
                  </a:ext>
                  <a:ext uri="{FF2B5EF4-FFF2-40B4-BE49-F238E27FC236}">
                    <a16:creationId xmlns:a16="http://schemas.microsoft.com/office/drawing/2014/main" id="{00000000-0008-0000-0100-00004A1C0000}"/>
                  </a:ext>
                </a:extLst>
              </xdr:cNvPr>
              <xdr:cNvSpPr/>
            </xdr:nvSpPr>
            <xdr:spPr bwMode="auto">
              <a:xfrm>
                <a:off x="5487383" y="3984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0 %</a:t>
                </a:r>
              </a:p>
            </xdr:txBody>
          </xdr:sp>
          <xdr:sp macro="" textlink="">
            <xdr:nvSpPr>
              <xdr:cNvPr id="7243" name="Option Button 75" hidden="1">
                <a:extLst>
                  <a:ext uri="{63B3BB69-23CF-44E3-9099-C40C66FF867C}">
                    <a14:compatExt spid="_x0000_s7243"/>
                  </a:ext>
                  <a:ext uri="{FF2B5EF4-FFF2-40B4-BE49-F238E27FC236}">
                    <a16:creationId xmlns:a16="http://schemas.microsoft.com/office/drawing/2014/main" id="{00000000-0008-0000-0100-00004B1C0000}"/>
                  </a:ext>
                </a:extLst>
              </xdr:cNvPr>
              <xdr:cNvSpPr/>
            </xdr:nvSpPr>
            <xdr:spPr bwMode="auto">
              <a:xfrm>
                <a:off x="5487383" y="4174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NAP</a:t>
                </a:r>
              </a:p>
            </xdr:txBody>
          </xdr:sp>
          <xdr:sp macro="" textlink="">
            <xdr:nvSpPr>
              <xdr:cNvPr id="7244" name="Option Button 76" hidden="1">
                <a:extLst>
                  <a:ext uri="{63B3BB69-23CF-44E3-9099-C40C66FF867C}">
                    <a14:compatExt spid="_x0000_s7244"/>
                  </a:ext>
                  <a:ext uri="{FF2B5EF4-FFF2-40B4-BE49-F238E27FC236}">
                    <a16:creationId xmlns:a16="http://schemas.microsoft.com/office/drawing/2014/main" id="{00000000-0008-0000-0100-00004C1C0000}"/>
                  </a:ext>
                </a:extLst>
              </xdr:cNvPr>
              <xdr:cNvSpPr/>
            </xdr:nvSpPr>
            <xdr:spPr bwMode="auto">
              <a:xfrm>
                <a:off x="5487383" y="4365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8393</xdr:colOff>
          <xdr:row>35</xdr:row>
          <xdr:rowOff>132143</xdr:rowOff>
        </xdr:from>
        <xdr:to>
          <xdr:col>5</xdr:col>
          <xdr:colOff>573005</xdr:colOff>
          <xdr:row>45</xdr:row>
          <xdr:rowOff>155625</xdr:rowOff>
        </xdr:to>
        <xdr:grpSp>
          <xdr:nvGrpSpPr>
            <xdr:cNvPr id="13" name="Group 12">
              <a:extLst>
                <a:ext uri="{FF2B5EF4-FFF2-40B4-BE49-F238E27FC236}">
                  <a16:creationId xmlns:a16="http://schemas.microsoft.com/office/drawing/2014/main" id="{00000000-0008-0000-0100-00000D000000}"/>
                </a:ext>
              </a:extLst>
            </xdr:cNvPr>
            <xdr:cNvGrpSpPr/>
          </xdr:nvGrpSpPr>
          <xdr:grpSpPr>
            <a:xfrm>
              <a:off x="1700481" y="7438378"/>
              <a:ext cx="1169730" cy="2118982"/>
              <a:chOff x="5154333" y="4954358"/>
              <a:chExt cx="1459952" cy="1914526"/>
            </a:xfrm>
          </xdr:grpSpPr>
          <xdr:sp macro="" textlink="">
            <xdr:nvSpPr>
              <xdr:cNvPr id="7245" name="Group Box 77" hidden="1">
                <a:extLst>
                  <a:ext uri="{63B3BB69-23CF-44E3-9099-C40C66FF867C}">
                    <a14:compatExt spid="_x0000_s7245"/>
                  </a:ext>
                  <a:ext uri="{FF2B5EF4-FFF2-40B4-BE49-F238E27FC236}">
                    <a16:creationId xmlns:a16="http://schemas.microsoft.com/office/drawing/2014/main" id="{00000000-0008-0000-0100-00004D1C0000}"/>
                  </a:ext>
                </a:extLst>
              </xdr:cNvPr>
              <xdr:cNvSpPr/>
            </xdr:nvSpPr>
            <xdr:spPr bwMode="auto">
              <a:xfrm>
                <a:off x="5154333" y="4954358"/>
                <a:ext cx="1459952" cy="191452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Pénal</a:t>
                </a:r>
              </a:p>
            </xdr:txBody>
          </xdr:sp>
          <xdr:sp macro="" textlink="">
            <xdr:nvSpPr>
              <xdr:cNvPr id="7246" name="Option Button 78" hidden="1">
                <a:extLst>
                  <a:ext uri="{63B3BB69-23CF-44E3-9099-C40C66FF867C}">
                    <a14:compatExt spid="_x0000_s7246"/>
                  </a:ext>
                  <a:ext uri="{FF2B5EF4-FFF2-40B4-BE49-F238E27FC236}">
                    <a16:creationId xmlns:a16="http://schemas.microsoft.com/office/drawing/2014/main" id="{00000000-0008-0000-0100-00004E1C0000}"/>
                  </a:ext>
                </a:extLst>
              </xdr:cNvPr>
              <xdr:cNvSpPr/>
            </xdr:nvSpPr>
            <xdr:spPr bwMode="auto">
              <a:xfrm>
                <a:off x="5487385" y="5127417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95-100 %</a:t>
                </a:r>
              </a:p>
            </xdr:txBody>
          </xdr:sp>
          <xdr:sp macro="" textlink="">
            <xdr:nvSpPr>
              <xdr:cNvPr id="7247" name="Option Button 79" hidden="1">
                <a:extLst>
                  <a:ext uri="{63B3BB69-23CF-44E3-9099-C40C66FF867C}">
                    <a14:compatExt spid="_x0000_s7247"/>
                  </a:ext>
                  <a:ext uri="{FF2B5EF4-FFF2-40B4-BE49-F238E27FC236}">
                    <a16:creationId xmlns:a16="http://schemas.microsoft.com/office/drawing/2014/main" id="{00000000-0008-0000-0100-00004F1C0000}"/>
                  </a:ext>
                </a:extLst>
              </xdr:cNvPr>
              <xdr:cNvSpPr/>
            </xdr:nvSpPr>
            <xdr:spPr bwMode="auto">
              <a:xfrm>
                <a:off x="5487385" y="5317917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75-95 %</a:t>
                </a:r>
              </a:p>
            </xdr:txBody>
          </xdr:sp>
          <xdr:sp macro="" textlink="">
            <xdr:nvSpPr>
              <xdr:cNvPr id="7248" name="Option Button 80" hidden="1">
                <a:extLst>
                  <a:ext uri="{63B3BB69-23CF-44E3-9099-C40C66FF867C}">
                    <a14:compatExt spid="_x0000_s7248"/>
                  </a:ext>
                  <a:ext uri="{FF2B5EF4-FFF2-40B4-BE49-F238E27FC236}">
                    <a16:creationId xmlns:a16="http://schemas.microsoft.com/office/drawing/2014/main" id="{00000000-0008-0000-0100-0000501C0000}"/>
                  </a:ext>
                </a:extLst>
              </xdr:cNvPr>
              <xdr:cNvSpPr/>
            </xdr:nvSpPr>
            <xdr:spPr bwMode="auto">
              <a:xfrm>
                <a:off x="5487385" y="5508417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50-75 %</a:t>
                </a:r>
              </a:p>
            </xdr:txBody>
          </xdr:sp>
          <xdr:sp macro="" textlink="">
            <xdr:nvSpPr>
              <xdr:cNvPr id="7249" name="Option Button 81" hidden="1">
                <a:extLst>
                  <a:ext uri="{63B3BB69-23CF-44E3-9099-C40C66FF867C}">
                    <a14:compatExt spid="_x0000_s7249"/>
                  </a:ext>
                  <a:ext uri="{FF2B5EF4-FFF2-40B4-BE49-F238E27FC236}">
                    <a16:creationId xmlns:a16="http://schemas.microsoft.com/office/drawing/2014/main" id="{00000000-0008-0000-0100-0000511C0000}"/>
                  </a:ext>
                </a:extLst>
              </xdr:cNvPr>
              <xdr:cNvSpPr/>
            </xdr:nvSpPr>
            <xdr:spPr bwMode="auto">
              <a:xfrm>
                <a:off x="5487385" y="5698917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25-50 %</a:t>
                </a:r>
              </a:p>
            </xdr:txBody>
          </xdr:sp>
          <xdr:sp macro="" textlink="">
            <xdr:nvSpPr>
              <xdr:cNvPr id="7250" name="Option Button 82" hidden="1">
                <a:extLst>
                  <a:ext uri="{63B3BB69-23CF-44E3-9099-C40C66FF867C}">
                    <a14:compatExt spid="_x0000_s7250"/>
                  </a:ext>
                  <a:ext uri="{FF2B5EF4-FFF2-40B4-BE49-F238E27FC236}">
                    <a16:creationId xmlns:a16="http://schemas.microsoft.com/office/drawing/2014/main" id="{00000000-0008-0000-0100-0000521C0000}"/>
                  </a:ext>
                </a:extLst>
              </xdr:cNvPr>
              <xdr:cNvSpPr/>
            </xdr:nvSpPr>
            <xdr:spPr bwMode="auto">
              <a:xfrm>
                <a:off x="5487385" y="5889417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1-25 %</a:t>
                </a:r>
              </a:p>
            </xdr:txBody>
          </xdr:sp>
          <xdr:sp macro="" textlink="">
            <xdr:nvSpPr>
              <xdr:cNvPr id="7251" name="Option Button 83" hidden="1">
                <a:extLst>
                  <a:ext uri="{63B3BB69-23CF-44E3-9099-C40C66FF867C}">
                    <a14:compatExt spid="_x0000_s7251"/>
                  </a:ext>
                  <a:ext uri="{FF2B5EF4-FFF2-40B4-BE49-F238E27FC236}">
                    <a16:creationId xmlns:a16="http://schemas.microsoft.com/office/drawing/2014/main" id="{00000000-0008-0000-0100-0000531C0000}"/>
                  </a:ext>
                </a:extLst>
              </xdr:cNvPr>
              <xdr:cNvSpPr/>
            </xdr:nvSpPr>
            <xdr:spPr bwMode="auto">
              <a:xfrm>
                <a:off x="5487385" y="6079917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0 %</a:t>
                </a:r>
              </a:p>
            </xdr:txBody>
          </xdr:sp>
          <xdr:sp macro="" textlink="">
            <xdr:nvSpPr>
              <xdr:cNvPr id="7252" name="Option Button 84" hidden="1">
                <a:extLst>
                  <a:ext uri="{63B3BB69-23CF-44E3-9099-C40C66FF867C}">
                    <a14:compatExt spid="_x0000_s7252"/>
                  </a:ext>
                  <a:ext uri="{FF2B5EF4-FFF2-40B4-BE49-F238E27FC236}">
                    <a16:creationId xmlns:a16="http://schemas.microsoft.com/office/drawing/2014/main" id="{00000000-0008-0000-0100-0000541C0000}"/>
                  </a:ext>
                </a:extLst>
              </xdr:cNvPr>
              <xdr:cNvSpPr/>
            </xdr:nvSpPr>
            <xdr:spPr bwMode="auto">
              <a:xfrm>
                <a:off x="5487385" y="6270417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NAP</a:t>
                </a:r>
              </a:p>
            </xdr:txBody>
          </xdr:sp>
          <xdr:sp macro="" textlink="">
            <xdr:nvSpPr>
              <xdr:cNvPr id="7253" name="Option Button 85" hidden="1">
                <a:extLst>
                  <a:ext uri="{63B3BB69-23CF-44E3-9099-C40C66FF867C}">
                    <a14:compatExt spid="_x0000_s7253"/>
                  </a:ext>
                  <a:ext uri="{FF2B5EF4-FFF2-40B4-BE49-F238E27FC236}">
                    <a16:creationId xmlns:a16="http://schemas.microsoft.com/office/drawing/2014/main" id="{00000000-0008-0000-0100-0000551C0000}"/>
                  </a:ext>
                </a:extLst>
              </xdr:cNvPr>
              <xdr:cNvSpPr/>
            </xdr:nvSpPr>
            <xdr:spPr bwMode="auto">
              <a:xfrm>
                <a:off x="5487385" y="6460916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85725</xdr:colOff>
          <xdr:row>13</xdr:row>
          <xdr:rowOff>161925</xdr:rowOff>
        </xdr:from>
        <xdr:to>
          <xdr:col>9</xdr:col>
          <xdr:colOff>295275</xdr:colOff>
          <xdr:row>15</xdr:row>
          <xdr:rowOff>9525</xdr:rowOff>
        </xdr:to>
        <xdr:sp macro="" textlink="">
          <xdr:nvSpPr>
            <xdr:cNvPr id="7261" name="Check Box 93" hidden="1">
              <a:extLst>
                <a:ext uri="{63B3BB69-23CF-44E3-9099-C40C66FF867C}">
                  <a14:compatExt spid="_x0000_s7261"/>
                </a:ext>
                <a:ext uri="{FF2B5EF4-FFF2-40B4-BE49-F238E27FC236}">
                  <a16:creationId xmlns:a16="http://schemas.microsoft.com/office/drawing/2014/main" id="{00000000-0008-0000-0100-00005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85725</xdr:colOff>
          <xdr:row>14</xdr:row>
          <xdr:rowOff>161925</xdr:rowOff>
        </xdr:from>
        <xdr:to>
          <xdr:col>9</xdr:col>
          <xdr:colOff>295275</xdr:colOff>
          <xdr:row>16</xdr:row>
          <xdr:rowOff>9525</xdr:rowOff>
        </xdr:to>
        <xdr:sp macro="" textlink="">
          <xdr:nvSpPr>
            <xdr:cNvPr id="7262" name="Check Box 94" hidden="1">
              <a:extLst>
                <a:ext uri="{63B3BB69-23CF-44E3-9099-C40C66FF867C}">
                  <a14:compatExt spid="_x0000_s7262"/>
                </a:ext>
                <a:ext uri="{FF2B5EF4-FFF2-40B4-BE49-F238E27FC236}">
                  <a16:creationId xmlns:a16="http://schemas.microsoft.com/office/drawing/2014/main" id="{00000000-0008-0000-0100-00005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85725</xdr:colOff>
          <xdr:row>15</xdr:row>
          <xdr:rowOff>161925</xdr:rowOff>
        </xdr:from>
        <xdr:to>
          <xdr:col>9</xdr:col>
          <xdr:colOff>295275</xdr:colOff>
          <xdr:row>17</xdr:row>
          <xdr:rowOff>9525</xdr:rowOff>
        </xdr:to>
        <xdr:sp macro="" textlink="">
          <xdr:nvSpPr>
            <xdr:cNvPr id="7263" name="Check Box 95" hidden="1">
              <a:extLst>
                <a:ext uri="{63B3BB69-23CF-44E3-9099-C40C66FF867C}">
                  <a14:compatExt spid="_x0000_s7263"/>
                </a:ext>
                <a:ext uri="{FF2B5EF4-FFF2-40B4-BE49-F238E27FC236}">
                  <a16:creationId xmlns:a16="http://schemas.microsoft.com/office/drawing/2014/main" id="{00000000-0008-0000-0100-00005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85725</xdr:colOff>
          <xdr:row>16</xdr:row>
          <xdr:rowOff>161925</xdr:rowOff>
        </xdr:from>
        <xdr:to>
          <xdr:col>9</xdr:col>
          <xdr:colOff>295275</xdr:colOff>
          <xdr:row>18</xdr:row>
          <xdr:rowOff>9525</xdr:rowOff>
        </xdr:to>
        <xdr:sp macro="" textlink="">
          <xdr:nvSpPr>
            <xdr:cNvPr id="7264" name="Check Box 96" hidden="1">
              <a:extLst>
                <a:ext uri="{63B3BB69-23CF-44E3-9099-C40C66FF867C}">
                  <a14:compatExt spid="_x0000_s7264"/>
                </a:ext>
                <a:ext uri="{FF2B5EF4-FFF2-40B4-BE49-F238E27FC236}">
                  <a16:creationId xmlns:a16="http://schemas.microsoft.com/office/drawing/2014/main" id="{00000000-0008-0000-0100-00006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85725</xdr:colOff>
          <xdr:row>17</xdr:row>
          <xdr:rowOff>161925</xdr:rowOff>
        </xdr:from>
        <xdr:to>
          <xdr:col>9</xdr:col>
          <xdr:colOff>295275</xdr:colOff>
          <xdr:row>19</xdr:row>
          <xdr:rowOff>9525</xdr:rowOff>
        </xdr:to>
        <xdr:sp macro="" textlink="">
          <xdr:nvSpPr>
            <xdr:cNvPr id="7266" name="Check Box 98" hidden="1">
              <a:extLst>
                <a:ext uri="{63B3BB69-23CF-44E3-9099-C40C66FF867C}">
                  <a14:compatExt spid="_x0000_s7266"/>
                </a:ext>
                <a:ext uri="{FF2B5EF4-FFF2-40B4-BE49-F238E27FC236}">
                  <a16:creationId xmlns:a16="http://schemas.microsoft.com/office/drawing/2014/main" id="{00000000-0008-0000-0100-00006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24</xdr:row>
          <xdr:rowOff>171450</xdr:rowOff>
        </xdr:from>
        <xdr:to>
          <xdr:col>9</xdr:col>
          <xdr:colOff>276225</xdr:colOff>
          <xdr:row>26</xdr:row>
          <xdr:rowOff>38100</xdr:rowOff>
        </xdr:to>
        <xdr:sp macro="" textlink="">
          <xdr:nvSpPr>
            <xdr:cNvPr id="7267" name="Check Box 99" hidden="1">
              <a:extLst>
                <a:ext uri="{63B3BB69-23CF-44E3-9099-C40C66FF867C}">
                  <a14:compatExt spid="_x0000_s7267"/>
                </a:ext>
                <a:ext uri="{FF2B5EF4-FFF2-40B4-BE49-F238E27FC236}">
                  <a16:creationId xmlns:a16="http://schemas.microsoft.com/office/drawing/2014/main" id="{00000000-0008-0000-0100-00006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25</xdr:row>
          <xdr:rowOff>171450</xdr:rowOff>
        </xdr:from>
        <xdr:to>
          <xdr:col>9</xdr:col>
          <xdr:colOff>276225</xdr:colOff>
          <xdr:row>27</xdr:row>
          <xdr:rowOff>38100</xdr:rowOff>
        </xdr:to>
        <xdr:sp macro="" textlink="">
          <xdr:nvSpPr>
            <xdr:cNvPr id="7268" name="Check Box 100" hidden="1">
              <a:extLst>
                <a:ext uri="{63B3BB69-23CF-44E3-9099-C40C66FF867C}">
                  <a14:compatExt spid="_x0000_s7268"/>
                </a:ext>
                <a:ext uri="{FF2B5EF4-FFF2-40B4-BE49-F238E27FC236}">
                  <a16:creationId xmlns:a16="http://schemas.microsoft.com/office/drawing/2014/main" id="{00000000-0008-0000-0100-00006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26</xdr:row>
          <xdr:rowOff>171450</xdr:rowOff>
        </xdr:from>
        <xdr:to>
          <xdr:col>9</xdr:col>
          <xdr:colOff>276225</xdr:colOff>
          <xdr:row>28</xdr:row>
          <xdr:rowOff>38100</xdr:rowOff>
        </xdr:to>
        <xdr:sp macro="" textlink="">
          <xdr:nvSpPr>
            <xdr:cNvPr id="7269" name="Check Box 101" hidden="1">
              <a:extLst>
                <a:ext uri="{63B3BB69-23CF-44E3-9099-C40C66FF867C}">
                  <a14:compatExt spid="_x0000_s7269"/>
                </a:ext>
                <a:ext uri="{FF2B5EF4-FFF2-40B4-BE49-F238E27FC236}">
                  <a16:creationId xmlns:a16="http://schemas.microsoft.com/office/drawing/2014/main" id="{00000000-0008-0000-0100-00006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27</xdr:row>
          <xdr:rowOff>171450</xdr:rowOff>
        </xdr:from>
        <xdr:to>
          <xdr:col>9</xdr:col>
          <xdr:colOff>276225</xdr:colOff>
          <xdr:row>29</xdr:row>
          <xdr:rowOff>38100</xdr:rowOff>
        </xdr:to>
        <xdr:sp macro="" textlink="">
          <xdr:nvSpPr>
            <xdr:cNvPr id="7270" name="Check Box 102" hidden="1">
              <a:extLst>
                <a:ext uri="{63B3BB69-23CF-44E3-9099-C40C66FF867C}">
                  <a14:compatExt spid="_x0000_s7270"/>
                </a:ext>
                <a:ext uri="{FF2B5EF4-FFF2-40B4-BE49-F238E27FC236}">
                  <a16:creationId xmlns:a16="http://schemas.microsoft.com/office/drawing/2014/main" id="{00000000-0008-0000-0100-00006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28</xdr:row>
          <xdr:rowOff>171450</xdr:rowOff>
        </xdr:from>
        <xdr:to>
          <xdr:col>9</xdr:col>
          <xdr:colOff>276225</xdr:colOff>
          <xdr:row>30</xdr:row>
          <xdr:rowOff>38100</xdr:rowOff>
        </xdr:to>
        <xdr:sp macro="" textlink="">
          <xdr:nvSpPr>
            <xdr:cNvPr id="7271" name="Check Box 103" hidden="1">
              <a:extLst>
                <a:ext uri="{63B3BB69-23CF-44E3-9099-C40C66FF867C}">
                  <a14:compatExt spid="_x0000_s7271"/>
                </a:ext>
                <a:ext uri="{FF2B5EF4-FFF2-40B4-BE49-F238E27FC236}">
                  <a16:creationId xmlns:a16="http://schemas.microsoft.com/office/drawing/2014/main" id="{00000000-0008-0000-0100-00006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35</xdr:row>
          <xdr:rowOff>161925</xdr:rowOff>
        </xdr:from>
        <xdr:to>
          <xdr:col>9</xdr:col>
          <xdr:colOff>257175</xdr:colOff>
          <xdr:row>37</xdr:row>
          <xdr:rowOff>9525</xdr:rowOff>
        </xdr:to>
        <xdr:sp macro="" textlink="">
          <xdr:nvSpPr>
            <xdr:cNvPr id="7272" name="Check Box 104" hidden="1">
              <a:extLst>
                <a:ext uri="{63B3BB69-23CF-44E3-9099-C40C66FF867C}">
                  <a14:compatExt spid="_x0000_s7272"/>
                </a:ext>
                <a:ext uri="{FF2B5EF4-FFF2-40B4-BE49-F238E27FC236}">
                  <a16:creationId xmlns:a16="http://schemas.microsoft.com/office/drawing/2014/main" id="{00000000-0008-0000-0100-00006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36</xdr:row>
          <xdr:rowOff>161925</xdr:rowOff>
        </xdr:from>
        <xdr:to>
          <xdr:col>9</xdr:col>
          <xdr:colOff>257175</xdr:colOff>
          <xdr:row>38</xdr:row>
          <xdr:rowOff>9525</xdr:rowOff>
        </xdr:to>
        <xdr:sp macro="" textlink="">
          <xdr:nvSpPr>
            <xdr:cNvPr id="7273" name="Check Box 105" hidden="1">
              <a:extLst>
                <a:ext uri="{63B3BB69-23CF-44E3-9099-C40C66FF867C}">
                  <a14:compatExt spid="_x0000_s7273"/>
                </a:ext>
                <a:ext uri="{FF2B5EF4-FFF2-40B4-BE49-F238E27FC236}">
                  <a16:creationId xmlns:a16="http://schemas.microsoft.com/office/drawing/2014/main" id="{00000000-0008-0000-0100-00006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37</xdr:row>
          <xdr:rowOff>161925</xdr:rowOff>
        </xdr:from>
        <xdr:to>
          <xdr:col>9</xdr:col>
          <xdr:colOff>257175</xdr:colOff>
          <xdr:row>39</xdr:row>
          <xdr:rowOff>9525</xdr:rowOff>
        </xdr:to>
        <xdr:sp macro="" textlink="">
          <xdr:nvSpPr>
            <xdr:cNvPr id="7274" name="Check Box 106" hidden="1">
              <a:extLst>
                <a:ext uri="{63B3BB69-23CF-44E3-9099-C40C66FF867C}">
                  <a14:compatExt spid="_x0000_s7274"/>
                </a:ext>
                <a:ext uri="{FF2B5EF4-FFF2-40B4-BE49-F238E27FC236}">
                  <a16:creationId xmlns:a16="http://schemas.microsoft.com/office/drawing/2014/main" id="{00000000-0008-0000-0100-00006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38</xdr:row>
          <xdr:rowOff>161925</xdr:rowOff>
        </xdr:from>
        <xdr:to>
          <xdr:col>9</xdr:col>
          <xdr:colOff>257175</xdr:colOff>
          <xdr:row>40</xdr:row>
          <xdr:rowOff>9525</xdr:rowOff>
        </xdr:to>
        <xdr:sp macro="" textlink="">
          <xdr:nvSpPr>
            <xdr:cNvPr id="7275" name="Check Box 107" hidden="1">
              <a:extLst>
                <a:ext uri="{63B3BB69-23CF-44E3-9099-C40C66FF867C}">
                  <a14:compatExt spid="_x0000_s7275"/>
                </a:ext>
                <a:ext uri="{FF2B5EF4-FFF2-40B4-BE49-F238E27FC236}">
                  <a16:creationId xmlns:a16="http://schemas.microsoft.com/office/drawing/2014/main" id="{00000000-0008-0000-0100-00006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39</xdr:row>
          <xdr:rowOff>161925</xdr:rowOff>
        </xdr:from>
        <xdr:to>
          <xdr:col>9</xdr:col>
          <xdr:colOff>257175</xdr:colOff>
          <xdr:row>41</xdr:row>
          <xdr:rowOff>9525</xdr:rowOff>
        </xdr:to>
        <xdr:sp macro="" textlink="">
          <xdr:nvSpPr>
            <xdr:cNvPr id="7276" name="Check Box 108" hidden="1">
              <a:extLst>
                <a:ext uri="{63B3BB69-23CF-44E3-9099-C40C66FF867C}">
                  <a14:compatExt spid="_x0000_s7276"/>
                </a:ext>
                <a:ext uri="{FF2B5EF4-FFF2-40B4-BE49-F238E27FC236}">
                  <a16:creationId xmlns:a16="http://schemas.microsoft.com/office/drawing/2014/main" id="{00000000-0008-0000-0100-00006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13</xdr:row>
          <xdr:rowOff>171450</xdr:rowOff>
        </xdr:from>
        <xdr:to>
          <xdr:col>14</xdr:col>
          <xdr:colOff>314325</xdr:colOff>
          <xdr:row>15</xdr:row>
          <xdr:rowOff>19050</xdr:rowOff>
        </xdr:to>
        <xdr:sp macro="" textlink="">
          <xdr:nvSpPr>
            <xdr:cNvPr id="7277" name="Check Box 109" hidden="1">
              <a:extLst>
                <a:ext uri="{63B3BB69-23CF-44E3-9099-C40C66FF867C}">
                  <a14:compatExt spid="_x0000_s7277"/>
                </a:ext>
                <a:ext uri="{FF2B5EF4-FFF2-40B4-BE49-F238E27FC236}">
                  <a16:creationId xmlns:a16="http://schemas.microsoft.com/office/drawing/2014/main" id="{00000000-0008-0000-0100-00006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14</xdr:row>
          <xdr:rowOff>171450</xdr:rowOff>
        </xdr:from>
        <xdr:to>
          <xdr:col>14</xdr:col>
          <xdr:colOff>314325</xdr:colOff>
          <xdr:row>16</xdr:row>
          <xdr:rowOff>19050</xdr:rowOff>
        </xdr:to>
        <xdr:sp macro="" textlink="">
          <xdr:nvSpPr>
            <xdr:cNvPr id="7278" name="Check Box 110" hidden="1">
              <a:extLst>
                <a:ext uri="{63B3BB69-23CF-44E3-9099-C40C66FF867C}">
                  <a14:compatExt spid="_x0000_s7278"/>
                </a:ext>
                <a:ext uri="{FF2B5EF4-FFF2-40B4-BE49-F238E27FC236}">
                  <a16:creationId xmlns:a16="http://schemas.microsoft.com/office/drawing/2014/main" id="{00000000-0008-0000-0100-00006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15</xdr:row>
          <xdr:rowOff>171450</xdr:rowOff>
        </xdr:from>
        <xdr:to>
          <xdr:col>14</xdr:col>
          <xdr:colOff>314325</xdr:colOff>
          <xdr:row>17</xdr:row>
          <xdr:rowOff>19050</xdr:rowOff>
        </xdr:to>
        <xdr:sp macro="" textlink="">
          <xdr:nvSpPr>
            <xdr:cNvPr id="7279" name="Check Box 111" hidden="1">
              <a:extLst>
                <a:ext uri="{63B3BB69-23CF-44E3-9099-C40C66FF867C}">
                  <a14:compatExt spid="_x0000_s7279"/>
                </a:ext>
                <a:ext uri="{FF2B5EF4-FFF2-40B4-BE49-F238E27FC236}">
                  <a16:creationId xmlns:a16="http://schemas.microsoft.com/office/drawing/2014/main" id="{00000000-0008-0000-0100-00006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16</xdr:row>
          <xdr:rowOff>171450</xdr:rowOff>
        </xdr:from>
        <xdr:to>
          <xdr:col>14</xdr:col>
          <xdr:colOff>314325</xdr:colOff>
          <xdr:row>18</xdr:row>
          <xdr:rowOff>19050</xdr:rowOff>
        </xdr:to>
        <xdr:sp macro="" textlink="">
          <xdr:nvSpPr>
            <xdr:cNvPr id="7280" name="Check Box 112" hidden="1">
              <a:extLst>
                <a:ext uri="{63B3BB69-23CF-44E3-9099-C40C66FF867C}">
                  <a14:compatExt spid="_x0000_s7280"/>
                </a:ext>
                <a:ext uri="{FF2B5EF4-FFF2-40B4-BE49-F238E27FC236}">
                  <a16:creationId xmlns:a16="http://schemas.microsoft.com/office/drawing/2014/main" id="{00000000-0008-0000-0100-00007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17</xdr:row>
          <xdr:rowOff>171450</xdr:rowOff>
        </xdr:from>
        <xdr:to>
          <xdr:col>14</xdr:col>
          <xdr:colOff>314325</xdr:colOff>
          <xdr:row>19</xdr:row>
          <xdr:rowOff>19050</xdr:rowOff>
        </xdr:to>
        <xdr:sp macro="" textlink="">
          <xdr:nvSpPr>
            <xdr:cNvPr id="7281" name="Check Box 113" hidden="1">
              <a:extLst>
                <a:ext uri="{63B3BB69-23CF-44E3-9099-C40C66FF867C}">
                  <a14:compatExt spid="_x0000_s7281"/>
                </a:ext>
                <a:ext uri="{FF2B5EF4-FFF2-40B4-BE49-F238E27FC236}">
                  <a16:creationId xmlns:a16="http://schemas.microsoft.com/office/drawing/2014/main" id="{00000000-0008-0000-0100-00007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24</xdr:row>
          <xdr:rowOff>171450</xdr:rowOff>
        </xdr:from>
        <xdr:to>
          <xdr:col>14</xdr:col>
          <xdr:colOff>314325</xdr:colOff>
          <xdr:row>26</xdr:row>
          <xdr:rowOff>19050</xdr:rowOff>
        </xdr:to>
        <xdr:sp macro="" textlink="">
          <xdr:nvSpPr>
            <xdr:cNvPr id="7282" name="Check Box 114" hidden="1">
              <a:extLst>
                <a:ext uri="{63B3BB69-23CF-44E3-9099-C40C66FF867C}">
                  <a14:compatExt spid="_x0000_s7282"/>
                </a:ext>
                <a:ext uri="{FF2B5EF4-FFF2-40B4-BE49-F238E27FC236}">
                  <a16:creationId xmlns:a16="http://schemas.microsoft.com/office/drawing/2014/main" id="{00000000-0008-0000-0100-00007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25</xdr:row>
          <xdr:rowOff>171450</xdr:rowOff>
        </xdr:from>
        <xdr:to>
          <xdr:col>14</xdr:col>
          <xdr:colOff>314325</xdr:colOff>
          <xdr:row>27</xdr:row>
          <xdr:rowOff>19050</xdr:rowOff>
        </xdr:to>
        <xdr:sp macro="" textlink="">
          <xdr:nvSpPr>
            <xdr:cNvPr id="7283" name="Check Box 115" hidden="1">
              <a:extLst>
                <a:ext uri="{63B3BB69-23CF-44E3-9099-C40C66FF867C}">
                  <a14:compatExt spid="_x0000_s7283"/>
                </a:ext>
                <a:ext uri="{FF2B5EF4-FFF2-40B4-BE49-F238E27FC236}">
                  <a16:creationId xmlns:a16="http://schemas.microsoft.com/office/drawing/2014/main" id="{00000000-0008-0000-0100-00007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26</xdr:row>
          <xdr:rowOff>171450</xdr:rowOff>
        </xdr:from>
        <xdr:to>
          <xdr:col>14</xdr:col>
          <xdr:colOff>314325</xdr:colOff>
          <xdr:row>28</xdr:row>
          <xdr:rowOff>19050</xdr:rowOff>
        </xdr:to>
        <xdr:sp macro="" textlink="">
          <xdr:nvSpPr>
            <xdr:cNvPr id="7284" name="Check Box 116" hidden="1">
              <a:extLst>
                <a:ext uri="{63B3BB69-23CF-44E3-9099-C40C66FF867C}">
                  <a14:compatExt spid="_x0000_s7284"/>
                </a:ext>
                <a:ext uri="{FF2B5EF4-FFF2-40B4-BE49-F238E27FC236}">
                  <a16:creationId xmlns:a16="http://schemas.microsoft.com/office/drawing/2014/main" id="{00000000-0008-0000-0100-00007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27</xdr:row>
          <xdr:rowOff>171450</xdr:rowOff>
        </xdr:from>
        <xdr:to>
          <xdr:col>14</xdr:col>
          <xdr:colOff>314325</xdr:colOff>
          <xdr:row>29</xdr:row>
          <xdr:rowOff>19050</xdr:rowOff>
        </xdr:to>
        <xdr:sp macro="" textlink="">
          <xdr:nvSpPr>
            <xdr:cNvPr id="7285" name="Check Box 117" hidden="1">
              <a:extLst>
                <a:ext uri="{63B3BB69-23CF-44E3-9099-C40C66FF867C}">
                  <a14:compatExt spid="_x0000_s7285"/>
                </a:ext>
                <a:ext uri="{FF2B5EF4-FFF2-40B4-BE49-F238E27FC236}">
                  <a16:creationId xmlns:a16="http://schemas.microsoft.com/office/drawing/2014/main" id="{00000000-0008-0000-0100-00007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28</xdr:row>
          <xdr:rowOff>171450</xdr:rowOff>
        </xdr:from>
        <xdr:to>
          <xdr:col>14</xdr:col>
          <xdr:colOff>314325</xdr:colOff>
          <xdr:row>30</xdr:row>
          <xdr:rowOff>19050</xdr:rowOff>
        </xdr:to>
        <xdr:sp macro="" textlink="">
          <xdr:nvSpPr>
            <xdr:cNvPr id="7286" name="Check Box 118" hidden="1">
              <a:extLst>
                <a:ext uri="{63B3BB69-23CF-44E3-9099-C40C66FF867C}">
                  <a14:compatExt spid="_x0000_s7286"/>
                </a:ext>
                <a:ext uri="{FF2B5EF4-FFF2-40B4-BE49-F238E27FC236}">
                  <a16:creationId xmlns:a16="http://schemas.microsoft.com/office/drawing/2014/main" id="{00000000-0008-0000-0100-00007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35</xdr:row>
          <xdr:rowOff>171450</xdr:rowOff>
        </xdr:from>
        <xdr:to>
          <xdr:col>14</xdr:col>
          <xdr:colOff>314325</xdr:colOff>
          <xdr:row>37</xdr:row>
          <xdr:rowOff>19050</xdr:rowOff>
        </xdr:to>
        <xdr:sp macro="" textlink="">
          <xdr:nvSpPr>
            <xdr:cNvPr id="7287" name="Check Box 119" hidden="1">
              <a:extLst>
                <a:ext uri="{63B3BB69-23CF-44E3-9099-C40C66FF867C}">
                  <a14:compatExt spid="_x0000_s7287"/>
                </a:ext>
                <a:ext uri="{FF2B5EF4-FFF2-40B4-BE49-F238E27FC236}">
                  <a16:creationId xmlns:a16="http://schemas.microsoft.com/office/drawing/2014/main" id="{00000000-0008-0000-0100-00007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36</xdr:row>
          <xdr:rowOff>171450</xdr:rowOff>
        </xdr:from>
        <xdr:to>
          <xdr:col>14</xdr:col>
          <xdr:colOff>314325</xdr:colOff>
          <xdr:row>38</xdr:row>
          <xdr:rowOff>19050</xdr:rowOff>
        </xdr:to>
        <xdr:sp macro="" textlink="">
          <xdr:nvSpPr>
            <xdr:cNvPr id="7288" name="Check Box 120" hidden="1">
              <a:extLst>
                <a:ext uri="{63B3BB69-23CF-44E3-9099-C40C66FF867C}">
                  <a14:compatExt spid="_x0000_s7288"/>
                </a:ext>
                <a:ext uri="{FF2B5EF4-FFF2-40B4-BE49-F238E27FC236}">
                  <a16:creationId xmlns:a16="http://schemas.microsoft.com/office/drawing/2014/main" id="{00000000-0008-0000-0100-00007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37</xdr:row>
          <xdr:rowOff>171450</xdr:rowOff>
        </xdr:from>
        <xdr:to>
          <xdr:col>14</xdr:col>
          <xdr:colOff>314325</xdr:colOff>
          <xdr:row>39</xdr:row>
          <xdr:rowOff>19050</xdr:rowOff>
        </xdr:to>
        <xdr:sp macro="" textlink="">
          <xdr:nvSpPr>
            <xdr:cNvPr id="7289" name="Check Box 121" hidden="1">
              <a:extLst>
                <a:ext uri="{63B3BB69-23CF-44E3-9099-C40C66FF867C}">
                  <a14:compatExt spid="_x0000_s7289"/>
                </a:ext>
                <a:ext uri="{FF2B5EF4-FFF2-40B4-BE49-F238E27FC236}">
                  <a16:creationId xmlns:a16="http://schemas.microsoft.com/office/drawing/2014/main" id="{00000000-0008-0000-0100-00007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38</xdr:row>
          <xdr:rowOff>171450</xdr:rowOff>
        </xdr:from>
        <xdr:to>
          <xdr:col>14</xdr:col>
          <xdr:colOff>314325</xdr:colOff>
          <xdr:row>40</xdr:row>
          <xdr:rowOff>19050</xdr:rowOff>
        </xdr:to>
        <xdr:sp macro="" textlink="">
          <xdr:nvSpPr>
            <xdr:cNvPr id="7290" name="Check Box 122" hidden="1">
              <a:extLst>
                <a:ext uri="{63B3BB69-23CF-44E3-9099-C40C66FF867C}">
                  <a14:compatExt spid="_x0000_s7290"/>
                </a:ext>
                <a:ext uri="{FF2B5EF4-FFF2-40B4-BE49-F238E27FC236}">
                  <a16:creationId xmlns:a16="http://schemas.microsoft.com/office/drawing/2014/main" id="{00000000-0008-0000-0100-00007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39</xdr:row>
          <xdr:rowOff>171450</xdr:rowOff>
        </xdr:from>
        <xdr:to>
          <xdr:col>14</xdr:col>
          <xdr:colOff>314325</xdr:colOff>
          <xdr:row>41</xdr:row>
          <xdr:rowOff>19050</xdr:rowOff>
        </xdr:to>
        <xdr:sp macro="" textlink="">
          <xdr:nvSpPr>
            <xdr:cNvPr id="7291" name="Check Box 123" hidden="1">
              <a:extLst>
                <a:ext uri="{63B3BB69-23CF-44E3-9099-C40C66FF867C}">
                  <a14:compatExt spid="_x0000_s7291"/>
                </a:ext>
                <a:ext uri="{FF2B5EF4-FFF2-40B4-BE49-F238E27FC236}">
                  <a16:creationId xmlns:a16="http://schemas.microsoft.com/office/drawing/2014/main" id="{00000000-0008-0000-0100-00007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95250</xdr:colOff>
          <xdr:row>13</xdr:row>
          <xdr:rowOff>171450</xdr:rowOff>
        </xdr:from>
        <xdr:to>
          <xdr:col>19</xdr:col>
          <xdr:colOff>304800</xdr:colOff>
          <xdr:row>15</xdr:row>
          <xdr:rowOff>19050</xdr:rowOff>
        </xdr:to>
        <xdr:sp macro="" textlink="">
          <xdr:nvSpPr>
            <xdr:cNvPr id="7292" name="Check Box 124" hidden="1">
              <a:extLst>
                <a:ext uri="{63B3BB69-23CF-44E3-9099-C40C66FF867C}">
                  <a14:compatExt spid="_x0000_s7292"/>
                </a:ext>
                <a:ext uri="{FF2B5EF4-FFF2-40B4-BE49-F238E27FC236}">
                  <a16:creationId xmlns:a16="http://schemas.microsoft.com/office/drawing/2014/main" id="{00000000-0008-0000-0100-00007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95250</xdr:colOff>
          <xdr:row>14</xdr:row>
          <xdr:rowOff>152400</xdr:rowOff>
        </xdr:from>
        <xdr:to>
          <xdr:col>19</xdr:col>
          <xdr:colOff>304800</xdr:colOff>
          <xdr:row>16</xdr:row>
          <xdr:rowOff>9525</xdr:rowOff>
        </xdr:to>
        <xdr:sp macro="" textlink="">
          <xdr:nvSpPr>
            <xdr:cNvPr id="7293" name="Check Box 125" hidden="1">
              <a:extLst>
                <a:ext uri="{63B3BB69-23CF-44E3-9099-C40C66FF867C}">
                  <a14:compatExt spid="_x0000_s7293"/>
                </a:ext>
                <a:ext uri="{FF2B5EF4-FFF2-40B4-BE49-F238E27FC236}">
                  <a16:creationId xmlns:a16="http://schemas.microsoft.com/office/drawing/2014/main" id="{00000000-0008-0000-0100-00007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95250</xdr:colOff>
          <xdr:row>15</xdr:row>
          <xdr:rowOff>180975</xdr:rowOff>
        </xdr:from>
        <xdr:to>
          <xdr:col>19</xdr:col>
          <xdr:colOff>304800</xdr:colOff>
          <xdr:row>17</xdr:row>
          <xdr:rowOff>28575</xdr:rowOff>
        </xdr:to>
        <xdr:sp macro="" textlink="">
          <xdr:nvSpPr>
            <xdr:cNvPr id="7294" name="Check Box 126" hidden="1">
              <a:extLst>
                <a:ext uri="{63B3BB69-23CF-44E3-9099-C40C66FF867C}">
                  <a14:compatExt spid="_x0000_s7294"/>
                </a:ext>
                <a:ext uri="{FF2B5EF4-FFF2-40B4-BE49-F238E27FC236}">
                  <a16:creationId xmlns:a16="http://schemas.microsoft.com/office/drawing/2014/main" id="{00000000-0008-0000-0100-00007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95250</xdr:colOff>
          <xdr:row>17</xdr:row>
          <xdr:rowOff>28575</xdr:rowOff>
        </xdr:from>
        <xdr:to>
          <xdr:col>19</xdr:col>
          <xdr:colOff>304800</xdr:colOff>
          <xdr:row>18</xdr:row>
          <xdr:rowOff>76200</xdr:rowOff>
        </xdr:to>
        <xdr:sp macro="" textlink="">
          <xdr:nvSpPr>
            <xdr:cNvPr id="7295" name="Check Box 127" hidden="1">
              <a:extLst>
                <a:ext uri="{63B3BB69-23CF-44E3-9099-C40C66FF867C}">
                  <a14:compatExt spid="_x0000_s7295"/>
                </a:ext>
                <a:ext uri="{FF2B5EF4-FFF2-40B4-BE49-F238E27FC236}">
                  <a16:creationId xmlns:a16="http://schemas.microsoft.com/office/drawing/2014/main" id="{00000000-0008-0000-0100-00007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95250</xdr:colOff>
          <xdr:row>24</xdr:row>
          <xdr:rowOff>180975</xdr:rowOff>
        </xdr:from>
        <xdr:to>
          <xdr:col>19</xdr:col>
          <xdr:colOff>304800</xdr:colOff>
          <xdr:row>26</xdr:row>
          <xdr:rowOff>38100</xdr:rowOff>
        </xdr:to>
        <xdr:sp macro="" textlink="">
          <xdr:nvSpPr>
            <xdr:cNvPr id="7297" name="Check Box 129" hidden="1">
              <a:extLst>
                <a:ext uri="{63B3BB69-23CF-44E3-9099-C40C66FF867C}">
                  <a14:compatExt spid="_x0000_s7297"/>
                </a:ext>
                <a:ext uri="{FF2B5EF4-FFF2-40B4-BE49-F238E27FC236}">
                  <a16:creationId xmlns:a16="http://schemas.microsoft.com/office/drawing/2014/main" id="{00000000-0008-0000-0100-00008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95250</xdr:colOff>
          <xdr:row>26</xdr:row>
          <xdr:rowOff>9525</xdr:rowOff>
        </xdr:from>
        <xdr:to>
          <xdr:col>19</xdr:col>
          <xdr:colOff>304800</xdr:colOff>
          <xdr:row>27</xdr:row>
          <xdr:rowOff>47625</xdr:rowOff>
        </xdr:to>
        <xdr:sp macro="" textlink="">
          <xdr:nvSpPr>
            <xdr:cNvPr id="7298" name="Check Box 130" hidden="1">
              <a:extLst>
                <a:ext uri="{63B3BB69-23CF-44E3-9099-C40C66FF867C}">
                  <a14:compatExt spid="_x0000_s7298"/>
                </a:ext>
                <a:ext uri="{FF2B5EF4-FFF2-40B4-BE49-F238E27FC236}">
                  <a16:creationId xmlns:a16="http://schemas.microsoft.com/office/drawing/2014/main" id="{00000000-0008-0000-0100-00008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95250</xdr:colOff>
          <xdr:row>26</xdr:row>
          <xdr:rowOff>180975</xdr:rowOff>
        </xdr:from>
        <xdr:to>
          <xdr:col>19</xdr:col>
          <xdr:colOff>304800</xdr:colOff>
          <xdr:row>28</xdr:row>
          <xdr:rowOff>28575</xdr:rowOff>
        </xdr:to>
        <xdr:sp macro="" textlink="">
          <xdr:nvSpPr>
            <xdr:cNvPr id="7299" name="Check Box 131" hidden="1">
              <a:extLst>
                <a:ext uri="{63B3BB69-23CF-44E3-9099-C40C66FF867C}">
                  <a14:compatExt spid="_x0000_s7299"/>
                </a:ext>
                <a:ext uri="{FF2B5EF4-FFF2-40B4-BE49-F238E27FC236}">
                  <a16:creationId xmlns:a16="http://schemas.microsoft.com/office/drawing/2014/main" id="{00000000-0008-0000-0100-00008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95250</xdr:colOff>
          <xdr:row>27</xdr:row>
          <xdr:rowOff>171450</xdr:rowOff>
        </xdr:from>
        <xdr:to>
          <xdr:col>19</xdr:col>
          <xdr:colOff>304800</xdr:colOff>
          <xdr:row>29</xdr:row>
          <xdr:rowOff>19050</xdr:rowOff>
        </xdr:to>
        <xdr:sp macro="" textlink="">
          <xdr:nvSpPr>
            <xdr:cNvPr id="7300" name="Check Box 132" hidden="1">
              <a:extLst>
                <a:ext uri="{63B3BB69-23CF-44E3-9099-C40C66FF867C}">
                  <a14:compatExt spid="_x0000_s7300"/>
                </a:ext>
                <a:ext uri="{FF2B5EF4-FFF2-40B4-BE49-F238E27FC236}">
                  <a16:creationId xmlns:a16="http://schemas.microsoft.com/office/drawing/2014/main" id="{00000000-0008-0000-0100-00008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95250</xdr:colOff>
          <xdr:row>35</xdr:row>
          <xdr:rowOff>180975</xdr:rowOff>
        </xdr:from>
        <xdr:to>
          <xdr:col>19</xdr:col>
          <xdr:colOff>304800</xdr:colOff>
          <xdr:row>37</xdr:row>
          <xdr:rowOff>38100</xdr:rowOff>
        </xdr:to>
        <xdr:sp macro="" textlink="">
          <xdr:nvSpPr>
            <xdr:cNvPr id="7302" name="Check Box 134" hidden="1">
              <a:extLst>
                <a:ext uri="{63B3BB69-23CF-44E3-9099-C40C66FF867C}">
                  <a14:compatExt spid="_x0000_s7302"/>
                </a:ext>
                <a:ext uri="{FF2B5EF4-FFF2-40B4-BE49-F238E27FC236}">
                  <a16:creationId xmlns:a16="http://schemas.microsoft.com/office/drawing/2014/main" id="{00000000-0008-0000-0100-00008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95250</xdr:colOff>
          <xdr:row>37</xdr:row>
          <xdr:rowOff>9525</xdr:rowOff>
        </xdr:from>
        <xdr:to>
          <xdr:col>19</xdr:col>
          <xdr:colOff>304800</xdr:colOff>
          <xdr:row>38</xdr:row>
          <xdr:rowOff>38100</xdr:rowOff>
        </xdr:to>
        <xdr:sp macro="" textlink="">
          <xdr:nvSpPr>
            <xdr:cNvPr id="7303" name="Check Box 135" hidden="1">
              <a:extLst>
                <a:ext uri="{63B3BB69-23CF-44E3-9099-C40C66FF867C}">
                  <a14:compatExt spid="_x0000_s7303"/>
                </a:ext>
                <a:ext uri="{FF2B5EF4-FFF2-40B4-BE49-F238E27FC236}">
                  <a16:creationId xmlns:a16="http://schemas.microsoft.com/office/drawing/2014/main" id="{00000000-0008-0000-0100-00008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95250</xdr:colOff>
          <xdr:row>38</xdr:row>
          <xdr:rowOff>0</xdr:rowOff>
        </xdr:from>
        <xdr:to>
          <xdr:col>19</xdr:col>
          <xdr:colOff>304800</xdr:colOff>
          <xdr:row>39</xdr:row>
          <xdr:rowOff>28575</xdr:rowOff>
        </xdr:to>
        <xdr:sp macro="" textlink="">
          <xdr:nvSpPr>
            <xdr:cNvPr id="7304" name="Check Box 136" hidden="1">
              <a:extLst>
                <a:ext uri="{63B3BB69-23CF-44E3-9099-C40C66FF867C}">
                  <a14:compatExt spid="_x0000_s7304"/>
                </a:ext>
                <a:ext uri="{FF2B5EF4-FFF2-40B4-BE49-F238E27FC236}">
                  <a16:creationId xmlns:a16="http://schemas.microsoft.com/office/drawing/2014/main" id="{00000000-0008-0000-0100-00008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95250</xdr:colOff>
          <xdr:row>39</xdr:row>
          <xdr:rowOff>9525</xdr:rowOff>
        </xdr:from>
        <xdr:to>
          <xdr:col>19</xdr:col>
          <xdr:colOff>304800</xdr:colOff>
          <xdr:row>40</xdr:row>
          <xdr:rowOff>38100</xdr:rowOff>
        </xdr:to>
        <xdr:sp macro="" textlink="">
          <xdr:nvSpPr>
            <xdr:cNvPr id="7305" name="Check Box 137" hidden="1">
              <a:extLst>
                <a:ext uri="{63B3BB69-23CF-44E3-9099-C40C66FF867C}">
                  <a14:compatExt spid="_x0000_s7305"/>
                </a:ext>
                <a:ext uri="{FF2B5EF4-FFF2-40B4-BE49-F238E27FC236}">
                  <a16:creationId xmlns:a16="http://schemas.microsoft.com/office/drawing/2014/main" id="{00000000-0008-0000-0100-00008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201707</xdr:colOff>
      <xdr:row>8</xdr:row>
      <xdr:rowOff>74702</xdr:rowOff>
    </xdr:from>
    <xdr:to>
      <xdr:col>3</xdr:col>
      <xdr:colOff>168088</xdr:colOff>
      <xdr:row>11</xdr:row>
      <xdr:rowOff>22411</xdr:rowOff>
    </xdr:to>
    <xdr:sp macro="" textlink="B10">
      <xdr:nvSpPr>
        <xdr:cNvPr id="20" name="Rectangle: Rounded Corners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201707" y="1979702"/>
          <a:ext cx="1411940" cy="519209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fld id="{B112C845-D7A3-4430-8E0F-8B84B23F014A}" type="TxLink">
            <a:rPr lang="en-US" sz="1100" b="1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Taux de déploiement</a:t>
          </a:fld>
          <a:endParaRPr lang="en-GB" sz="1100" b="1"/>
        </a:p>
      </xdr:txBody>
    </xdr:sp>
    <xdr:clientData/>
  </xdr:twoCellAnchor>
  <xdr:twoCellAnchor>
    <xdr:from>
      <xdr:col>3</xdr:col>
      <xdr:colOff>231590</xdr:colOff>
      <xdr:row>8</xdr:row>
      <xdr:rowOff>74703</xdr:rowOff>
    </xdr:from>
    <xdr:to>
      <xdr:col>6</xdr:col>
      <xdr:colOff>89648</xdr:colOff>
      <xdr:row>10</xdr:row>
      <xdr:rowOff>82174</xdr:rowOff>
    </xdr:to>
    <xdr:sp macro="" textlink="E10">
      <xdr:nvSpPr>
        <xdr:cNvPr id="22" name="Rectangle: Rounded Corners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1710766" y="448232"/>
          <a:ext cx="1344706" cy="381001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fld id="{31FCC585-CB5B-432F-BBE9-1570183458ED}" type="TxLink">
            <a:rPr lang="en-US" sz="1100" b="1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Taux d'utilisation</a:t>
          </a:fld>
          <a:endParaRPr lang="en-GB" sz="1100" b="1"/>
        </a:p>
      </xdr:txBody>
    </xdr:sp>
    <xdr:clientData/>
  </xdr:twoCellAnchor>
  <xdr:twoCellAnchor>
    <xdr:from>
      <xdr:col>8</xdr:col>
      <xdr:colOff>7470</xdr:colOff>
      <xdr:row>8</xdr:row>
      <xdr:rowOff>74703</xdr:rowOff>
    </xdr:from>
    <xdr:to>
      <xdr:col>9</xdr:col>
      <xdr:colOff>351118</xdr:colOff>
      <xdr:row>10</xdr:row>
      <xdr:rowOff>82174</xdr:rowOff>
    </xdr:to>
    <xdr:sp macro="" textlink="I10">
      <xdr:nvSpPr>
        <xdr:cNvPr id="23" name="Rectangle: Rounded Corners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3294529" y="448232"/>
          <a:ext cx="3100295" cy="381001"/>
        </a:xfrm>
        <a:prstGeom prst="roundRect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fld id="{FE3002D2-3C7C-4DB2-B50E-AE2A3FF7445A}" type="TxLink">
            <a:rPr lang="en-US" sz="1100" b="1" i="0" u="none" strike="noStrike">
              <a:solidFill>
                <a:srgbClr val="000000"/>
              </a:solidFill>
              <a:latin typeface="Calibri"/>
              <a:ea typeface="+mn-ea"/>
              <a:cs typeface="Calibri"/>
            </a:rPr>
            <a:pPr marL="0" indent="0" algn="ctr"/>
            <a:t>Electronique ou papier</a:t>
          </a:fld>
          <a:endParaRPr lang="en-GB" sz="1100" b="1" i="0" u="none" strike="noStrike">
            <a:solidFill>
              <a:srgbClr val="000000"/>
            </a:solidFill>
            <a:latin typeface="Calibri"/>
            <a:ea typeface="+mn-ea"/>
            <a:cs typeface="Calibri"/>
          </a:endParaRPr>
        </a:p>
      </xdr:txBody>
    </xdr:sp>
    <xdr:clientData/>
  </xdr:twoCellAnchor>
  <xdr:twoCellAnchor>
    <xdr:from>
      <xdr:col>12</xdr:col>
      <xdr:colOff>29883</xdr:colOff>
      <xdr:row>8</xdr:row>
      <xdr:rowOff>74703</xdr:rowOff>
    </xdr:from>
    <xdr:to>
      <xdr:col>14</xdr:col>
      <xdr:colOff>433295</xdr:colOff>
      <xdr:row>10</xdr:row>
      <xdr:rowOff>82174</xdr:rowOff>
    </xdr:to>
    <xdr:sp macro="" textlink="N10">
      <xdr:nvSpPr>
        <xdr:cNvPr id="24" name="Rectangle: Rounded Corners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6775824" y="448232"/>
          <a:ext cx="3264647" cy="381001"/>
        </a:xfrm>
        <a:prstGeom prst="roundRect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fld id="{44920968-5ED8-485E-BEA9-A10B5FE16467}" type="TxLink">
            <a:rPr lang="en-US" sz="1100" b="1" i="0" u="none" strike="noStrike">
              <a:solidFill>
                <a:srgbClr val="000000"/>
              </a:solidFill>
              <a:latin typeface="Calibri"/>
              <a:ea typeface="+mn-ea"/>
              <a:cs typeface="Calibri"/>
            </a:rPr>
            <a:pPr marL="0" indent="0" algn="ctr"/>
            <a:t>Possibilité d’introduction électronique par:</a:t>
          </a:fld>
          <a:endParaRPr lang="en-GB" sz="1100" b="1" i="0" u="none" strike="noStrike">
            <a:solidFill>
              <a:srgbClr val="000000"/>
            </a:solidFill>
            <a:latin typeface="Calibri"/>
            <a:ea typeface="+mn-ea"/>
            <a:cs typeface="Calibri"/>
          </a:endParaRPr>
        </a:p>
      </xdr:txBody>
    </xdr:sp>
    <xdr:clientData/>
  </xdr:twoCellAnchor>
  <xdr:twoCellAnchor>
    <xdr:from>
      <xdr:col>17</xdr:col>
      <xdr:colOff>14941</xdr:colOff>
      <xdr:row>8</xdr:row>
      <xdr:rowOff>74703</xdr:rowOff>
    </xdr:from>
    <xdr:to>
      <xdr:col>19</xdr:col>
      <xdr:colOff>373529</xdr:colOff>
      <xdr:row>10</xdr:row>
      <xdr:rowOff>82174</xdr:rowOff>
    </xdr:to>
    <xdr:sp macro="" textlink="S10">
      <xdr:nvSpPr>
        <xdr:cNvPr id="25" name="Rectangle: Rounded Corners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10466294" y="448232"/>
          <a:ext cx="3212353" cy="381001"/>
        </a:xfrm>
        <a:prstGeom prst="roundRect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fld id="{FEFF2576-CBE4-4C40-8540-E62159AC5982}" type="TxLink">
            <a:rPr lang="en-US" sz="1100" b="1" i="0" u="none" strike="noStrike">
              <a:solidFill>
                <a:srgbClr val="000000"/>
              </a:solidFill>
              <a:latin typeface="Calibri"/>
              <a:ea typeface="+mn-ea"/>
              <a:cs typeface="Calibri"/>
            </a:rPr>
            <a:pPr marL="0" indent="0" algn="ctr"/>
            <a:t>Intégration des données </a:t>
          </a:fld>
          <a:endParaRPr lang="en-GB" sz="1100" b="1" i="0" u="none" strike="noStrike">
            <a:solidFill>
              <a:srgbClr val="000000"/>
            </a:solidFill>
            <a:latin typeface="Calibri"/>
            <a:ea typeface="+mn-ea"/>
            <a:cs typeface="Calibri"/>
          </a:endParaRPr>
        </a:p>
      </xdr:txBody>
    </xdr:sp>
    <xdr:clientData/>
  </xdr:twoCellAnchor>
  <xdr:twoCellAnchor>
    <xdr:from>
      <xdr:col>8</xdr:col>
      <xdr:colOff>145678</xdr:colOff>
      <xdr:row>47</xdr:row>
      <xdr:rowOff>153145</xdr:rowOff>
    </xdr:from>
    <xdr:to>
      <xdr:col>8</xdr:col>
      <xdr:colOff>4863355</xdr:colOff>
      <xdr:row>83</xdr:row>
      <xdr:rowOff>11205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235323</xdr:colOff>
      <xdr:row>5</xdr:row>
      <xdr:rowOff>78442</xdr:rowOff>
    </xdr:from>
    <xdr:to>
      <xdr:col>19</xdr:col>
      <xdr:colOff>347381</xdr:colOff>
      <xdr:row>6</xdr:row>
      <xdr:rowOff>276413</xdr:rowOff>
    </xdr:to>
    <xdr:sp macro="" textlink="$AC$7">
      <xdr:nvSpPr>
        <xdr:cNvPr id="7" name="Rectangle: Rounded Corners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1680882" y="78442"/>
          <a:ext cx="11463617" cy="388471"/>
        </a:xfrm>
        <a:prstGeom prst="round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fld id="{4A9E871B-5971-4BF2-9EE1-762711376265}" type="TxLink">
            <a:rPr lang="en-US" sz="1600" b="1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062-08 - S’il est possible d’introduire électroniquement une affaire devant un tribunal, quels sont les taux de déploiement et d’utilisation ? </a:t>
          </a:fld>
          <a:endParaRPr lang="en-GB" sz="1600" b="1"/>
        </a:p>
      </xdr:txBody>
    </xdr:sp>
    <xdr:clientData/>
  </xdr:twoCellAnchor>
  <xdr:twoCellAnchor>
    <xdr:from>
      <xdr:col>3</xdr:col>
      <xdr:colOff>235323</xdr:colOff>
      <xdr:row>6</xdr:row>
      <xdr:rowOff>347382</xdr:rowOff>
    </xdr:from>
    <xdr:to>
      <xdr:col>19</xdr:col>
      <xdr:colOff>369794</xdr:colOff>
      <xdr:row>7</xdr:row>
      <xdr:rowOff>354853</xdr:rowOff>
    </xdr:to>
    <xdr:sp macro="" textlink="$AC$8">
      <xdr:nvSpPr>
        <xdr:cNvPr id="9" name="Rectangle: Rounded Corners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1680882" y="537882"/>
          <a:ext cx="11486030" cy="388471"/>
        </a:xfrm>
        <a:prstGeom prst="round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fld id="{1BE2FF79-7462-4617-8DB7-2EBBA9886DFF}" type="TxLink">
            <a:rPr lang="en-US" sz="1600" b="1" i="0" u="none" strike="noStrike">
              <a:solidFill>
                <a:srgbClr val="000000"/>
              </a:solidFill>
              <a:latin typeface="Calibri"/>
              <a:ea typeface="+mn-ea"/>
              <a:cs typeface="Calibri"/>
            </a:rPr>
            <a:pPr marL="0" indent="0" algn="l"/>
            <a:t>062-09 - S’il est possible d’introduire électroniquement une affaire devant un tribunal, veuillez en préciser les modalités :</a:t>
          </a:fld>
          <a:endParaRPr lang="en-GB" sz="1600" b="1" i="0" u="none" strike="noStrike">
            <a:solidFill>
              <a:srgbClr val="000000"/>
            </a:solidFill>
            <a:latin typeface="Calibri"/>
            <a:ea typeface="+mn-ea"/>
            <a:cs typeface="Calibri"/>
          </a:endParaRPr>
        </a:p>
      </xdr:txBody>
    </xdr:sp>
    <xdr:clientData/>
  </xdr:twoCellAnchor>
  <xdr:twoCellAnchor>
    <xdr:from>
      <xdr:col>9</xdr:col>
      <xdr:colOff>190500</xdr:colOff>
      <xdr:row>47</xdr:row>
      <xdr:rowOff>85911</xdr:rowOff>
    </xdr:from>
    <xdr:to>
      <xdr:col>18</xdr:col>
      <xdr:colOff>392207</xdr:colOff>
      <xdr:row>82</xdr:row>
      <xdr:rowOff>156882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2</xdr:col>
      <xdr:colOff>593911</xdr:colOff>
      <xdr:row>4</xdr:row>
      <xdr:rowOff>112059</xdr:rowOff>
    </xdr:to>
    <xdr:sp macro="" textlink="">
      <xdr:nvSpPr>
        <xdr:cNvPr id="10" name="Arrow: Left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0" y="0"/>
          <a:ext cx="1434352" cy="874059"/>
        </a:xfrm>
        <a:prstGeom prst="leftArrow">
          <a:avLst>
            <a:gd name="adj1" fmla="val 50000"/>
            <a:gd name="adj2" fmla="val 108140"/>
          </a:avLst>
        </a:prstGeom>
        <a:solidFill>
          <a:srgbClr val="FFC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b="1">
              <a:solidFill>
                <a:sysClr val="windowText" lastClr="000000"/>
              </a:solidFill>
            </a:rPr>
            <a:t>Retour au récapitulatif</a:t>
          </a:r>
          <a:endParaRPr lang="fr-FR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18</xdr:col>
      <xdr:colOff>2754387</xdr:colOff>
      <xdr:row>4</xdr:row>
      <xdr:rowOff>89808</xdr:rowOff>
    </xdr:to>
    <xdr:grpSp>
      <xdr:nvGrpSpPr>
        <xdr:cNvPr id="7342" name="Group 7341">
          <a:extLst>
            <a:ext uri="{FF2B5EF4-FFF2-40B4-BE49-F238E27FC236}">
              <a16:creationId xmlns:a16="http://schemas.microsoft.com/office/drawing/2014/main" id="{00000000-0008-0000-0100-0000AE1C0000}"/>
            </a:ext>
          </a:extLst>
        </xdr:cNvPr>
        <xdr:cNvGrpSpPr/>
      </xdr:nvGrpSpPr>
      <xdr:grpSpPr>
        <a:xfrm>
          <a:off x="1692088" y="190500"/>
          <a:ext cx="14072328" cy="661308"/>
          <a:chOff x="1692088" y="190500"/>
          <a:chExt cx="14072328" cy="661308"/>
        </a:xfrm>
      </xdr:grpSpPr>
      <xdr:sp macro="" textlink="">
        <xdr:nvSpPr>
          <xdr:cNvPr id="7315" name="Ellipse 4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00000000-0008-0000-0100-0000931C0000}"/>
              </a:ext>
            </a:extLst>
          </xdr:cNvPr>
          <xdr:cNvSpPr/>
        </xdr:nvSpPr>
        <xdr:spPr bwMode="auto">
          <a:xfrm>
            <a:off x="1917625" y="190500"/>
            <a:ext cx="256487" cy="228600"/>
          </a:xfrm>
          <a:prstGeom prst="ellipse">
            <a:avLst/>
          </a:prstGeom>
          <a:solidFill>
            <a:srgbClr val="92D050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7316" name="Ellipse 4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00000000-0008-0000-0100-0000941C0000}"/>
              </a:ext>
            </a:extLst>
          </xdr:cNvPr>
          <xdr:cNvSpPr/>
        </xdr:nvSpPr>
        <xdr:spPr bwMode="auto">
          <a:xfrm>
            <a:off x="3132065" y="190500"/>
            <a:ext cx="256487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7317" name="Ellipse 4">
            <a:hlinkClick xmlns:r="http://schemas.openxmlformats.org/officeDocument/2006/relationships" r:id="rId6"/>
            <a:extLst>
              <a:ext uri="{FF2B5EF4-FFF2-40B4-BE49-F238E27FC236}">
                <a16:creationId xmlns:a16="http://schemas.microsoft.com/office/drawing/2014/main" id="{00000000-0008-0000-0100-0000951C0000}"/>
              </a:ext>
            </a:extLst>
          </xdr:cNvPr>
          <xdr:cNvSpPr/>
        </xdr:nvSpPr>
        <xdr:spPr bwMode="auto">
          <a:xfrm>
            <a:off x="4346505" y="190500"/>
            <a:ext cx="256487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7318" name="Ellipse 4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00000000-0008-0000-0100-0000961C0000}"/>
              </a:ext>
            </a:extLst>
          </xdr:cNvPr>
          <xdr:cNvSpPr/>
        </xdr:nvSpPr>
        <xdr:spPr bwMode="auto">
          <a:xfrm>
            <a:off x="5560945" y="190500"/>
            <a:ext cx="256487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7319" name="Ellipse 4">
            <a:hlinkClick xmlns:r="http://schemas.openxmlformats.org/officeDocument/2006/relationships" r:id="rId8"/>
            <a:extLst>
              <a:ext uri="{FF2B5EF4-FFF2-40B4-BE49-F238E27FC236}">
                <a16:creationId xmlns:a16="http://schemas.microsoft.com/office/drawing/2014/main" id="{00000000-0008-0000-0100-0000971C0000}"/>
              </a:ext>
            </a:extLst>
          </xdr:cNvPr>
          <xdr:cNvSpPr/>
        </xdr:nvSpPr>
        <xdr:spPr bwMode="auto">
          <a:xfrm>
            <a:off x="6775385" y="190500"/>
            <a:ext cx="256487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7320" name="Ellipse 4">
            <a:hlinkClick xmlns:r="http://schemas.openxmlformats.org/officeDocument/2006/relationships" r:id="rId9"/>
            <a:extLst>
              <a:ext uri="{FF2B5EF4-FFF2-40B4-BE49-F238E27FC236}">
                <a16:creationId xmlns:a16="http://schemas.microsoft.com/office/drawing/2014/main" id="{00000000-0008-0000-0100-0000981C0000}"/>
              </a:ext>
            </a:extLst>
          </xdr:cNvPr>
          <xdr:cNvSpPr/>
        </xdr:nvSpPr>
        <xdr:spPr bwMode="auto">
          <a:xfrm>
            <a:off x="7989824" y="190500"/>
            <a:ext cx="256487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7321" name="Ellipse 4">
            <a:hlinkClick xmlns:r="http://schemas.openxmlformats.org/officeDocument/2006/relationships" r:id="rId10"/>
            <a:extLst>
              <a:ext uri="{FF2B5EF4-FFF2-40B4-BE49-F238E27FC236}">
                <a16:creationId xmlns:a16="http://schemas.microsoft.com/office/drawing/2014/main" id="{00000000-0008-0000-0100-0000991C0000}"/>
              </a:ext>
            </a:extLst>
          </xdr:cNvPr>
          <xdr:cNvSpPr/>
        </xdr:nvSpPr>
        <xdr:spPr bwMode="auto">
          <a:xfrm>
            <a:off x="9204264" y="190500"/>
            <a:ext cx="256487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7322" name="Ellipse 4">
            <a:hlinkClick xmlns:r="http://schemas.openxmlformats.org/officeDocument/2006/relationships" r:id="rId11"/>
            <a:extLst>
              <a:ext uri="{FF2B5EF4-FFF2-40B4-BE49-F238E27FC236}">
                <a16:creationId xmlns:a16="http://schemas.microsoft.com/office/drawing/2014/main" id="{00000000-0008-0000-0100-00009A1C0000}"/>
              </a:ext>
            </a:extLst>
          </xdr:cNvPr>
          <xdr:cNvSpPr/>
        </xdr:nvSpPr>
        <xdr:spPr bwMode="auto">
          <a:xfrm>
            <a:off x="10418705" y="190500"/>
            <a:ext cx="256487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7323" name="Ellipse 4">
            <a:hlinkClick xmlns:r="http://schemas.openxmlformats.org/officeDocument/2006/relationships" r:id="rId12"/>
            <a:extLst>
              <a:ext uri="{FF2B5EF4-FFF2-40B4-BE49-F238E27FC236}">
                <a16:creationId xmlns:a16="http://schemas.microsoft.com/office/drawing/2014/main" id="{00000000-0008-0000-0100-00009B1C0000}"/>
              </a:ext>
            </a:extLst>
          </xdr:cNvPr>
          <xdr:cNvSpPr/>
        </xdr:nvSpPr>
        <xdr:spPr bwMode="auto">
          <a:xfrm>
            <a:off x="11633144" y="190500"/>
            <a:ext cx="256487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7324" name="Ellipse 4">
            <a:hlinkClick xmlns:r="http://schemas.openxmlformats.org/officeDocument/2006/relationships" r:id="rId13"/>
            <a:extLst>
              <a:ext uri="{FF2B5EF4-FFF2-40B4-BE49-F238E27FC236}">
                <a16:creationId xmlns:a16="http://schemas.microsoft.com/office/drawing/2014/main" id="{00000000-0008-0000-0100-00009C1C0000}"/>
              </a:ext>
            </a:extLst>
          </xdr:cNvPr>
          <xdr:cNvSpPr/>
        </xdr:nvSpPr>
        <xdr:spPr bwMode="auto">
          <a:xfrm>
            <a:off x="12847584" y="190500"/>
            <a:ext cx="256487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7325" name="Ellipse 4">
            <a:hlinkClick xmlns:r="http://schemas.openxmlformats.org/officeDocument/2006/relationships" r:id="rId14"/>
            <a:extLst>
              <a:ext uri="{FF2B5EF4-FFF2-40B4-BE49-F238E27FC236}">
                <a16:creationId xmlns:a16="http://schemas.microsoft.com/office/drawing/2014/main" id="{00000000-0008-0000-0100-00009D1C0000}"/>
              </a:ext>
            </a:extLst>
          </xdr:cNvPr>
          <xdr:cNvSpPr/>
        </xdr:nvSpPr>
        <xdr:spPr bwMode="auto">
          <a:xfrm>
            <a:off x="14062024" y="190500"/>
            <a:ext cx="256487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7326" name="Ellipse 4">
            <a:hlinkClick xmlns:r="http://schemas.openxmlformats.org/officeDocument/2006/relationships" r:id="rId15"/>
            <a:extLst>
              <a:ext uri="{FF2B5EF4-FFF2-40B4-BE49-F238E27FC236}">
                <a16:creationId xmlns:a16="http://schemas.microsoft.com/office/drawing/2014/main" id="{00000000-0008-0000-0100-00009E1C0000}"/>
              </a:ext>
            </a:extLst>
          </xdr:cNvPr>
          <xdr:cNvSpPr/>
        </xdr:nvSpPr>
        <xdr:spPr bwMode="auto">
          <a:xfrm>
            <a:off x="15276464" y="190500"/>
            <a:ext cx="256487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7327" name="ZoneTexte 11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00000000-0008-0000-0100-00009F1C0000}"/>
              </a:ext>
            </a:extLst>
          </xdr:cNvPr>
          <xdr:cNvSpPr txBox="1"/>
        </xdr:nvSpPr>
        <xdr:spPr bwMode="auto">
          <a:xfrm>
            <a:off x="1692088" y="489858"/>
            <a:ext cx="713489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Q62-08</a:t>
            </a:r>
          </a:p>
        </xdr:txBody>
      </xdr:sp>
      <xdr:sp macro="" textlink="">
        <xdr:nvSpPr>
          <xdr:cNvPr id="7328" name="ZoneTexte 11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00000000-0008-0000-0100-0000A01C0000}"/>
              </a:ext>
            </a:extLst>
          </xdr:cNvPr>
          <xdr:cNvSpPr txBox="1"/>
        </xdr:nvSpPr>
        <xdr:spPr bwMode="auto">
          <a:xfrm>
            <a:off x="2906528" y="489858"/>
            <a:ext cx="713488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Q62-10</a:t>
            </a:r>
          </a:p>
        </xdr:txBody>
      </xdr:sp>
      <xdr:sp macro="" textlink="">
        <xdr:nvSpPr>
          <xdr:cNvPr id="7329" name="ZoneTexte 11">
            <a:hlinkClick xmlns:r="http://schemas.openxmlformats.org/officeDocument/2006/relationships" r:id="rId6"/>
            <a:extLst>
              <a:ext uri="{FF2B5EF4-FFF2-40B4-BE49-F238E27FC236}">
                <a16:creationId xmlns:a16="http://schemas.microsoft.com/office/drawing/2014/main" id="{00000000-0008-0000-0100-0000A11C0000}"/>
              </a:ext>
            </a:extLst>
          </xdr:cNvPr>
          <xdr:cNvSpPr txBox="1"/>
        </xdr:nvSpPr>
        <xdr:spPr bwMode="auto">
          <a:xfrm>
            <a:off x="4120968" y="489858"/>
            <a:ext cx="713488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Q62-12</a:t>
            </a:r>
          </a:p>
        </xdr:txBody>
      </xdr:sp>
      <xdr:sp macro="" textlink="">
        <xdr:nvSpPr>
          <xdr:cNvPr id="7330" name="ZoneTexte 11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00000000-0008-0000-0100-0000A21C0000}"/>
              </a:ext>
            </a:extLst>
          </xdr:cNvPr>
          <xdr:cNvSpPr txBox="1"/>
        </xdr:nvSpPr>
        <xdr:spPr bwMode="auto">
          <a:xfrm>
            <a:off x="5335408" y="489858"/>
            <a:ext cx="713488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Q62-14</a:t>
            </a:r>
          </a:p>
        </xdr:txBody>
      </xdr:sp>
      <xdr:sp macro="" textlink="">
        <xdr:nvSpPr>
          <xdr:cNvPr id="7331" name="ZoneTexte 11">
            <a:hlinkClick xmlns:r="http://schemas.openxmlformats.org/officeDocument/2006/relationships" r:id="rId8"/>
            <a:extLst>
              <a:ext uri="{FF2B5EF4-FFF2-40B4-BE49-F238E27FC236}">
                <a16:creationId xmlns:a16="http://schemas.microsoft.com/office/drawing/2014/main" id="{00000000-0008-0000-0100-0000A31C0000}"/>
              </a:ext>
            </a:extLst>
          </xdr:cNvPr>
          <xdr:cNvSpPr txBox="1"/>
        </xdr:nvSpPr>
        <xdr:spPr bwMode="auto">
          <a:xfrm>
            <a:off x="6549849" y="489858"/>
            <a:ext cx="713488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Q62-16</a:t>
            </a:r>
          </a:p>
        </xdr:txBody>
      </xdr:sp>
      <xdr:sp macro="" textlink="">
        <xdr:nvSpPr>
          <xdr:cNvPr id="7332" name="ZoneTexte 11">
            <a:hlinkClick xmlns:r="http://schemas.openxmlformats.org/officeDocument/2006/relationships" r:id="rId9"/>
            <a:extLst>
              <a:ext uri="{FF2B5EF4-FFF2-40B4-BE49-F238E27FC236}">
                <a16:creationId xmlns:a16="http://schemas.microsoft.com/office/drawing/2014/main" id="{00000000-0008-0000-0100-0000A41C0000}"/>
              </a:ext>
            </a:extLst>
          </xdr:cNvPr>
          <xdr:cNvSpPr txBox="1"/>
        </xdr:nvSpPr>
        <xdr:spPr bwMode="auto">
          <a:xfrm>
            <a:off x="7764289" y="489858"/>
            <a:ext cx="713487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Q62-18</a:t>
            </a:r>
          </a:p>
        </xdr:txBody>
      </xdr:sp>
      <xdr:sp macro="" textlink="">
        <xdr:nvSpPr>
          <xdr:cNvPr id="7333" name="ZoneTexte 11">
            <a:hlinkClick xmlns:r="http://schemas.openxmlformats.org/officeDocument/2006/relationships" r:id="rId10"/>
            <a:extLst>
              <a:ext uri="{FF2B5EF4-FFF2-40B4-BE49-F238E27FC236}">
                <a16:creationId xmlns:a16="http://schemas.microsoft.com/office/drawing/2014/main" id="{00000000-0008-0000-0100-0000A51C0000}"/>
              </a:ext>
            </a:extLst>
          </xdr:cNvPr>
          <xdr:cNvSpPr txBox="1"/>
        </xdr:nvSpPr>
        <xdr:spPr bwMode="auto">
          <a:xfrm>
            <a:off x="8978728" y="489858"/>
            <a:ext cx="713488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Q62-20</a:t>
            </a:r>
          </a:p>
        </xdr:txBody>
      </xdr:sp>
      <xdr:sp macro="" textlink="">
        <xdr:nvSpPr>
          <xdr:cNvPr id="7334" name="ZoneTexte 11">
            <a:hlinkClick xmlns:r="http://schemas.openxmlformats.org/officeDocument/2006/relationships" r:id="rId11"/>
            <a:extLst>
              <a:ext uri="{FF2B5EF4-FFF2-40B4-BE49-F238E27FC236}">
                <a16:creationId xmlns:a16="http://schemas.microsoft.com/office/drawing/2014/main" id="{00000000-0008-0000-0100-0000A61C0000}"/>
              </a:ext>
            </a:extLst>
          </xdr:cNvPr>
          <xdr:cNvSpPr txBox="1"/>
        </xdr:nvSpPr>
        <xdr:spPr bwMode="auto">
          <a:xfrm>
            <a:off x="10193167" y="489858"/>
            <a:ext cx="713489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Q62-23</a:t>
            </a:r>
          </a:p>
        </xdr:txBody>
      </xdr:sp>
      <xdr:sp macro="" textlink="">
        <xdr:nvSpPr>
          <xdr:cNvPr id="7335" name="ZoneTexte 11">
            <a:hlinkClick xmlns:r="http://schemas.openxmlformats.org/officeDocument/2006/relationships" r:id="rId12"/>
            <a:extLst>
              <a:ext uri="{FF2B5EF4-FFF2-40B4-BE49-F238E27FC236}">
                <a16:creationId xmlns:a16="http://schemas.microsoft.com/office/drawing/2014/main" id="{00000000-0008-0000-0100-0000A71C0000}"/>
              </a:ext>
            </a:extLst>
          </xdr:cNvPr>
          <xdr:cNvSpPr txBox="1"/>
        </xdr:nvSpPr>
        <xdr:spPr bwMode="auto">
          <a:xfrm>
            <a:off x="11407607" y="489858"/>
            <a:ext cx="713488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Q62-25</a:t>
            </a:r>
          </a:p>
        </xdr:txBody>
      </xdr:sp>
      <xdr:sp macro="" textlink="">
        <xdr:nvSpPr>
          <xdr:cNvPr id="7336" name="ZoneTexte 11">
            <a:hlinkClick xmlns:r="http://schemas.openxmlformats.org/officeDocument/2006/relationships" r:id="rId13"/>
            <a:extLst>
              <a:ext uri="{FF2B5EF4-FFF2-40B4-BE49-F238E27FC236}">
                <a16:creationId xmlns:a16="http://schemas.microsoft.com/office/drawing/2014/main" id="{00000000-0008-0000-0100-0000A81C0000}"/>
              </a:ext>
            </a:extLst>
          </xdr:cNvPr>
          <xdr:cNvSpPr txBox="1"/>
        </xdr:nvSpPr>
        <xdr:spPr bwMode="auto">
          <a:xfrm>
            <a:off x="12622047" y="489858"/>
            <a:ext cx="713488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Q62-27a</a:t>
            </a:r>
          </a:p>
        </xdr:txBody>
      </xdr:sp>
      <xdr:sp macro="" textlink="">
        <xdr:nvSpPr>
          <xdr:cNvPr id="7337" name="ZoneTexte 11">
            <a:hlinkClick xmlns:r="http://schemas.openxmlformats.org/officeDocument/2006/relationships" r:id="rId14"/>
            <a:extLst>
              <a:ext uri="{FF2B5EF4-FFF2-40B4-BE49-F238E27FC236}">
                <a16:creationId xmlns:a16="http://schemas.microsoft.com/office/drawing/2014/main" id="{00000000-0008-0000-0100-0000A91C0000}"/>
              </a:ext>
            </a:extLst>
          </xdr:cNvPr>
          <xdr:cNvSpPr txBox="1"/>
        </xdr:nvSpPr>
        <xdr:spPr bwMode="auto">
          <a:xfrm>
            <a:off x="13836489" y="489858"/>
            <a:ext cx="713487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Q62-27b</a:t>
            </a:r>
          </a:p>
        </xdr:txBody>
      </xdr:sp>
      <xdr:sp macro="" textlink="">
        <xdr:nvSpPr>
          <xdr:cNvPr id="7338" name="ZoneTexte 11">
            <a:hlinkClick xmlns:r="http://schemas.openxmlformats.org/officeDocument/2006/relationships" r:id="rId15"/>
            <a:extLst>
              <a:ext uri="{FF2B5EF4-FFF2-40B4-BE49-F238E27FC236}">
                <a16:creationId xmlns:a16="http://schemas.microsoft.com/office/drawing/2014/main" id="{00000000-0008-0000-0100-0000AA1C0000}"/>
              </a:ext>
            </a:extLst>
          </xdr:cNvPr>
          <xdr:cNvSpPr txBox="1"/>
        </xdr:nvSpPr>
        <xdr:spPr bwMode="auto">
          <a:xfrm>
            <a:off x="15050928" y="489858"/>
            <a:ext cx="713488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Q62-30</a:t>
            </a:r>
          </a:p>
        </xdr:txBody>
      </xdr:sp>
    </xdr:grpSp>
    <xdr:clientData/>
  </xdr:twoCellAnchor>
  <xdr:twoCellAnchor>
    <xdr:from>
      <xdr:col>0</xdr:col>
      <xdr:colOff>241788</xdr:colOff>
      <xdr:row>5</xdr:row>
      <xdr:rowOff>78440</xdr:rowOff>
    </xdr:from>
    <xdr:to>
      <xdr:col>3</xdr:col>
      <xdr:colOff>123265</xdr:colOff>
      <xdr:row>6</xdr:row>
      <xdr:rowOff>276411</xdr:rowOff>
    </xdr:to>
    <xdr:sp macro="" textlink="">
      <xdr:nvSpPr>
        <xdr:cNvPr id="7341" name="Rectangle: Rounded Corners 7340">
          <a:extLst>
            <a:ext uri="{FF2B5EF4-FFF2-40B4-BE49-F238E27FC236}">
              <a16:creationId xmlns:a16="http://schemas.microsoft.com/office/drawing/2014/main" id="{00000000-0008-0000-0100-0000AD1C0000}"/>
            </a:ext>
          </a:extLst>
        </xdr:cNvPr>
        <xdr:cNvSpPr/>
      </xdr:nvSpPr>
      <xdr:spPr>
        <a:xfrm>
          <a:off x="241788" y="1030940"/>
          <a:ext cx="1339535" cy="388471"/>
        </a:xfrm>
        <a:prstGeom prst="round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en-US" sz="1600" b="1" i="0" u="none" strike="noStrike">
              <a:solidFill>
                <a:srgbClr val="000000"/>
              </a:solidFill>
              <a:latin typeface="Calibri"/>
              <a:ea typeface="+mn-ea"/>
              <a:cs typeface="Calibri"/>
            </a:rPr>
            <a:t>Questions: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194237</xdr:colOff>
      <xdr:row>23</xdr:row>
      <xdr:rowOff>171822</xdr:rowOff>
    </xdr:from>
    <xdr:to>
      <xdr:col>6</xdr:col>
      <xdr:colOff>52295</xdr:colOff>
      <xdr:row>35</xdr:row>
      <xdr:rowOff>59765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651562" y="3896097"/>
          <a:ext cx="1324908" cy="2145368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209178</xdr:colOff>
      <xdr:row>35</xdr:row>
      <xdr:rowOff>82176</xdr:rowOff>
    </xdr:from>
    <xdr:to>
      <xdr:col>6</xdr:col>
      <xdr:colOff>67236</xdr:colOff>
      <xdr:row>46</xdr:row>
      <xdr:rowOff>74706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666503" y="6063876"/>
          <a:ext cx="1324908" cy="2097555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209178</xdr:colOff>
      <xdr:row>12</xdr:row>
      <xdr:rowOff>119528</xdr:rowOff>
    </xdr:from>
    <xdr:to>
      <xdr:col>6</xdr:col>
      <xdr:colOff>67236</xdr:colOff>
      <xdr:row>23</xdr:row>
      <xdr:rowOff>119529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1666503" y="1748303"/>
          <a:ext cx="1324908" cy="2095501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194236</xdr:colOff>
      <xdr:row>23</xdr:row>
      <xdr:rowOff>156881</xdr:rowOff>
    </xdr:from>
    <xdr:to>
      <xdr:col>3</xdr:col>
      <xdr:colOff>59766</xdr:colOff>
      <xdr:row>35</xdr:row>
      <xdr:rowOff>44824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194236" y="3881156"/>
          <a:ext cx="1322855" cy="2145368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186766</xdr:colOff>
      <xdr:row>35</xdr:row>
      <xdr:rowOff>67234</xdr:rowOff>
    </xdr:from>
    <xdr:to>
      <xdr:col>3</xdr:col>
      <xdr:colOff>52296</xdr:colOff>
      <xdr:row>46</xdr:row>
      <xdr:rowOff>59764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186766" y="6048934"/>
          <a:ext cx="1322855" cy="2097555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168088</xdr:colOff>
      <xdr:row>12</xdr:row>
      <xdr:rowOff>138206</xdr:rowOff>
    </xdr:from>
    <xdr:to>
      <xdr:col>3</xdr:col>
      <xdr:colOff>33618</xdr:colOff>
      <xdr:row>23</xdr:row>
      <xdr:rowOff>138207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168088" y="1766981"/>
          <a:ext cx="1322855" cy="2095501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1886</xdr:colOff>
          <xdr:row>13</xdr:row>
          <xdr:rowOff>26958</xdr:rowOff>
        </xdr:from>
        <xdr:to>
          <xdr:col>2</xdr:col>
          <xdr:colOff>565559</xdr:colOff>
          <xdr:row>23</xdr:row>
          <xdr:rowOff>50440</xdr:rowOff>
        </xdr:to>
        <xdr:grpSp>
          <xdr:nvGrpSpPr>
            <xdr:cNvPr id="8" name="Group 7">
              <a:extLst>
                <a:ext uri="{FF2B5EF4-FFF2-40B4-BE49-F238E27FC236}">
                  <a16:creationId xmlns:a16="http://schemas.microsoft.com/office/drawing/2014/main" id="{00000000-0008-0000-0200-000008000000}"/>
                </a:ext>
              </a:extLst>
            </xdr:cNvPr>
            <xdr:cNvGrpSpPr/>
          </xdr:nvGrpSpPr>
          <xdr:grpSpPr>
            <a:xfrm>
              <a:off x="237210" y="2794811"/>
              <a:ext cx="1168790" cy="2309482"/>
              <a:chOff x="5144152" y="755430"/>
              <a:chExt cx="1459955" cy="1914525"/>
            </a:xfrm>
          </xdr:grpSpPr>
          <xdr:sp macro="" textlink="">
            <xdr:nvSpPr>
              <xdr:cNvPr id="45057" name="Group Box 1" hidden="1">
                <a:extLst>
                  <a:ext uri="{63B3BB69-23CF-44E3-9099-C40C66FF867C}">
                    <a14:compatExt spid="_x0000_s45057"/>
                  </a:ext>
                  <a:ext uri="{FF2B5EF4-FFF2-40B4-BE49-F238E27FC236}">
                    <a16:creationId xmlns:a16="http://schemas.microsoft.com/office/drawing/2014/main" id="{00000000-0008-0000-0200-000001B00000}"/>
                  </a:ext>
                </a:extLst>
              </xdr:cNvPr>
              <xdr:cNvSpPr/>
            </xdr:nvSpPr>
            <xdr:spPr bwMode="auto">
              <a:xfrm>
                <a:off x="5144152" y="755430"/>
                <a:ext cx="1459955" cy="19145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Civil</a:t>
                </a:r>
              </a:p>
            </xdr:txBody>
          </xdr:sp>
          <xdr:sp macro="" textlink="">
            <xdr:nvSpPr>
              <xdr:cNvPr id="45058" name="Option Button 2" hidden="1">
                <a:extLst>
                  <a:ext uri="{63B3BB69-23CF-44E3-9099-C40C66FF867C}">
                    <a14:compatExt spid="_x0000_s45058"/>
                  </a:ext>
                  <a:ext uri="{FF2B5EF4-FFF2-40B4-BE49-F238E27FC236}">
                    <a16:creationId xmlns:a16="http://schemas.microsoft.com/office/drawing/2014/main" id="{00000000-0008-0000-0200-000002B00000}"/>
                  </a:ext>
                </a:extLst>
              </xdr:cNvPr>
              <xdr:cNvSpPr/>
            </xdr:nvSpPr>
            <xdr:spPr bwMode="auto">
              <a:xfrm>
                <a:off x="5483448" y="937720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95-100 %</a:t>
                </a:r>
              </a:p>
            </xdr:txBody>
          </xdr:sp>
          <xdr:sp macro="" textlink="">
            <xdr:nvSpPr>
              <xdr:cNvPr id="45059" name="Option Button 3" hidden="1">
                <a:extLst>
                  <a:ext uri="{63B3BB69-23CF-44E3-9099-C40C66FF867C}">
                    <a14:compatExt spid="_x0000_s45059"/>
                  </a:ext>
                  <a:ext uri="{FF2B5EF4-FFF2-40B4-BE49-F238E27FC236}">
                    <a16:creationId xmlns:a16="http://schemas.microsoft.com/office/drawing/2014/main" id="{00000000-0008-0000-0200-000003B00000}"/>
                  </a:ext>
                </a:extLst>
              </xdr:cNvPr>
              <xdr:cNvSpPr/>
            </xdr:nvSpPr>
            <xdr:spPr bwMode="auto">
              <a:xfrm>
                <a:off x="5483448" y="1128221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75-95 %</a:t>
                </a:r>
              </a:p>
            </xdr:txBody>
          </xdr:sp>
          <xdr:sp macro="" textlink="">
            <xdr:nvSpPr>
              <xdr:cNvPr id="45060" name="Option Button 4" hidden="1">
                <a:extLst>
                  <a:ext uri="{63B3BB69-23CF-44E3-9099-C40C66FF867C}">
                    <a14:compatExt spid="_x0000_s45060"/>
                  </a:ext>
                  <a:ext uri="{FF2B5EF4-FFF2-40B4-BE49-F238E27FC236}">
                    <a16:creationId xmlns:a16="http://schemas.microsoft.com/office/drawing/2014/main" id="{00000000-0008-0000-0200-000004B00000}"/>
                  </a:ext>
                </a:extLst>
              </xdr:cNvPr>
              <xdr:cNvSpPr/>
            </xdr:nvSpPr>
            <xdr:spPr bwMode="auto">
              <a:xfrm>
                <a:off x="5483448" y="1318720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50-75 %</a:t>
                </a:r>
              </a:p>
            </xdr:txBody>
          </xdr:sp>
          <xdr:sp macro="" textlink="">
            <xdr:nvSpPr>
              <xdr:cNvPr id="45061" name="Option Button 5" hidden="1">
                <a:extLst>
                  <a:ext uri="{63B3BB69-23CF-44E3-9099-C40C66FF867C}">
                    <a14:compatExt spid="_x0000_s45061"/>
                  </a:ext>
                  <a:ext uri="{FF2B5EF4-FFF2-40B4-BE49-F238E27FC236}">
                    <a16:creationId xmlns:a16="http://schemas.microsoft.com/office/drawing/2014/main" id="{00000000-0008-0000-0200-000005B00000}"/>
                  </a:ext>
                </a:extLst>
              </xdr:cNvPr>
              <xdr:cNvSpPr/>
            </xdr:nvSpPr>
            <xdr:spPr bwMode="auto">
              <a:xfrm>
                <a:off x="5483448" y="1509220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25-50 %</a:t>
                </a:r>
              </a:p>
            </xdr:txBody>
          </xdr:sp>
          <xdr:sp macro="" textlink="">
            <xdr:nvSpPr>
              <xdr:cNvPr id="45062" name="Option Button 6" hidden="1">
                <a:extLst>
                  <a:ext uri="{63B3BB69-23CF-44E3-9099-C40C66FF867C}">
                    <a14:compatExt spid="_x0000_s45062"/>
                  </a:ext>
                  <a:ext uri="{FF2B5EF4-FFF2-40B4-BE49-F238E27FC236}">
                    <a16:creationId xmlns:a16="http://schemas.microsoft.com/office/drawing/2014/main" id="{00000000-0008-0000-0200-000006B00000}"/>
                  </a:ext>
                </a:extLst>
              </xdr:cNvPr>
              <xdr:cNvSpPr/>
            </xdr:nvSpPr>
            <xdr:spPr bwMode="auto">
              <a:xfrm>
                <a:off x="5483448" y="1699720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1-25 %</a:t>
                </a:r>
              </a:p>
            </xdr:txBody>
          </xdr:sp>
          <xdr:sp macro="" textlink="">
            <xdr:nvSpPr>
              <xdr:cNvPr id="45063" name="Option Button 7" hidden="1">
                <a:extLst>
                  <a:ext uri="{63B3BB69-23CF-44E3-9099-C40C66FF867C}">
                    <a14:compatExt spid="_x0000_s45063"/>
                  </a:ext>
                  <a:ext uri="{FF2B5EF4-FFF2-40B4-BE49-F238E27FC236}">
                    <a16:creationId xmlns:a16="http://schemas.microsoft.com/office/drawing/2014/main" id="{00000000-0008-0000-0200-000007B00000}"/>
                  </a:ext>
                </a:extLst>
              </xdr:cNvPr>
              <xdr:cNvSpPr/>
            </xdr:nvSpPr>
            <xdr:spPr bwMode="auto">
              <a:xfrm>
                <a:off x="5483448" y="1890220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0 %</a:t>
                </a:r>
              </a:p>
            </xdr:txBody>
          </xdr:sp>
          <xdr:sp macro="" textlink="">
            <xdr:nvSpPr>
              <xdr:cNvPr id="45064" name="Option Button 8" hidden="1">
                <a:extLst>
                  <a:ext uri="{63B3BB69-23CF-44E3-9099-C40C66FF867C}">
                    <a14:compatExt spid="_x0000_s45064"/>
                  </a:ext>
                  <a:ext uri="{FF2B5EF4-FFF2-40B4-BE49-F238E27FC236}">
                    <a16:creationId xmlns:a16="http://schemas.microsoft.com/office/drawing/2014/main" id="{00000000-0008-0000-0200-000008B00000}"/>
                  </a:ext>
                </a:extLst>
              </xdr:cNvPr>
              <xdr:cNvSpPr/>
            </xdr:nvSpPr>
            <xdr:spPr bwMode="auto">
              <a:xfrm>
                <a:off x="5483448" y="2080720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NAP</a:t>
                </a:r>
              </a:p>
            </xdr:txBody>
          </xdr:sp>
          <xdr:sp macro="" textlink="">
            <xdr:nvSpPr>
              <xdr:cNvPr id="45065" name="Option Button 9" hidden="1">
                <a:extLst>
                  <a:ext uri="{63B3BB69-23CF-44E3-9099-C40C66FF867C}">
                    <a14:compatExt spid="_x0000_s45065"/>
                  </a:ext>
                  <a:ext uri="{FF2B5EF4-FFF2-40B4-BE49-F238E27FC236}">
                    <a16:creationId xmlns:a16="http://schemas.microsoft.com/office/drawing/2014/main" id="{00000000-0008-0000-0200-000009B00000}"/>
                  </a:ext>
                </a:extLst>
              </xdr:cNvPr>
              <xdr:cNvSpPr/>
            </xdr:nvSpPr>
            <xdr:spPr bwMode="auto">
              <a:xfrm>
                <a:off x="5483448" y="2271220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4767</xdr:colOff>
          <xdr:row>24</xdr:row>
          <xdr:rowOff>44966</xdr:rowOff>
        </xdr:from>
        <xdr:to>
          <xdr:col>2</xdr:col>
          <xdr:colOff>568436</xdr:colOff>
          <xdr:row>34</xdr:row>
          <xdr:rowOff>143154</xdr:rowOff>
        </xdr:to>
        <xdr:grpSp>
          <xdr:nvGrpSpPr>
            <xdr:cNvPr id="9" name="Group 8">
              <a:extLst>
                <a:ext uri="{FF2B5EF4-FFF2-40B4-BE49-F238E27FC236}">
                  <a16:creationId xmlns:a16="http://schemas.microsoft.com/office/drawing/2014/main" id="{00000000-0008-0000-0200-000009000000}"/>
                </a:ext>
              </a:extLst>
            </xdr:cNvPr>
            <xdr:cNvGrpSpPr/>
          </xdr:nvGrpSpPr>
          <xdr:grpSpPr>
            <a:xfrm>
              <a:off x="240091" y="5289319"/>
              <a:ext cx="1168786" cy="2350570"/>
              <a:chOff x="5147789" y="2853474"/>
              <a:chExt cx="1459949" cy="1914525"/>
            </a:xfrm>
          </xdr:grpSpPr>
          <xdr:sp macro="" textlink="">
            <xdr:nvSpPr>
              <xdr:cNvPr id="45066" name="Group Box 10" hidden="1">
                <a:extLst>
                  <a:ext uri="{63B3BB69-23CF-44E3-9099-C40C66FF867C}">
                    <a14:compatExt spid="_x0000_s45066"/>
                  </a:ext>
                  <a:ext uri="{FF2B5EF4-FFF2-40B4-BE49-F238E27FC236}">
                    <a16:creationId xmlns:a16="http://schemas.microsoft.com/office/drawing/2014/main" id="{00000000-0008-0000-0200-00000AB00000}"/>
                  </a:ext>
                </a:extLst>
              </xdr:cNvPr>
              <xdr:cNvSpPr/>
            </xdr:nvSpPr>
            <xdr:spPr bwMode="auto">
              <a:xfrm>
                <a:off x="5147789" y="2853474"/>
                <a:ext cx="1459949" cy="19145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Administrative</a:t>
                </a:r>
              </a:p>
            </xdr:txBody>
          </xdr:sp>
          <xdr:sp macro="" textlink="">
            <xdr:nvSpPr>
              <xdr:cNvPr id="45067" name="Option Button 11" hidden="1">
                <a:extLst>
                  <a:ext uri="{63B3BB69-23CF-44E3-9099-C40C66FF867C}">
                    <a14:compatExt spid="_x0000_s45067"/>
                  </a:ext>
                  <a:ext uri="{FF2B5EF4-FFF2-40B4-BE49-F238E27FC236}">
                    <a16:creationId xmlns:a16="http://schemas.microsoft.com/office/drawing/2014/main" id="{00000000-0008-0000-0200-00000BB00000}"/>
                  </a:ext>
                </a:extLst>
              </xdr:cNvPr>
              <xdr:cNvSpPr/>
            </xdr:nvSpPr>
            <xdr:spPr bwMode="auto">
              <a:xfrm>
                <a:off x="5487385" y="3031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95-100 %</a:t>
                </a:r>
              </a:p>
            </xdr:txBody>
          </xdr:sp>
          <xdr:sp macro="" textlink="">
            <xdr:nvSpPr>
              <xdr:cNvPr id="45068" name="Option Button 12" hidden="1">
                <a:extLst>
                  <a:ext uri="{63B3BB69-23CF-44E3-9099-C40C66FF867C}">
                    <a14:compatExt spid="_x0000_s45068"/>
                  </a:ext>
                  <a:ext uri="{FF2B5EF4-FFF2-40B4-BE49-F238E27FC236}">
                    <a16:creationId xmlns:a16="http://schemas.microsoft.com/office/drawing/2014/main" id="{00000000-0008-0000-0200-00000CB00000}"/>
                  </a:ext>
                </a:extLst>
              </xdr:cNvPr>
              <xdr:cNvSpPr/>
            </xdr:nvSpPr>
            <xdr:spPr bwMode="auto">
              <a:xfrm>
                <a:off x="5487385" y="3222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75-95 %</a:t>
                </a:r>
              </a:p>
            </xdr:txBody>
          </xdr:sp>
          <xdr:sp macro="" textlink="">
            <xdr:nvSpPr>
              <xdr:cNvPr id="45069" name="Option Button 13" hidden="1">
                <a:extLst>
                  <a:ext uri="{63B3BB69-23CF-44E3-9099-C40C66FF867C}">
                    <a14:compatExt spid="_x0000_s45069"/>
                  </a:ext>
                  <a:ext uri="{FF2B5EF4-FFF2-40B4-BE49-F238E27FC236}">
                    <a16:creationId xmlns:a16="http://schemas.microsoft.com/office/drawing/2014/main" id="{00000000-0008-0000-0200-00000DB00000}"/>
                  </a:ext>
                </a:extLst>
              </xdr:cNvPr>
              <xdr:cNvSpPr/>
            </xdr:nvSpPr>
            <xdr:spPr bwMode="auto">
              <a:xfrm>
                <a:off x="5487385" y="3412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50-75 %</a:t>
                </a:r>
              </a:p>
            </xdr:txBody>
          </xdr:sp>
          <xdr:sp macro="" textlink="">
            <xdr:nvSpPr>
              <xdr:cNvPr id="45070" name="Option Button 14" hidden="1">
                <a:extLst>
                  <a:ext uri="{63B3BB69-23CF-44E3-9099-C40C66FF867C}">
                    <a14:compatExt spid="_x0000_s45070"/>
                  </a:ext>
                  <a:ext uri="{FF2B5EF4-FFF2-40B4-BE49-F238E27FC236}">
                    <a16:creationId xmlns:a16="http://schemas.microsoft.com/office/drawing/2014/main" id="{00000000-0008-0000-0200-00000EB00000}"/>
                  </a:ext>
                </a:extLst>
              </xdr:cNvPr>
              <xdr:cNvSpPr/>
            </xdr:nvSpPr>
            <xdr:spPr bwMode="auto">
              <a:xfrm>
                <a:off x="5487385" y="3603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25-50 %</a:t>
                </a:r>
              </a:p>
            </xdr:txBody>
          </xdr:sp>
          <xdr:sp macro="" textlink="">
            <xdr:nvSpPr>
              <xdr:cNvPr id="45071" name="Option Button 15" hidden="1">
                <a:extLst>
                  <a:ext uri="{63B3BB69-23CF-44E3-9099-C40C66FF867C}">
                    <a14:compatExt spid="_x0000_s45071"/>
                  </a:ext>
                  <a:ext uri="{FF2B5EF4-FFF2-40B4-BE49-F238E27FC236}">
                    <a16:creationId xmlns:a16="http://schemas.microsoft.com/office/drawing/2014/main" id="{00000000-0008-0000-0200-00000FB00000}"/>
                  </a:ext>
                </a:extLst>
              </xdr:cNvPr>
              <xdr:cNvSpPr/>
            </xdr:nvSpPr>
            <xdr:spPr bwMode="auto">
              <a:xfrm>
                <a:off x="5487385" y="3793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1-25 %</a:t>
                </a:r>
              </a:p>
            </xdr:txBody>
          </xdr:sp>
          <xdr:sp macro="" textlink="">
            <xdr:nvSpPr>
              <xdr:cNvPr id="45072" name="Option Button 16" hidden="1">
                <a:extLst>
                  <a:ext uri="{63B3BB69-23CF-44E3-9099-C40C66FF867C}">
                    <a14:compatExt spid="_x0000_s45072"/>
                  </a:ext>
                  <a:ext uri="{FF2B5EF4-FFF2-40B4-BE49-F238E27FC236}">
                    <a16:creationId xmlns:a16="http://schemas.microsoft.com/office/drawing/2014/main" id="{00000000-0008-0000-0200-000010B00000}"/>
                  </a:ext>
                </a:extLst>
              </xdr:cNvPr>
              <xdr:cNvSpPr/>
            </xdr:nvSpPr>
            <xdr:spPr bwMode="auto">
              <a:xfrm>
                <a:off x="5487385" y="3984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0 %</a:t>
                </a:r>
              </a:p>
            </xdr:txBody>
          </xdr:sp>
          <xdr:sp macro="" textlink="">
            <xdr:nvSpPr>
              <xdr:cNvPr id="45073" name="Option Button 17" hidden="1">
                <a:extLst>
                  <a:ext uri="{63B3BB69-23CF-44E3-9099-C40C66FF867C}">
                    <a14:compatExt spid="_x0000_s45073"/>
                  </a:ext>
                  <a:ext uri="{FF2B5EF4-FFF2-40B4-BE49-F238E27FC236}">
                    <a16:creationId xmlns:a16="http://schemas.microsoft.com/office/drawing/2014/main" id="{00000000-0008-0000-0200-000011B00000}"/>
                  </a:ext>
                </a:extLst>
              </xdr:cNvPr>
              <xdr:cNvSpPr/>
            </xdr:nvSpPr>
            <xdr:spPr bwMode="auto">
              <a:xfrm>
                <a:off x="5487385" y="4174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NAP</a:t>
                </a:r>
              </a:p>
            </xdr:txBody>
          </xdr:sp>
          <xdr:sp macro="" textlink="">
            <xdr:nvSpPr>
              <xdr:cNvPr id="45074" name="Option Button 18" hidden="1">
                <a:extLst>
                  <a:ext uri="{63B3BB69-23CF-44E3-9099-C40C66FF867C}">
                    <a14:compatExt spid="_x0000_s45074"/>
                  </a:ext>
                  <a:ext uri="{FF2B5EF4-FFF2-40B4-BE49-F238E27FC236}">
                    <a16:creationId xmlns:a16="http://schemas.microsoft.com/office/drawing/2014/main" id="{00000000-0008-0000-0200-000012B00000}"/>
                  </a:ext>
                </a:extLst>
              </xdr:cNvPr>
              <xdr:cNvSpPr/>
            </xdr:nvSpPr>
            <xdr:spPr bwMode="auto">
              <a:xfrm>
                <a:off x="5487385" y="4365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10045</xdr:colOff>
          <xdr:row>35</xdr:row>
          <xdr:rowOff>140425</xdr:rowOff>
        </xdr:from>
        <xdr:to>
          <xdr:col>2</xdr:col>
          <xdr:colOff>573714</xdr:colOff>
          <xdr:row>45</xdr:row>
          <xdr:rowOff>163907</xdr:rowOff>
        </xdr:to>
        <xdr:grpSp>
          <xdr:nvGrpSpPr>
            <xdr:cNvPr id="10" name="Group 9">
              <a:extLst>
                <a:ext uri="{FF2B5EF4-FFF2-40B4-BE49-F238E27FC236}">
                  <a16:creationId xmlns:a16="http://schemas.microsoft.com/office/drawing/2014/main" id="{00000000-0008-0000-0200-00000A000000}"/>
                </a:ext>
              </a:extLst>
            </xdr:cNvPr>
            <xdr:cNvGrpSpPr/>
          </xdr:nvGrpSpPr>
          <xdr:grpSpPr>
            <a:xfrm>
              <a:off x="245369" y="7827660"/>
              <a:ext cx="1168786" cy="2309482"/>
              <a:chOff x="5154353" y="4954339"/>
              <a:chExt cx="1459951" cy="1914522"/>
            </a:xfrm>
          </xdr:grpSpPr>
          <xdr:sp macro="" textlink="">
            <xdr:nvSpPr>
              <xdr:cNvPr id="45075" name="Group Box 19" hidden="1">
                <a:extLst>
                  <a:ext uri="{63B3BB69-23CF-44E3-9099-C40C66FF867C}">
                    <a14:compatExt spid="_x0000_s45075"/>
                  </a:ext>
                  <a:ext uri="{FF2B5EF4-FFF2-40B4-BE49-F238E27FC236}">
                    <a16:creationId xmlns:a16="http://schemas.microsoft.com/office/drawing/2014/main" id="{00000000-0008-0000-0200-000013B00000}"/>
                  </a:ext>
                </a:extLst>
              </xdr:cNvPr>
              <xdr:cNvSpPr/>
            </xdr:nvSpPr>
            <xdr:spPr bwMode="auto">
              <a:xfrm>
                <a:off x="5154353" y="4954339"/>
                <a:ext cx="1459951" cy="191452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Pénal</a:t>
                </a:r>
              </a:p>
            </xdr:txBody>
          </xdr:sp>
          <xdr:sp macro="" textlink="">
            <xdr:nvSpPr>
              <xdr:cNvPr id="45076" name="Option Button 20" hidden="1">
                <a:extLst>
                  <a:ext uri="{63B3BB69-23CF-44E3-9099-C40C66FF867C}">
                    <a14:compatExt spid="_x0000_s45076"/>
                  </a:ext>
                  <a:ext uri="{FF2B5EF4-FFF2-40B4-BE49-F238E27FC236}">
                    <a16:creationId xmlns:a16="http://schemas.microsoft.com/office/drawing/2014/main" id="{00000000-0008-0000-0200-000014B00000}"/>
                  </a:ext>
                </a:extLst>
              </xdr:cNvPr>
              <xdr:cNvSpPr/>
            </xdr:nvSpPr>
            <xdr:spPr bwMode="auto">
              <a:xfrm>
                <a:off x="5487379" y="5127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95-100 %</a:t>
                </a:r>
              </a:p>
            </xdr:txBody>
          </xdr:sp>
          <xdr:sp macro="" textlink="">
            <xdr:nvSpPr>
              <xdr:cNvPr id="45077" name="Option Button 21" hidden="1">
                <a:extLst>
                  <a:ext uri="{63B3BB69-23CF-44E3-9099-C40C66FF867C}">
                    <a14:compatExt spid="_x0000_s45077"/>
                  </a:ext>
                  <a:ext uri="{FF2B5EF4-FFF2-40B4-BE49-F238E27FC236}">
                    <a16:creationId xmlns:a16="http://schemas.microsoft.com/office/drawing/2014/main" id="{00000000-0008-0000-0200-000015B00000}"/>
                  </a:ext>
                </a:extLst>
              </xdr:cNvPr>
              <xdr:cNvSpPr/>
            </xdr:nvSpPr>
            <xdr:spPr bwMode="auto">
              <a:xfrm>
                <a:off x="5487379" y="5317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75-95 %</a:t>
                </a:r>
              </a:p>
            </xdr:txBody>
          </xdr:sp>
          <xdr:sp macro="" textlink="">
            <xdr:nvSpPr>
              <xdr:cNvPr id="45078" name="Option Button 22" hidden="1">
                <a:extLst>
                  <a:ext uri="{63B3BB69-23CF-44E3-9099-C40C66FF867C}">
                    <a14:compatExt spid="_x0000_s45078"/>
                  </a:ext>
                  <a:ext uri="{FF2B5EF4-FFF2-40B4-BE49-F238E27FC236}">
                    <a16:creationId xmlns:a16="http://schemas.microsoft.com/office/drawing/2014/main" id="{00000000-0008-0000-0200-000016B00000}"/>
                  </a:ext>
                </a:extLst>
              </xdr:cNvPr>
              <xdr:cNvSpPr/>
            </xdr:nvSpPr>
            <xdr:spPr bwMode="auto">
              <a:xfrm>
                <a:off x="5487379" y="5508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50-75 %</a:t>
                </a:r>
              </a:p>
            </xdr:txBody>
          </xdr:sp>
          <xdr:sp macro="" textlink="">
            <xdr:nvSpPr>
              <xdr:cNvPr id="45079" name="Option Button 23" hidden="1">
                <a:extLst>
                  <a:ext uri="{63B3BB69-23CF-44E3-9099-C40C66FF867C}">
                    <a14:compatExt spid="_x0000_s45079"/>
                  </a:ext>
                  <a:ext uri="{FF2B5EF4-FFF2-40B4-BE49-F238E27FC236}">
                    <a16:creationId xmlns:a16="http://schemas.microsoft.com/office/drawing/2014/main" id="{00000000-0008-0000-0200-000017B00000}"/>
                  </a:ext>
                </a:extLst>
              </xdr:cNvPr>
              <xdr:cNvSpPr/>
            </xdr:nvSpPr>
            <xdr:spPr bwMode="auto">
              <a:xfrm>
                <a:off x="5487379" y="5698918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25-50 %</a:t>
                </a:r>
              </a:p>
            </xdr:txBody>
          </xdr:sp>
          <xdr:sp macro="" textlink="">
            <xdr:nvSpPr>
              <xdr:cNvPr id="45080" name="Option Button 24" hidden="1">
                <a:extLst>
                  <a:ext uri="{63B3BB69-23CF-44E3-9099-C40C66FF867C}">
                    <a14:compatExt spid="_x0000_s45080"/>
                  </a:ext>
                  <a:ext uri="{FF2B5EF4-FFF2-40B4-BE49-F238E27FC236}">
                    <a16:creationId xmlns:a16="http://schemas.microsoft.com/office/drawing/2014/main" id="{00000000-0008-0000-0200-000018B00000}"/>
                  </a:ext>
                </a:extLst>
              </xdr:cNvPr>
              <xdr:cNvSpPr/>
            </xdr:nvSpPr>
            <xdr:spPr bwMode="auto">
              <a:xfrm>
                <a:off x="5487379" y="5889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1-25 %</a:t>
                </a:r>
              </a:p>
            </xdr:txBody>
          </xdr:sp>
          <xdr:sp macro="" textlink="">
            <xdr:nvSpPr>
              <xdr:cNvPr id="45081" name="Option Button 25" hidden="1">
                <a:extLst>
                  <a:ext uri="{63B3BB69-23CF-44E3-9099-C40C66FF867C}">
                    <a14:compatExt spid="_x0000_s45081"/>
                  </a:ext>
                  <a:ext uri="{FF2B5EF4-FFF2-40B4-BE49-F238E27FC236}">
                    <a16:creationId xmlns:a16="http://schemas.microsoft.com/office/drawing/2014/main" id="{00000000-0008-0000-0200-000019B00000}"/>
                  </a:ext>
                </a:extLst>
              </xdr:cNvPr>
              <xdr:cNvSpPr/>
            </xdr:nvSpPr>
            <xdr:spPr bwMode="auto">
              <a:xfrm>
                <a:off x="5487379" y="6079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0 %</a:t>
                </a:r>
              </a:p>
            </xdr:txBody>
          </xdr:sp>
          <xdr:sp macro="" textlink="">
            <xdr:nvSpPr>
              <xdr:cNvPr id="45082" name="Option Button 26" hidden="1">
                <a:extLst>
                  <a:ext uri="{63B3BB69-23CF-44E3-9099-C40C66FF867C}">
                    <a14:compatExt spid="_x0000_s45082"/>
                  </a:ext>
                  <a:ext uri="{FF2B5EF4-FFF2-40B4-BE49-F238E27FC236}">
                    <a16:creationId xmlns:a16="http://schemas.microsoft.com/office/drawing/2014/main" id="{00000000-0008-0000-0200-00001AB00000}"/>
                  </a:ext>
                </a:extLst>
              </xdr:cNvPr>
              <xdr:cNvSpPr/>
            </xdr:nvSpPr>
            <xdr:spPr bwMode="auto">
              <a:xfrm>
                <a:off x="5487379" y="6270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NAP</a:t>
                </a:r>
              </a:p>
            </xdr:txBody>
          </xdr:sp>
          <xdr:sp macro="" textlink="">
            <xdr:nvSpPr>
              <xdr:cNvPr id="45083" name="Option Button 27" hidden="1">
                <a:extLst>
                  <a:ext uri="{63B3BB69-23CF-44E3-9099-C40C66FF867C}">
                    <a14:compatExt spid="_x0000_s45083"/>
                  </a:ext>
                  <a:ext uri="{FF2B5EF4-FFF2-40B4-BE49-F238E27FC236}">
                    <a16:creationId xmlns:a16="http://schemas.microsoft.com/office/drawing/2014/main" id="{00000000-0008-0000-0200-00001BB00000}"/>
                  </a:ext>
                </a:extLst>
              </xdr:cNvPr>
              <xdr:cNvSpPr/>
            </xdr:nvSpPr>
            <xdr:spPr bwMode="auto">
              <a:xfrm>
                <a:off x="5487379" y="6460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379</xdr:colOff>
          <xdr:row>13</xdr:row>
          <xdr:rowOff>18676</xdr:rowOff>
        </xdr:from>
        <xdr:to>
          <xdr:col>5</xdr:col>
          <xdr:colOff>564991</xdr:colOff>
          <xdr:row>23</xdr:row>
          <xdr:rowOff>42158</xdr:rowOff>
        </xdr:to>
        <xdr:grpSp>
          <xdr:nvGrpSpPr>
            <xdr:cNvPr id="11" name="Group 10">
              <a:extLst>
                <a:ext uri="{FF2B5EF4-FFF2-40B4-BE49-F238E27FC236}">
                  <a16:creationId xmlns:a16="http://schemas.microsoft.com/office/drawing/2014/main" id="{00000000-0008-0000-0200-00000B000000}"/>
                </a:ext>
              </a:extLst>
            </xdr:cNvPr>
            <xdr:cNvGrpSpPr/>
          </xdr:nvGrpSpPr>
          <xdr:grpSpPr>
            <a:xfrm>
              <a:off x="1692467" y="2786529"/>
              <a:ext cx="1169730" cy="2309482"/>
              <a:chOff x="5144160" y="755430"/>
              <a:chExt cx="1459952" cy="1914525"/>
            </a:xfrm>
          </xdr:grpSpPr>
          <xdr:sp macro="" textlink="">
            <xdr:nvSpPr>
              <xdr:cNvPr id="45084" name="Group Box 28" hidden="1">
                <a:extLst>
                  <a:ext uri="{63B3BB69-23CF-44E3-9099-C40C66FF867C}">
                    <a14:compatExt spid="_x0000_s45084"/>
                  </a:ext>
                  <a:ext uri="{FF2B5EF4-FFF2-40B4-BE49-F238E27FC236}">
                    <a16:creationId xmlns:a16="http://schemas.microsoft.com/office/drawing/2014/main" id="{00000000-0008-0000-0200-00001CB00000}"/>
                  </a:ext>
                </a:extLst>
              </xdr:cNvPr>
              <xdr:cNvSpPr/>
            </xdr:nvSpPr>
            <xdr:spPr bwMode="auto">
              <a:xfrm>
                <a:off x="5144160" y="755430"/>
                <a:ext cx="1459952" cy="19145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Civil</a:t>
                </a:r>
              </a:p>
            </xdr:txBody>
          </xdr:sp>
          <xdr:sp macro="" textlink="">
            <xdr:nvSpPr>
              <xdr:cNvPr id="45085" name="Option Button 29" hidden="1">
                <a:extLst>
                  <a:ext uri="{63B3BB69-23CF-44E3-9099-C40C66FF867C}">
                    <a14:compatExt spid="_x0000_s45085"/>
                  </a:ext>
                  <a:ext uri="{FF2B5EF4-FFF2-40B4-BE49-F238E27FC236}">
                    <a16:creationId xmlns:a16="http://schemas.microsoft.com/office/drawing/2014/main" id="{00000000-0008-0000-0200-00001DB00000}"/>
                  </a:ext>
                </a:extLst>
              </xdr:cNvPr>
              <xdr:cNvSpPr/>
            </xdr:nvSpPr>
            <xdr:spPr bwMode="auto">
              <a:xfrm>
                <a:off x="5483444" y="937720"/>
                <a:ext cx="102049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95-100 %</a:t>
                </a:r>
              </a:p>
            </xdr:txBody>
          </xdr:sp>
          <xdr:sp macro="" textlink="">
            <xdr:nvSpPr>
              <xdr:cNvPr id="45086" name="Option Button 30" hidden="1">
                <a:extLst>
                  <a:ext uri="{63B3BB69-23CF-44E3-9099-C40C66FF867C}">
                    <a14:compatExt spid="_x0000_s45086"/>
                  </a:ext>
                  <a:ext uri="{FF2B5EF4-FFF2-40B4-BE49-F238E27FC236}">
                    <a16:creationId xmlns:a16="http://schemas.microsoft.com/office/drawing/2014/main" id="{00000000-0008-0000-0200-00001EB00000}"/>
                  </a:ext>
                </a:extLst>
              </xdr:cNvPr>
              <xdr:cNvSpPr/>
            </xdr:nvSpPr>
            <xdr:spPr bwMode="auto">
              <a:xfrm>
                <a:off x="5483444" y="1128220"/>
                <a:ext cx="102049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75-95 %</a:t>
                </a:r>
              </a:p>
            </xdr:txBody>
          </xdr:sp>
          <xdr:sp macro="" textlink="">
            <xdr:nvSpPr>
              <xdr:cNvPr id="45087" name="Option Button 31" hidden="1">
                <a:extLst>
                  <a:ext uri="{63B3BB69-23CF-44E3-9099-C40C66FF867C}">
                    <a14:compatExt spid="_x0000_s45087"/>
                  </a:ext>
                  <a:ext uri="{FF2B5EF4-FFF2-40B4-BE49-F238E27FC236}">
                    <a16:creationId xmlns:a16="http://schemas.microsoft.com/office/drawing/2014/main" id="{00000000-0008-0000-0200-00001FB00000}"/>
                  </a:ext>
                </a:extLst>
              </xdr:cNvPr>
              <xdr:cNvSpPr/>
            </xdr:nvSpPr>
            <xdr:spPr bwMode="auto">
              <a:xfrm>
                <a:off x="5483444" y="1318720"/>
                <a:ext cx="102049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50-75 %</a:t>
                </a:r>
              </a:p>
            </xdr:txBody>
          </xdr:sp>
          <xdr:sp macro="" textlink="">
            <xdr:nvSpPr>
              <xdr:cNvPr id="45088" name="Option Button 32" hidden="1">
                <a:extLst>
                  <a:ext uri="{63B3BB69-23CF-44E3-9099-C40C66FF867C}">
                    <a14:compatExt spid="_x0000_s45088"/>
                  </a:ext>
                  <a:ext uri="{FF2B5EF4-FFF2-40B4-BE49-F238E27FC236}">
                    <a16:creationId xmlns:a16="http://schemas.microsoft.com/office/drawing/2014/main" id="{00000000-0008-0000-0200-000020B00000}"/>
                  </a:ext>
                </a:extLst>
              </xdr:cNvPr>
              <xdr:cNvSpPr/>
            </xdr:nvSpPr>
            <xdr:spPr bwMode="auto">
              <a:xfrm>
                <a:off x="5483444" y="1509220"/>
                <a:ext cx="102049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25-50 %</a:t>
                </a:r>
              </a:p>
            </xdr:txBody>
          </xdr:sp>
          <xdr:sp macro="" textlink="">
            <xdr:nvSpPr>
              <xdr:cNvPr id="45089" name="Option Button 33" hidden="1">
                <a:extLst>
                  <a:ext uri="{63B3BB69-23CF-44E3-9099-C40C66FF867C}">
                    <a14:compatExt spid="_x0000_s45089"/>
                  </a:ext>
                  <a:ext uri="{FF2B5EF4-FFF2-40B4-BE49-F238E27FC236}">
                    <a16:creationId xmlns:a16="http://schemas.microsoft.com/office/drawing/2014/main" id="{00000000-0008-0000-0200-000021B00000}"/>
                  </a:ext>
                </a:extLst>
              </xdr:cNvPr>
              <xdr:cNvSpPr/>
            </xdr:nvSpPr>
            <xdr:spPr bwMode="auto">
              <a:xfrm>
                <a:off x="5483444" y="1699720"/>
                <a:ext cx="102049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1-25 %</a:t>
                </a:r>
              </a:p>
            </xdr:txBody>
          </xdr:sp>
          <xdr:sp macro="" textlink="">
            <xdr:nvSpPr>
              <xdr:cNvPr id="45090" name="Option Button 34" hidden="1">
                <a:extLst>
                  <a:ext uri="{63B3BB69-23CF-44E3-9099-C40C66FF867C}">
                    <a14:compatExt spid="_x0000_s45090"/>
                  </a:ext>
                  <a:ext uri="{FF2B5EF4-FFF2-40B4-BE49-F238E27FC236}">
                    <a16:creationId xmlns:a16="http://schemas.microsoft.com/office/drawing/2014/main" id="{00000000-0008-0000-0200-000022B00000}"/>
                  </a:ext>
                </a:extLst>
              </xdr:cNvPr>
              <xdr:cNvSpPr/>
            </xdr:nvSpPr>
            <xdr:spPr bwMode="auto">
              <a:xfrm>
                <a:off x="5483444" y="1890220"/>
                <a:ext cx="102049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0 %</a:t>
                </a:r>
              </a:p>
            </xdr:txBody>
          </xdr:sp>
          <xdr:sp macro="" textlink="">
            <xdr:nvSpPr>
              <xdr:cNvPr id="45091" name="Option Button 35" hidden="1">
                <a:extLst>
                  <a:ext uri="{63B3BB69-23CF-44E3-9099-C40C66FF867C}">
                    <a14:compatExt spid="_x0000_s45091"/>
                  </a:ext>
                  <a:ext uri="{FF2B5EF4-FFF2-40B4-BE49-F238E27FC236}">
                    <a16:creationId xmlns:a16="http://schemas.microsoft.com/office/drawing/2014/main" id="{00000000-0008-0000-0200-000023B00000}"/>
                  </a:ext>
                </a:extLst>
              </xdr:cNvPr>
              <xdr:cNvSpPr/>
            </xdr:nvSpPr>
            <xdr:spPr bwMode="auto">
              <a:xfrm>
                <a:off x="5483444" y="2080720"/>
                <a:ext cx="102049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NAP</a:t>
                </a:r>
              </a:p>
            </xdr:txBody>
          </xdr:sp>
          <xdr:sp macro="" textlink="">
            <xdr:nvSpPr>
              <xdr:cNvPr id="45092" name="Option Button 36" hidden="1">
                <a:extLst>
                  <a:ext uri="{63B3BB69-23CF-44E3-9099-C40C66FF867C}">
                    <a14:compatExt spid="_x0000_s45092"/>
                  </a:ext>
                  <a:ext uri="{FF2B5EF4-FFF2-40B4-BE49-F238E27FC236}">
                    <a16:creationId xmlns:a16="http://schemas.microsoft.com/office/drawing/2014/main" id="{00000000-0008-0000-0200-000024B00000}"/>
                  </a:ext>
                </a:extLst>
              </xdr:cNvPr>
              <xdr:cNvSpPr/>
            </xdr:nvSpPr>
            <xdr:spPr bwMode="auto">
              <a:xfrm>
                <a:off x="5483444" y="2271220"/>
                <a:ext cx="102049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3210</xdr:colOff>
          <xdr:row>24</xdr:row>
          <xdr:rowOff>48444</xdr:rowOff>
        </xdr:from>
        <xdr:to>
          <xdr:col>5</xdr:col>
          <xdr:colOff>567822</xdr:colOff>
          <xdr:row>34</xdr:row>
          <xdr:rowOff>146632</xdr:rowOff>
        </xdr:to>
        <xdr:grpSp>
          <xdr:nvGrpSpPr>
            <xdr:cNvPr id="12" name="Group 11">
              <a:extLst>
                <a:ext uri="{FF2B5EF4-FFF2-40B4-BE49-F238E27FC236}">
                  <a16:creationId xmlns:a16="http://schemas.microsoft.com/office/drawing/2014/main" id="{00000000-0008-0000-0200-00000C000000}"/>
                </a:ext>
              </a:extLst>
            </xdr:cNvPr>
            <xdr:cNvGrpSpPr/>
          </xdr:nvGrpSpPr>
          <xdr:grpSpPr>
            <a:xfrm>
              <a:off x="1695298" y="5292797"/>
              <a:ext cx="1169730" cy="2350570"/>
              <a:chOff x="5147716" y="2865396"/>
              <a:chExt cx="1459953" cy="1914525"/>
            </a:xfrm>
          </xdr:grpSpPr>
          <xdr:sp macro="" textlink="">
            <xdr:nvSpPr>
              <xdr:cNvPr id="45093" name="Group Box 37" hidden="1">
                <a:extLst>
                  <a:ext uri="{63B3BB69-23CF-44E3-9099-C40C66FF867C}">
                    <a14:compatExt spid="_x0000_s45093"/>
                  </a:ext>
                  <a:ext uri="{FF2B5EF4-FFF2-40B4-BE49-F238E27FC236}">
                    <a16:creationId xmlns:a16="http://schemas.microsoft.com/office/drawing/2014/main" id="{00000000-0008-0000-0200-000025B00000}"/>
                  </a:ext>
                </a:extLst>
              </xdr:cNvPr>
              <xdr:cNvSpPr/>
            </xdr:nvSpPr>
            <xdr:spPr bwMode="auto">
              <a:xfrm>
                <a:off x="5147716" y="2865396"/>
                <a:ext cx="1459953" cy="19145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Administrative</a:t>
                </a:r>
              </a:p>
            </xdr:txBody>
          </xdr:sp>
          <xdr:sp macro="" textlink="">
            <xdr:nvSpPr>
              <xdr:cNvPr id="45094" name="Option Button 38" hidden="1">
                <a:extLst>
                  <a:ext uri="{63B3BB69-23CF-44E3-9099-C40C66FF867C}">
                    <a14:compatExt spid="_x0000_s45094"/>
                  </a:ext>
                  <a:ext uri="{FF2B5EF4-FFF2-40B4-BE49-F238E27FC236}">
                    <a16:creationId xmlns:a16="http://schemas.microsoft.com/office/drawing/2014/main" id="{00000000-0008-0000-0200-000026B00000}"/>
                  </a:ext>
                </a:extLst>
              </xdr:cNvPr>
              <xdr:cNvSpPr/>
            </xdr:nvSpPr>
            <xdr:spPr bwMode="auto">
              <a:xfrm>
                <a:off x="5487383" y="3031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95-100 %</a:t>
                </a:r>
              </a:p>
            </xdr:txBody>
          </xdr:sp>
          <xdr:sp macro="" textlink="">
            <xdr:nvSpPr>
              <xdr:cNvPr id="45095" name="Option Button 39" hidden="1">
                <a:extLst>
                  <a:ext uri="{63B3BB69-23CF-44E3-9099-C40C66FF867C}">
                    <a14:compatExt spid="_x0000_s45095"/>
                  </a:ext>
                  <a:ext uri="{FF2B5EF4-FFF2-40B4-BE49-F238E27FC236}">
                    <a16:creationId xmlns:a16="http://schemas.microsoft.com/office/drawing/2014/main" id="{00000000-0008-0000-0200-000027B00000}"/>
                  </a:ext>
                </a:extLst>
              </xdr:cNvPr>
              <xdr:cNvSpPr/>
            </xdr:nvSpPr>
            <xdr:spPr bwMode="auto">
              <a:xfrm>
                <a:off x="5487383" y="3222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75-95 %</a:t>
                </a:r>
              </a:p>
            </xdr:txBody>
          </xdr:sp>
          <xdr:sp macro="" textlink="">
            <xdr:nvSpPr>
              <xdr:cNvPr id="45096" name="Option Button 40" hidden="1">
                <a:extLst>
                  <a:ext uri="{63B3BB69-23CF-44E3-9099-C40C66FF867C}">
                    <a14:compatExt spid="_x0000_s45096"/>
                  </a:ext>
                  <a:ext uri="{FF2B5EF4-FFF2-40B4-BE49-F238E27FC236}">
                    <a16:creationId xmlns:a16="http://schemas.microsoft.com/office/drawing/2014/main" id="{00000000-0008-0000-0200-000028B00000}"/>
                  </a:ext>
                </a:extLst>
              </xdr:cNvPr>
              <xdr:cNvSpPr/>
            </xdr:nvSpPr>
            <xdr:spPr bwMode="auto">
              <a:xfrm>
                <a:off x="5487383" y="3412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50-75 %</a:t>
                </a:r>
              </a:p>
            </xdr:txBody>
          </xdr:sp>
          <xdr:sp macro="" textlink="">
            <xdr:nvSpPr>
              <xdr:cNvPr id="45097" name="Option Button 41" hidden="1">
                <a:extLst>
                  <a:ext uri="{63B3BB69-23CF-44E3-9099-C40C66FF867C}">
                    <a14:compatExt spid="_x0000_s45097"/>
                  </a:ext>
                  <a:ext uri="{FF2B5EF4-FFF2-40B4-BE49-F238E27FC236}">
                    <a16:creationId xmlns:a16="http://schemas.microsoft.com/office/drawing/2014/main" id="{00000000-0008-0000-0200-000029B00000}"/>
                  </a:ext>
                </a:extLst>
              </xdr:cNvPr>
              <xdr:cNvSpPr/>
            </xdr:nvSpPr>
            <xdr:spPr bwMode="auto">
              <a:xfrm>
                <a:off x="5487383" y="3603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25-50 %</a:t>
                </a:r>
              </a:p>
            </xdr:txBody>
          </xdr:sp>
          <xdr:sp macro="" textlink="">
            <xdr:nvSpPr>
              <xdr:cNvPr id="45098" name="Option Button 42" hidden="1">
                <a:extLst>
                  <a:ext uri="{63B3BB69-23CF-44E3-9099-C40C66FF867C}">
                    <a14:compatExt spid="_x0000_s45098"/>
                  </a:ext>
                  <a:ext uri="{FF2B5EF4-FFF2-40B4-BE49-F238E27FC236}">
                    <a16:creationId xmlns:a16="http://schemas.microsoft.com/office/drawing/2014/main" id="{00000000-0008-0000-0200-00002AB00000}"/>
                  </a:ext>
                </a:extLst>
              </xdr:cNvPr>
              <xdr:cNvSpPr/>
            </xdr:nvSpPr>
            <xdr:spPr bwMode="auto">
              <a:xfrm>
                <a:off x="5487383" y="3793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1-25 %</a:t>
                </a:r>
              </a:p>
            </xdr:txBody>
          </xdr:sp>
          <xdr:sp macro="" textlink="">
            <xdr:nvSpPr>
              <xdr:cNvPr id="45099" name="Option Button 43" hidden="1">
                <a:extLst>
                  <a:ext uri="{63B3BB69-23CF-44E3-9099-C40C66FF867C}">
                    <a14:compatExt spid="_x0000_s45099"/>
                  </a:ext>
                  <a:ext uri="{FF2B5EF4-FFF2-40B4-BE49-F238E27FC236}">
                    <a16:creationId xmlns:a16="http://schemas.microsoft.com/office/drawing/2014/main" id="{00000000-0008-0000-0200-00002BB00000}"/>
                  </a:ext>
                </a:extLst>
              </xdr:cNvPr>
              <xdr:cNvSpPr/>
            </xdr:nvSpPr>
            <xdr:spPr bwMode="auto">
              <a:xfrm>
                <a:off x="5487383" y="3984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0 %</a:t>
                </a:r>
              </a:p>
            </xdr:txBody>
          </xdr:sp>
          <xdr:sp macro="" textlink="">
            <xdr:nvSpPr>
              <xdr:cNvPr id="45100" name="Option Button 44" hidden="1">
                <a:extLst>
                  <a:ext uri="{63B3BB69-23CF-44E3-9099-C40C66FF867C}">
                    <a14:compatExt spid="_x0000_s45100"/>
                  </a:ext>
                  <a:ext uri="{FF2B5EF4-FFF2-40B4-BE49-F238E27FC236}">
                    <a16:creationId xmlns:a16="http://schemas.microsoft.com/office/drawing/2014/main" id="{00000000-0008-0000-0200-00002CB00000}"/>
                  </a:ext>
                </a:extLst>
              </xdr:cNvPr>
              <xdr:cNvSpPr/>
            </xdr:nvSpPr>
            <xdr:spPr bwMode="auto">
              <a:xfrm>
                <a:off x="5487383" y="4174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NAP</a:t>
                </a:r>
              </a:p>
            </xdr:txBody>
          </xdr:sp>
          <xdr:sp macro="" textlink="">
            <xdr:nvSpPr>
              <xdr:cNvPr id="45101" name="Option Button 45" hidden="1">
                <a:extLst>
                  <a:ext uri="{63B3BB69-23CF-44E3-9099-C40C66FF867C}">
                    <a14:compatExt spid="_x0000_s45101"/>
                  </a:ext>
                  <a:ext uri="{FF2B5EF4-FFF2-40B4-BE49-F238E27FC236}">
                    <a16:creationId xmlns:a16="http://schemas.microsoft.com/office/drawing/2014/main" id="{00000000-0008-0000-0200-00002DB00000}"/>
                  </a:ext>
                </a:extLst>
              </xdr:cNvPr>
              <xdr:cNvSpPr/>
            </xdr:nvSpPr>
            <xdr:spPr bwMode="auto">
              <a:xfrm>
                <a:off x="5487383" y="4365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8393</xdr:colOff>
          <xdr:row>35</xdr:row>
          <xdr:rowOff>132143</xdr:rowOff>
        </xdr:from>
        <xdr:to>
          <xdr:col>5</xdr:col>
          <xdr:colOff>573005</xdr:colOff>
          <xdr:row>45</xdr:row>
          <xdr:rowOff>155625</xdr:rowOff>
        </xdr:to>
        <xdr:grpSp>
          <xdr:nvGrpSpPr>
            <xdr:cNvPr id="13" name="Group 12">
              <a:extLst>
                <a:ext uri="{FF2B5EF4-FFF2-40B4-BE49-F238E27FC236}">
                  <a16:creationId xmlns:a16="http://schemas.microsoft.com/office/drawing/2014/main" id="{00000000-0008-0000-0200-00000D000000}"/>
                </a:ext>
              </a:extLst>
            </xdr:cNvPr>
            <xdr:cNvGrpSpPr/>
          </xdr:nvGrpSpPr>
          <xdr:grpSpPr>
            <a:xfrm>
              <a:off x="1700481" y="7819378"/>
              <a:ext cx="1169730" cy="2309482"/>
              <a:chOff x="5154333" y="4954359"/>
              <a:chExt cx="1459952" cy="1914526"/>
            </a:xfrm>
          </xdr:grpSpPr>
          <xdr:sp macro="" textlink="">
            <xdr:nvSpPr>
              <xdr:cNvPr id="45102" name="Group Box 46" hidden="1">
                <a:extLst>
                  <a:ext uri="{63B3BB69-23CF-44E3-9099-C40C66FF867C}">
                    <a14:compatExt spid="_x0000_s45102"/>
                  </a:ext>
                  <a:ext uri="{FF2B5EF4-FFF2-40B4-BE49-F238E27FC236}">
                    <a16:creationId xmlns:a16="http://schemas.microsoft.com/office/drawing/2014/main" id="{00000000-0008-0000-0200-00002EB00000}"/>
                  </a:ext>
                </a:extLst>
              </xdr:cNvPr>
              <xdr:cNvSpPr/>
            </xdr:nvSpPr>
            <xdr:spPr bwMode="auto">
              <a:xfrm>
                <a:off x="5154333" y="4954359"/>
                <a:ext cx="1459952" cy="191452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Pénal</a:t>
                </a:r>
              </a:p>
            </xdr:txBody>
          </xdr:sp>
          <xdr:sp macro="" textlink="">
            <xdr:nvSpPr>
              <xdr:cNvPr id="45103" name="Option Button 47" hidden="1">
                <a:extLst>
                  <a:ext uri="{63B3BB69-23CF-44E3-9099-C40C66FF867C}">
                    <a14:compatExt spid="_x0000_s45103"/>
                  </a:ext>
                  <a:ext uri="{FF2B5EF4-FFF2-40B4-BE49-F238E27FC236}">
                    <a16:creationId xmlns:a16="http://schemas.microsoft.com/office/drawing/2014/main" id="{00000000-0008-0000-0200-00002FB00000}"/>
                  </a:ext>
                </a:extLst>
              </xdr:cNvPr>
              <xdr:cNvSpPr/>
            </xdr:nvSpPr>
            <xdr:spPr bwMode="auto">
              <a:xfrm>
                <a:off x="5487385" y="5127417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95-100 %</a:t>
                </a:r>
              </a:p>
            </xdr:txBody>
          </xdr:sp>
          <xdr:sp macro="" textlink="">
            <xdr:nvSpPr>
              <xdr:cNvPr id="45104" name="Option Button 48" hidden="1">
                <a:extLst>
                  <a:ext uri="{63B3BB69-23CF-44E3-9099-C40C66FF867C}">
                    <a14:compatExt spid="_x0000_s45104"/>
                  </a:ext>
                  <a:ext uri="{FF2B5EF4-FFF2-40B4-BE49-F238E27FC236}">
                    <a16:creationId xmlns:a16="http://schemas.microsoft.com/office/drawing/2014/main" id="{00000000-0008-0000-0200-000030B00000}"/>
                  </a:ext>
                </a:extLst>
              </xdr:cNvPr>
              <xdr:cNvSpPr/>
            </xdr:nvSpPr>
            <xdr:spPr bwMode="auto">
              <a:xfrm>
                <a:off x="5487385" y="5317917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75-95 %</a:t>
                </a:r>
              </a:p>
            </xdr:txBody>
          </xdr:sp>
          <xdr:sp macro="" textlink="">
            <xdr:nvSpPr>
              <xdr:cNvPr id="45105" name="Option Button 49" hidden="1">
                <a:extLst>
                  <a:ext uri="{63B3BB69-23CF-44E3-9099-C40C66FF867C}">
                    <a14:compatExt spid="_x0000_s45105"/>
                  </a:ext>
                  <a:ext uri="{FF2B5EF4-FFF2-40B4-BE49-F238E27FC236}">
                    <a16:creationId xmlns:a16="http://schemas.microsoft.com/office/drawing/2014/main" id="{00000000-0008-0000-0200-000031B00000}"/>
                  </a:ext>
                </a:extLst>
              </xdr:cNvPr>
              <xdr:cNvSpPr/>
            </xdr:nvSpPr>
            <xdr:spPr bwMode="auto">
              <a:xfrm>
                <a:off x="5487385" y="5508417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50-75 %</a:t>
                </a:r>
              </a:p>
            </xdr:txBody>
          </xdr:sp>
          <xdr:sp macro="" textlink="">
            <xdr:nvSpPr>
              <xdr:cNvPr id="45106" name="Option Button 50" hidden="1">
                <a:extLst>
                  <a:ext uri="{63B3BB69-23CF-44E3-9099-C40C66FF867C}">
                    <a14:compatExt spid="_x0000_s45106"/>
                  </a:ext>
                  <a:ext uri="{FF2B5EF4-FFF2-40B4-BE49-F238E27FC236}">
                    <a16:creationId xmlns:a16="http://schemas.microsoft.com/office/drawing/2014/main" id="{00000000-0008-0000-0200-000032B00000}"/>
                  </a:ext>
                </a:extLst>
              </xdr:cNvPr>
              <xdr:cNvSpPr/>
            </xdr:nvSpPr>
            <xdr:spPr bwMode="auto">
              <a:xfrm>
                <a:off x="5487385" y="5698917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25-50 %</a:t>
                </a:r>
              </a:p>
            </xdr:txBody>
          </xdr:sp>
          <xdr:sp macro="" textlink="">
            <xdr:nvSpPr>
              <xdr:cNvPr id="45107" name="Option Button 51" hidden="1">
                <a:extLst>
                  <a:ext uri="{63B3BB69-23CF-44E3-9099-C40C66FF867C}">
                    <a14:compatExt spid="_x0000_s45107"/>
                  </a:ext>
                  <a:ext uri="{FF2B5EF4-FFF2-40B4-BE49-F238E27FC236}">
                    <a16:creationId xmlns:a16="http://schemas.microsoft.com/office/drawing/2014/main" id="{00000000-0008-0000-0200-000033B00000}"/>
                  </a:ext>
                </a:extLst>
              </xdr:cNvPr>
              <xdr:cNvSpPr/>
            </xdr:nvSpPr>
            <xdr:spPr bwMode="auto">
              <a:xfrm>
                <a:off x="5487385" y="5889417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1-25 %</a:t>
                </a:r>
              </a:p>
            </xdr:txBody>
          </xdr:sp>
          <xdr:sp macro="" textlink="">
            <xdr:nvSpPr>
              <xdr:cNvPr id="45108" name="Option Button 52" hidden="1">
                <a:extLst>
                  <a:ext uri="{63B3BB69-23CF-44E3-9099-C40C66FF867C}">
                    <a14:compatExt spid="_x0000_s45108"/>
                  </a:ext>
                  <a:ext uri="{FF2B5EF4-FFF2-40B4-BE49-F238E27FC236}">
                    <a16:creationId xmlns:a16="http://schemas.microsoft.com/office/drawing/2014/main" id="{00000000-0008-0000-0200-000034B00000}"/>
                  </a:ext>
                </a:extLst>
              </xdr:cNvPr>
              <xdr:cNvSpPr/>
            </xdr:nvSpPr>
            <xdr:spPr bwMode="auto">
              <a:xfrm>
                <a:off x="5487385" y="6079917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0 %</a:t>
                </a:r>
              </a:p>
            </xdr:txBody>
          </xdr:sp>
          <xdr:sp macro="" textlink="">
            <xdr:nvSpPr>
              <xdr:cNvPr id="45109" name="Option Button 53" hidden="1">
                <a:extLst>
                  <a:ext uri="{63B3BB69-23CF-44E3-9099-C40C66FF867C}">
                    <a14:compatExt spid="_x0000_s45109"/>
                  </a:ext>
                  <a:ext uri="{FF2B5EF4-FFF2-40B4-BE49-F238E27FC236}">
                    <a16:creationId xmlns:a16="http://schemas.microsoft.com/office/drawing/2014/main" id="{00000000-0008-0000-0200-000035B00000}"/>
                  </a:ext>
                </a:extLst>
              </xdr:cNvPr>
              <xdr:cNvSpPr/>
            </xdr:nvSpPr>
            <xdr:spPr bwMode="auto">
              <a:xfrm>
                <a:off x="5487385" y="6270417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NAP</a:t>
                </a:r>
              </a:p>
            </xdr:txBody>
          </xdr:sp>
          <xdr:sp macro="" textlink="">
            <xdr:nvSpPr>
              <xdr:cNvPr id="45110" name="Option Button 54" hidden="1">
                <a:extLst>
                  <a:ext uri="{63B3BB69-23CF-44E3-9099-C40C66FF867C}">
                    <a14:compatExt spid="_x0000_s45110"/>
                  </a:ext>
                  <a:ext uri="{FF2B5EF4-FFF2-40B4-BE49-F238E27FC236}">
                    <a16:creationId xmlns:a16="http://schemas.microsoft.com/office/drawing/2014/main" id="{00000000-0008-0000-0200-000036B00000}"/>
                  </a:ext>
                </a:extLst>
              </xdr:cNvPr>
              <xdr:cNvSpPr/>
            </xdr:nvSpPr>
            <xdr:spPr bwMode="auto">
              <a:xfrm>
                <a:off x="5487385" y="6460916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85725</xdr:colOff>
          <xdr:row>13</xdr:row>
          <xdr:rowOff>161925</xdr:rowOff>
        </xdr:from>
        <xdr:to>
          <xdr:col>9</xdr:col>
          <xdr:colOff>295275</xdr:colOff>
          <xdr:row>15</xdr:row>
          <xdr:rowOff>9525</xdr:rowOff>
        </xdr:to>
        <xdr:sp macro="" textlink="">
          <xdr:nvSpPr>
            <xdr:cNvPr id="45111" name="Check Box 55" hidden="1">
              <a:extLst>
                <a:ext uri="{63B3BB69-23CF-44E3-9099-C40C66FF867C}">
                  <a14:compatExt spid="_x0000_s45111"/>
                </a:ext>
                <a:ext uri="{FF2B5EF4-FFF2-40B4-BE49-F238E27FC236}">
                  <a16:creationId xmlns:a16="http://schemas.microsoft.com/office/drawing/2014/main" id="{00000000-0008-0000-0200-000037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85725</xdr:colOff>
          <xdr:row>14</xdr:row>
          <xdr:rowOff>161925</xdr:rowOff>
        </xdr:from>
        <xdr:to>
          <xdr:col>9</xdr:col>
          <xdr:colOff>295275</xdr:colOff>
          <xdr:row>16</xdr:row>
          <xdr:rowOff>9525</xdr:rowOff>
        </xdr:to>
        <xdr:sp macro="" textlink="">
          <xdr:nvSpPr>
            <xdr:cNvPr id="45112" name="Check Box 56" hidden="1">
              <a:extLst>
                <a:ext uri="{63B3BB69-23CF-44E3-9099-C40C66FF867C}">
                  <a14:compatExt spid="_x0000_s45112"/>
                </a:ext>
                <a:ext uri="{FF2B5EF4-FFF2-40B4-BE49-F238E27FC236}">
                  <a16:creationId xmlns:a16="http://schemas.microsoft.com/office/drawing/2014/main" id="{00000000-0008-0000-0200-000038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85725</xdr:colOff>
          <xdr:row>15</xdr:row>
          <xdr:rowOff>161925</xdr:rowOff>
        </xdr:from>
        <xdr:to>
          <xdr:col>9</xdr:col>
          <xdr:colOff>295275</xdr:colOff>
          <xdr:row>17</xdr:row>
          <xdr:rowOff>9525</xdr:rowOff>
        </xdr:to>
        <xdr:sp macro="" textlink="">
          <xdr:nvSpPr>
            <xdr:cNvPr id="45113" name="Check Box 57" hidden="1">
              <a:extLst>
                <a:ext uri="{63B3BB69-23CF-44E3-9099-C40C66FF867C}">
                  <a14:compatExt spid="_x0000_s45113"/>
                </a:ext>
                <a:ext uri="{FF2B5EF4-FFF2-40B4-BE49-F238E27FC236}">
                  <a16:creationId xmlns:a16="http://schemas.microsoft.com/office/drawing/2014/main" id="{00000000-0008-0000-0200-000039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85725</xdr:colOff>
          <xdr:row>16</xdr:row>
          <xdr:rowOff>161925</xdr:rowOff>
        </xdr:from>
        <xdr:to>
          <xdr:col>9</xdr:col>
          <xdr:colOff>295275</xdr:colOff>
          <xdr:row>18</xdr:row>
          <xdr:rowOff>9525</xdr:rowOff>
        </xdr:to>
        <xdr:sp macro="" textlink="">
          <xdr:nvSpPr>
            <xdr:cNvPr id="45114" name="Check Box 58" hidden="1">
              <a:extLst>
                <a:ext uri="{63B3BB69-23CF-44E3-9099-C40C66FF867C}">
                  <a14:compatExt spid="_x0000_s45114"/>
                </a:ext>
                <a:ext uri="{FF2B5EF4-FFF2-40B4-BE49-F238E27FC236}">
                  <a16:creationId xmlns:a16="http://schemas.microsoft.com/office/drawing/2014/main" id="{00000000-0008-0000-0200-00003A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85725</xdr:colOff>
          <xdr:row>17</xdr:row>
          <xdr:rowOff>161925</xdr:rowOff>
        </xdr:from>
        <xdr:to>
          <xdr:col>9</xdr:col>
          <xdr:colOff>295275</xdr:colOff>
          <xdr:row>19</xdr:row>
          <xdr:rowOff>9525</xdr:rowOff>
        </xdr:to>
        <xdr:sp macro="" textlink="">
          <xdr:nvSpPr>
            <xdr:cNvPr id="45115" name="Check Box 59" hidden="1">
              <a:extLst>
                <a:ext uri="{63B3BB69-23CF-44E3-9099-C40C66FF867C}">
                  <a14:compatExt spid="_x0000_s45115"/>
                </a:ext>
                <a:ext uri="{FF2B5EF4-FFF2-40B4-BE49-F238E27FC236}">
                  <a16:creationId xmlns:a16="http://schemas.microsoft.com/office/drawing/2014/main" id="{00000000-0008-0000-0200-00003B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24</xdr:row>
          <xdr:rowOff>171450</xdr:rowOff>
        </xdr:from>
        <xdr:to>
          <xdr:col>9</xdr:col>
          <xdr:colOff>276225</xdr:colOff>
          <xdr:row>26</xdr:row>
          <xdr:rowOff>38100</xdr:rowOff>
        </xdr:to>
        <xdr:sp macro="" textlink="">
          <xdr:nvSpPr>
            <xdr:cNvPr id="45116" name="Check Box 60" hidden="1">
              <a:extLst>
                <a:ext uri="{63B3BB69-23CF-44E3-9099-C40C66FF867C}">
                  <a14:compatExt spid="_x0000_s45116"/>
                </a:ext>
                <a:ext uri="{FF2B5EF4-FFF2-40B4-BE49-F238E27FC236}">
                  <a16:creationId xmlns:a16="http://schemas.microsoft.com/office/drawing/2014/main" id="{00000000-0008-0000-0200-00003C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25</xdr:row>
          <xdr:rowOff>171450</xdr:rowOff>
        </xdr:from>
        <xdr:to>
          <xdr:col>9</xdr:col>
          <xdr:colOff>276225</xdr:colOff>
          <xdr:row>27</xdr:row>
          <xdr:rowOff>38100</xdr:rowOff>
        </xdr:to>
        <xdr:sp macro="" textlink="">
          <xdr:nvSpPr>
            <xdr:cNvPr id="45117" name="Check Box 61" hidden="1">
              <a:extLst>
                <a:ext uri="{63B3BB69-23CF-44E3-9099-C40C66FF867C}">
                  <a14:compatExt spid="_x0000_s45117"/>
                </a:ext>
                <a:ext uri="{FF2B5EF4-FFF2-40B4-BE49-F238E27FC236}">
                  <a16:creationId xmlns:a16="http://schemas.microsoft.com/office/drawing/2014/main" id="{00000000-0008-0000-0200-00003D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26</xdr:row>
          <xdr:rowOff>171450</xdr:rowOff>
        </xdr:from>
        <xdr:to>
          <xdr:col>9</xdr:col>
          <xdr:colOff>276225</xdr:colOff>
          <xdr:row>28</xdr:row>
          <xdr:rowOff>38100</xdr:rowOff>
        </xdr:to>
        <xdr:sp macro="" textlink="">
          <xdr:nvSpPr>
            <xdr:cNvPr id="45118" name="Check Box 62" hidden="1">
              <a:extLst>
                <a:ext uri="{63B3BB69-23CF-44E3-9099-C40C66FF867C}">
                  <a14:compatExt spid="_x0000_s45118"/>
                </a:ext>
                <a:ext uri="{FF2B5EF4-FFF2-40B4-BE49-F238E27FC236}">
                  <a16:creationId xmlns:a16="http://schemas.microsoft.com/office/drawing/2014/main" id="{00000000-0008-0000-0200-00003E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27</xdr:row>
          <xdr:rowOff>171450</xdr:rowOff>
        </xdr:from>
        <xdr:to>
          <xdr:col>9</xdr:col>
          <xdr:colOff>276225</xdr:colOff>
          <xdr:row>29</xdr:row>
          <xdr:rowOff>38100</xdr:rowOff>
        </xdr:to>
        <xdr:sp macro="" textlink="">
          <xdr:nvSpPr>
            <xdr:cNvPr id="45119" name="Check Box 63" hidden="1">
              <a:extLst>
                <a:ext uri="{63B3BB69-23CF-44E3-9099-C40C66FF867C}">
                  <a14:compatExt spid="_x0000_s45119"/>
                </a:ext>
                <a:ext uri="{FF2B5EF4-FFF2-40B4-BE49-F238E27FC236}">
                  <a16:creationId xmlns:a16="http://schemas.microsoft.com/office/drawing/2014/main" id="{00000000-0008-0000-0200-00003F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28</xdr:row>
          <xdr:rowOff>171450</xdr:rowOff>
        </xdr:from>
        <xdr:to>
          <xdr:col>9</xdr:col>
          <xdr:colOff>276225</xdr:colOff>
          <xdr:row>30</xdr:row>
          <xdr:rowOff>38100</xdr:rowOff>
        </xdr:to>
        <xdr:sp macro="" textlink="">
          <xdr:nvSpPr>
            <xdr:cNvPr id="45120" name="Check Box 64" hidden="1">
              <a:extLst>
                <a:ext uri="{63B3BB69-23CF-44E3-9099-C40C66FF867C}">
                  <a14:compatExt spid="_x0000_s45120"/>
                </a:ext>
                <a:ext uri="{FF2B5EF4-FFF2-40B4-BE49-F238E27FC236}">
                  <a16:creationId xmlns:a16="http://schemas.microsoft.com/office/drawing/2014/main" id="{00000000-0008-0000-0200-000040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35</xdr:row>
          <xdr:rowOff>161925</xdr:rowOff>
        </xdr:from>
        <xdr:to>
          <xdr:col>9</xdr:col>
          <xdr:colOff>257175</xdr:colOff>
          <xdr:row>37</xdr:row>
          <xdr:rowOff>9525</xdr:rowOff>
        </xdr:to>
        <xdr:sp macro="" textlink="">
          <xdr:nvSpPr>
            <xdr:cNvPr id="45121" name="Check Box 65" hidden="1">
              <a:extLst>
                <a:ext uri="{63B3BB69-23CF-44E3-9099-C40C66FF867C}">
                  <a14:compatExt spid="_x0000_s45121"/>
                </a:ext>
                <a:ext uri="{FF2B5EF4-FFF2-40B4-BE49-F238E27FC236}">
                  <a16:creationId xmlns:a16="http://schemas.microsoft.com/office/drawing/2014/main" id="{00000000-0008-0000-0200-000041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36</xdr:row>
          <xdr:rowOff>161925</xdr:rowOff>
        </xdr:from>
        <xdr:to>
          <xdr:col>9</xdr:col>
          <xdr:colOff>257175</xdr:colOff>
          <xdr:row>38</xdr:row>
          <xdr:rowOff>9525</xdr:rowOff>
        </xdr:to>
        <xdr:sp macro="" textlink="">
          <xdr:nvSpPr>
            <xdr:cNvPr id="45122" name="Check Box 66" hidden="1">
              <a:extLst>
                <a:ext uri="{63B3BB69-23CF-44E3-9099-C40C66FF867C}">
                  <a14:compatExt spid="_x0000_s45122"/>
                </a:ext>
                <a:ext uri="{FF2B5EF4-FFF2-40B4-BE49-F238E27FC236}">
                  <a16:creationId xmlns:a16="http://schemas.microsoft.com/office/drawing/2014/main" id="{00000000-0008-0000-0200-000042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37</xdr:row>
          <xdr:rowOff>161925</xdr:rowOff>
        </xdr:from>
        <xdr:to>
          <xdr:col>9</xdr:col>
          <xdr:colOff>257175</xdr:colOff>
          <xdr:row>39</xdr:row>
          <xdr:rowOff>9525</xdr:rowOff>
        </xdr:to>
        <xdr:sp macro="" textlink="">
          <xdr:nvSpPr>
            <xdr:cNvPr id="45123" name="Check Box 67" hidden="1">
              <a:extLst>
                <a:ext uri="{63B3BB69-23CF-44E3-9099-C40C66FF867C}">
                  <a14:compatExt spid="_x0000_s45123"/>
                </a:ext>
                <a:ext uri="{FF2B5EF4-FFF2-40B4-BE49-F238E27FC236}">
                  <a16:creationId xmlns:a16="http://schemas.microsoft.com/office/drawing/2014/main" id="{00000000-0008-0000-0200-000043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38</xdr:row>
          <xdr:rowOff>161925</xdr:rowOff>
        </xdr:from>
        <xdr:to>
          <xdr:col>9</xdr:col>
          <xdr:colOff>257175</xdr:colOff>
          <xdr:row>40</xdr:row>
          <xdr:rowOff>9525</xdr:rowOff>
        </xdr:to>
        <xdr:sp macro="" textlink="">
          <xdr:nvSpPr>
            <xdr:cNvPr id="45124" name="Check Box 68" hidden="1">
              <a:extLst>
                <a:ext uri="{63B3BB69-23CF-44E3-9099-C40C66FF867C}">
                  <a14:compatExt spid="_x0000_s45124"/>
                </a:ext>
                <a:ext uri="{FF2B5EF4-FFF2-40B4-BE49-F238E27FC236}">
                  <a16:creationId xmlns:a16="http://schemas.microsoft.com/office/drawing/2014/main" id="{00000000-0008-0000-0200-000044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39</xdr:row>
          <xdr:rowOff>161925</xdr:rowOff>
        </xdr:from>
        <xdr:to>
          <xdr:col>9</xdr:col>
          <xdr:colOff>257175</xdr:colOff>
          <xdr:row>41</xdr:row>
          <xdr:rowOff>9525</xdr:rowOff>
        </xdr:to>
        <xdr:sp macro="" textlink="">
          <xdr:nvSpPr>
            <xdr:cNvPr id="45125" name="Check Box 69" hidden="1">
              <a:extLst>
                <a:ext uri="{63B3BB69-23CF-44E3-9099-C40C66FF867C}">
                  <a14:compatExt spid="_x0000_s45125"/>
                </a:ext>
                <a:ext uri="{FF2B5EF4-FFF2-40B4-BE49-F238E27FC236}">
                  <a16:creationId xmlns:a16="http://schemas.microsoft.com/office/drawing/2014/main" id="{00000000-0008-0000-0200-000045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13</xdr:row>
          <xdr:rowOff>171450</xdr:rowOff>
        </xdr:from>
        <xdr:to>
          <xdr:col>14</xdr:col>
          <xdr:colOff>314325</xdr:colOff>
          <xdr:row>15</xdr:row>
          <xdr:rowOff>19050</xdr:rowOff>
        </xdr:to>
        <xdr:sp macro="" textlink="">
          <xdr:nvSpPr>
            <xdr:cNvPr id="45126" name="Check Box 70" hidden="1">
              <a:extLst>
                <a:ext uri="{63B3BB69-23CF-44E3-9099-C40C66FF867C}">
                  <a14:compatExt spid="_x0000_s45126"/>
                </a:ext>
                <a:ext uri="{FF2B5EF4-FFF2-40B4-BE49-F238E27FC236}">
                  <a16:creationId xmlns:a16="http://schemas.microsoft.com/office/drawing/2014/main" id="{00000000-0008-0000-0200-000046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14</xdr:row>
          <xdr:rowOff>171450</xdr:rowOff>
        </xdr:from>
        <xdr:to>
          <xdr:col>14</xdr:col>
          <xdr:colOff>314325</xdr:colOff>
          <xdr:row>16</xdr:row>
          <xdr:rowOff>19050</xdr:rowOff>
        </xdr:to>
        <xdr:sp macro="" textlink="">
          <xdr:nvSpPr>
            <xdr:cNvPr id="45127" name="Check Box 71" hidden="1">
              <a:extLst>
                <a:ext uri="{63B3BB69-23CF-44E3-9099-C40C66FF867C}">
                  <a14:compatExt spid="_x0000_s45127"/>
                </a:ext>
                <a:ext uri="{FF2B5EF4-FFF2-40B4-BE49-F238E27FC236}">
                  <a16:creationId xmlns:a16="http://schemas.microsoft.com/office/drawing/2014/main" id="{00000000-0008-0000-0200-000047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15</xdr:row>
          <xdr:rowOff>171450</xdr:rowOff>
        </xdr:from>
        <xdr:to>
          <xdr:col>14</xdr:col>
          <xdr:colOff>314325</xdr:colOff>
          <xdr:row>17</xdr:row>
          <xdr:rowOff>19050</xdr:rowOff>
        </xdr:to>
        <xdr:sp macro="" textlink="">
          <xdr:nvSpPr>
            <xdr:cNvPr id="45128" name="Check Box 72" hidden="1">
              <a:extLst>
                <a:ext uri="{63B3BB69-23CF-44E3-9099-C40C66FF867C}">
                  <a14:compatExt spid="_x0000_s45128"/>
                </a:ext>
                <a:ext uri="{FF2B5EF4-FFF2-40B4-BE49-F238E27FC236}">
                  <a16:creationId xmlns:a16="http://schemas.microsoft.com/office/drawing/2014/main" id="{00000000-0008-0000-0200-000048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16</xdr:row>
          <xdr:rowOff>171450</xdr:rowOff>
        </xdr:from>
        <xdr:to>
          <xdr:col>14</xdr:col>
          <xdr:colOff>314325</xdr:colOff>
          <xdr:row>18</xdr:row>
          <xdr:rowOff>19050</xdr:rowOff>
        </xdr:to>
        <xdr:sp macro="" textlink="">
          <xdr:nvSpPr>
            <xdr:cNvPr id="45129" name="Check Box 73" hidden="1">
              <a:extLst>
                <a:ext uri="{63B3BB69-23CF-44E3-9099-C40C66FF867C}">
                  <a14:compatExt spid="_x0000_s45129"/>
                </a:ext>
                <a:ext uri="{FF2B5EF4-FFF2-40B4-BE49-F238E27FC236}">
                  <a16:creationId xmlns:a16="http://schemas.microsoft.com/office/drawing/2014/main" id="{00000000-0008-0000-0200-000049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17</xdr:row>
          <xdr:rowOff>171450</xdr:rowOff>
        </xdr:from>
        <xdr:to>
          <xdr:col>14</xdr:col>
          <xdr:colOff>314325</xdr:colOff>
          <xdr:row>19</xdr:row>
          <xdr:rowOff>19050</xdr:rowOff>
        </xdr:to>
        <xdr:sp macro="" textlink="">
          <xdr:nvSpPr>
            <xdr:cNvPr id="45130" name="Check Box 74" hidden="1">
              <a:extLst>
                <a:ext uri="{63B3BB69-23CF-44E3-9099-C40C66FF867C}">
                  <a14:compatExt spid="_x0000_s45130"/>
                </a:ext>
                <a:ext uri="{FF2B5EF4-FFF2-40B4-BE49-F238E27FC236}">
                  <a16:creationId xmlns:a16="http://schemas.microsoft.com/office/drawing/2014/main" id="{00000000-0008-0000-0200-00004A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24</xdr:row>
          <xdr:rowOff>171450</xdr:rowOff>
        </xdr:from>
        <xdr:to>
          <xdr:col>14</xdr:col>
          <xdr:colOff>314325</xdr:colOff>
          <xdr:row>26</xdr:row>
          <xdr:rowOff>19050</xdr:rowOff>
        </xdr:to>
        <xdr:sp macro="" textlink="">
          <xdr:nvSpPr>
            <xdr:cNvPr id="45131" name="Check Box 75" hidden="1">
              <a:extLst>
                <a:ext uri="{63B3BB69-23CF-44E3-9099-C40C66FF867C}">
                  <a14:compatExt spid="_x0000_s45131"/>
                </a:ext>
                <a:ext uri="{FF2B5EF4-FFF2-40B4-BE49-F238E27FC236}">
                  <a16:creationId xmlns:a16="http://schemas.microsoft.com/office/drawing/2014/main" id="{00000000-0008-0000-0200-00004B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25</xdr:row>
          <xdr:rowOff>171450</xdr:rowOff>
        </xdr:from>
        <xdr:to>
          <xdr:col>14</xdr:col>
          <xdr:colOff>314325</xdr:colOff>
          <xdr:row>27</xdr:row>
          <xdr:rowOff>19050</xdr:rowOff>
        </xdr:to>
        <xdr:sp macro="" textlink="">
          <xdr:nvSpPr>
            <xdr:cNvPr id="45132" name="Check Box 76" hidden="1">
              <a:extLst>
                <a:ext uri="{63B3BB69-23CF-44E3-9099-C40C66FF867C}">
                  <a14:compatExt spid="_x0000_s45132"/>
                </a:ext>
                <a:ext uri="{FF2B5EF4-FFF2-40B4-BE49-F238E27FC236}">
                  <a16:creationId xmlns:a16="http://schemas.microsoft.com/office/drawing/2014/main" id="{00000000-0008-0000-0200-00004C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26</xdr:row>
          <xdr:rowOff>171450</xdr:rowOff>
        </xdr:from>
        <xdr:to>
          <xdr:col>14</xdr:col>
          <xdr:colOff>314325</xdr:colOff>
          <xdr:row>28</xdr:row>
          <xdr:rowOff>19050</xdr:rowOff>
        </xdr:to>
        <xdr:sp macro="" textlink="">
          <xdr:nvSpPr>
            <xdr:cNvPr id="45133" name="Check Box 77" hidden="1">
              <a:extLst>
                <a:ext uri="{63B3BB69-23CF-44E3-9099-C40C66FF867C}">
                  <a14:compatExt spid="_x0000_s45133"/>
                </a:ext>
                <a:ext uri="{FF2B5EF4-FFF2-40B4-BE49-F238E27FC236}">
                  <a16:creationId xmlns:a16="http://schemas.microsoft.com/office/drawing/2014/main" id="{00000000-0008-0000-0200-00004D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27</xdr:row>
          <xdr:rowOff>171450</xdr:rowOff>
        </xdr:from>
        <xdr:to>
          <xdr:col>14</xdr:col>
          <xdr:colOff>314325</xdr:colOff>
          <xdr:row>29</xdr:row>
          <xdr:rowOff>19050</xdr:rowOff>
        </xdr:to>
        <xdr:sp macro="" textlink="">
          <xdr:nvSpPr>
            <xdr:cNvPr id="45134" name="Check Box 78" hidden="1">
              <a:extLst>
                <a:ext uri="{63B3BB69-23CF-44E3-9099-C40C66FF867C}">
                  <a14:compatExt spid="_x0000_s45134"/>
                </a:ext>
                <a:ext uri="{FF2B5EF4-FFF2-40B4-BE49-F238E27FC236}">
                  <a16:creationId xmlns:a16="http://schemas.microsoft.com/office/drawing/2014/main" id="{00000000-0008-0000-0200-00004E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28</xdr:row>
          <xdr:rowOff>171450</xdr:rowOff>
        </xdr:from>
        <xdr:to>
          <xdr:col>14</xdr:col>
          <xdr:colOff>314325</xdr:colOff>
          <xdr:row>30</xdr:row>
          <xdr:rowOff>19050</xdr:rowOff>
        </xdr:to>
        <xdr:sp macro="" textlink="">
          <xdr:nvSpPr>
            <xdr:cNvPr id="45135" name="Check Box 79" hidden="1">
              <a:extLst>
                <a:ext uri="{63B3BB69-23CF-44E3-9099-C40C66FF867C}">
                  <a14:compatExt spid="_x0000_s45135"/>
                </a:ext>
                <a:ext uri="{FF2B5EF4-FFF2-40B4-BE49-F238E27FC236}">
                  <a16:creationId xmlns:a16="http://schemas.microsoft.com/office/drawing/2014/main" id="{00000000-0008-0000-0200-00004F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35</xdr:row>
          <xdr:rowOff>171450</xdr:rowOff>
        </xdr:from>
        <xdr:to>
          <xdr:col>14</xdr:col>
          <xdr:colOff>314325</xdr:colOff>
          <xdr:row>37</xdr:row>
          <xdr:rowOff>19050</xdr:rowOff>
        </xdr:to>
        <xdr:sp macro="" textlink="">
          <xdr:nvSpPr>
            <xdr:cNvPr id="45136" name="Check Box 80" hidden="1">
              <a:extLst>
                <a:ext uri="{63B3BB69-23CF-44E3-9099-C40C66FF867C}">
                  <a14:compatExt spid="_x0000_s45136"/>
                </a:ext>
                <a:ext uri="{FF2B5EF4-FFF2-40B4-BE49-F238E27FC236}">
                  <a16:creationId xmlns:a16="http://schemas.microsoft.com/office/drawing/2014/main" id="{00000000-0008-0000-0200-000050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36</xdr:row>
          <xdr:rowOff>171450</xdr:rowOff>
        </xdr:from>
        <xdr:to>
          <xdr:col>14</xdr:col>
          <xdr:colOff>314325</xdr:colOff>
          <xdr:row>38</xdr:row>
          <xdr:rowOff>19050</xdr:rowOff>
        </xdr:to>
        <xdr:sp macro="" textlink="">
          <xdr:nvSpPr>
            <xdr:cNvPr id="45137" name="Check Box 81" hidden="1">
              <a:extLst>
                <a:ext uri="{63B3BB69-23CF-44E3-9099-C40C66FF867C}">
                  <a14:compatExt spid="_x0000_s45137"/>
                </a:ext>
                <a:ext uri="{FF2B5EF4-FFF2-40B4-BE49-F238E27FC236}">
                  <a16:creationId xmlns:a16="http://schemas.microsoft.com/office/drawing/2014/main" id="{00000000-0008-0000-0200-000051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37</xdr:row>
          <xdr:rowOff>171450</xdr:rowOff>
        </xdr:from>
        <xdr:to>
          <xdr:col>14</xdr:col>
          <xdr:colOff>314325</xdr:colOff>
          <xdr:row>39</xdr:row>
          <xdr:rowOff>19050</xdr:rowOff>
        </xdr:to>
        <xdr:sp macro="" textlink="">
          <xdr:nvSpPr>
            <xdr:cNvPr id="45138" name="Check Box 82" hidden="1">
              <a:extLst>
                <a:ext uri="{63B3BB69-23CF-44E3-9099-C40C66FF867C}">
                  <a14:compatExt spid="_x0000_s45138"/>
                </a:ext>
                <a:ext uri="{FF2B5EF4-FFF2-40B4-BE49-F238E27FC236}">
                  <a16:creationId xmlns:a16="http://schemas.microsoft.com/office/drawing/2014/main" id="{00000000-0008-0000-0200-000052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38</xdr:row>
          <xdr:rowOff>171450</xdr:rowOff>
        </xdr:from>
        <xdr:to>
          <xdr:col>14</xdr:col>
          <xdr:colOff>314325</xdr:colOff>
          <xdr:row>40</xdr:row>
          <xdr:rowOff>19050</xdr:rowOff>
        </xdr:to>
        <xdr:sp macro="" textlink="">
          <xdr:nvSpPr>
            <xdr:cNvPr id="45139" name="Check Box 83" hidden="1">
              <a:extLst>
                <a:ext uri="{63B3BB69-23CF-44E3-9099-C40C66FF867C}">
                  <a14:compatExt spid="_x0000_s45139"/>
                </a:ext>
                <a:ext uri="{FF2B5EF4-FFF2-40B4-BE49-F238E27FC236}">
                  <a16:creationId xmlns:a16="http://schemas.microsoft.com/office/drawing/2014/main" id="{00000000-0008-0000-0200-000053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39</xdr:row>
          <xdr:rowOff>171450</xdr:rowOff>
        </xdr:from>
        <xdr:to>
          <xdr:col>14</xdr:col>
          <xdr:colOff>314325</xdr:colOff>
          <xdr:row>41</xdr:row>
          <xdr:rowOff>19050</xdr:rowOff>
        </xdr:to>
        <xdr:sp macro="" textlink="">
          <xdr:nvSpPr>
            <xdr:cNvPr id="45140" name="Check Box 84" hidden="1">
              <a:extLst>
                <a:ext uri="{63B3BB69-23CF-44E3-9099-C40C66FF867C}">
                  <a14:compatExt spid="_x0000_s45140"/>
                </a:ext>
                <a:ext uri="{FF2B5EF4-FFF2-40B4-BE49-F238E27FC236}">
                  <a16:creationId xmlns:a16="http://schemas.microsoft.com/office/drawing/2014/main" id="{00000000-0008-0000-0200-000054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95250</xdr:colOff>
          <xdr:row>13</xdr:row>
          <xdr:rowOff>171450</xdr:rowOff>
        </xdr:from>
        <xdr:to>
          <xdr:col>19</xdr:col>
          <xdr:colOff>304800</xdr:colOff>
          <xdr:row>15</xdr:row>
          <xdr:rowOff>19050</xdr:rowOff>
        </xdr:to>
        <xdr:sp macro="" textlink="">
          <xdr:nvSpPr>
            <xdr:cNvPr id="45141" name="Check Box 85" hidden="1">
              <a:extLst>
                <a:ext uri="{63B3BB69-23CF-44E3-9099-C40C66FF867C}">
                  <a14:compatExt spid="_x0000_s45141"/>
                </a:ext>
                <a:ext uri="{FF2B5EF4-FFF2-40B4-BE49-F238E27FC236}">
                  <a16:creationId xmlns:a16="http://schemas.microsoft.com/office/drawing/2014/main" id="{00000000-0008-0000-0200-000055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95250</xdr:colOff>
          <xdr:row>14</xdr:row>
          <xdr:rowOff>152400</xdr:rowOff>
        </xdr:from>
        <xdr:to>
          <xdr:col>19</xdr:col>
          <xdr:colOff>304800</xdr:colOff>
          <xdr:row>16</xdr:row>
          <xdr:rowOff>9525</xdr:rowOff>
        </xdr:to>
        <xdr:sp macro="" textlink="">
          <xdr:nvSpPr>
            <xdr:cNvPr id="45142" name="Check Box 86" hidden="1">
              <a:extLst>
                <a:ext uri="{63B3BB69-23CF-44E3-9099-C40C66FF867C}">
                  <a14:compatExt spid="_x0000_s45142"/>
                </a:ext>
                <a:ext uri="{FF2B5EF4-FFF2-40B4-BE49-F238E27FC236}">
                  <a16:creationId xmlns:a16="http://schemas.microsoft.com/office/drawing/2014/main" id="{00000000-0008-0000-0200-000056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95250</xdr:colOff>
          <xdr:row>15</xdr:row>
          <xdr:rowOff>142875</xdr:rowOff>
        </xdr:from>
        <xdr:to>
          <xdr:col>19</xdr:col>
          <xdr:colOff>304800</xdr:colOff>
          <xdr:row>16</xdr:row>
          <xdr:rowOff>180975</xdr:rowOff>
        </xdr:to>
        <xdr:sp macro="" textlink="">
          <xdr:nvSpPr>
            <xdr:cNvPr id="45143" name="Check Box 87" hidden="1">
              <a:extLst>
                <a:ext uri="{63B3BB69-23CF-44E3-9099-C40C66FF867C}">
                  <a14:compatExt spid="_x0000_s45143"/>
                </a:ext>
                <a:ext uri="{FF2B5EF4-FFF2-40B4-BE49-F238E27FC236}">
                  <a16:creationId xmlns:a16="http://schemas.microsoft.com/office/drawing/2014/main" id="{00000000-0008-0000-0200-000057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95250</xdr:colOff>
          <xdr:row>16</xdr:row>
          <xdr:rowOff>133350</xdr:rowOff>
        </xdr:from>
        <xdr:to>
          <xdr:col>19</xdr:col>
          <xdr:colOff>304800</xdr:colOff>
          <xdr:row>17</xdr:row>
          <xdr:rowOff>180975</xdr:rowOff>
        </xdr:to>
        <xdr:sp macro="" textlink="">
          <xdr:nvSpPr>
            <xdr:cNvPr id="45144" name="Check Box 88" hidden="1">
              <a:extLst>
                <a:ext uri="{63B3BB69-23CF-44E3-9099-C40C66FF867C}">
                  <a14:compatExt spid="_x0000_s45144"/>
                </a:ext>
                <a:ext uri="{FF2B5EF4-FFF2-40B4-BE49-F238E27FC236}">
                  <a16:creationId xmlns:a16="http://schemas.microsoft.com/office/drawing/2014/main" id="{00000000-0008-0000-0200-000058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95250</xdr:colOff>
          <xdr:row>24</xdr:row>
          <xdr:rowOff>180975</xdr:rowOff>
        </xdr:from>
        <xdr:to>
          <xdr:col>19</xdr:col>
          <xdr:colOff>304800</xdr:colOff>
          <xdr:row>26</xdr:row>
          <xdr:rowOff>38100</xdr:rowOff>
        </xdr:to>
        <xdr:sp macro="" textlink="">
          <xdr:nvSpPr>
            <xdr:cNvPr id="45145" name="Check Box 89" hidden="1">
              <a:extLst>
                <a:ext uri="{63B3BB69-23CF-44E3-9099-C40C66FF867C}">
                  <a14:compatExt spid="_x0000_s45145"/>
                </a:ext>
                <a:ext uri="{FF2B5EF4-FFF2-40B4-BE49-F238E27FC236}">
                  <a16:creationId xmlns:a16="http://schemas.microsoft.com/office/drawing/2014/main" id="{00000000-0008-0000-0200-000059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95250</xdr:colOff>
          <xdr:row>25</xdr:row>
          <xdr:rowOff>171450</xdr:rowOff>
        </xdr:from>
        <xdr:to>
          <xdr:col>19</xdr:col>
          <xdr:colOff>304800</xdr:colOff>
          <xdr:row>27</xdr:row>
          <xdr:rowOff>19050</xdr:rowOff>
        </xdr:to>
        <xdr:sp macro="" textlink="">
          <xdr:nvSpPr>
            <xdr:cNvPr id="45146" name="Check Box 90" hidden="1">
              <a:extLst>
                <a:ext uri="{63B3BB69-23CF-44E3-9099-C40C66FF867C}">
                  <a14:compatExt spid="_x0000_s45146"/>
                </a:ext>
                <a:ext uri="{FF2B5EF4-FFF2-40B4-BE49-F238E27FC236}">
                  <a16:creationId xmlns:a16="http://schemas.microsoft.com/office/drawing/2014/main" id="{00000000-0008-0000-0200-00005A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95250</xdr:colOff>
          <xdr:row>26</xdr:row>
          <xdr:rowOff>152400</xdr:rowOff>
        </xdr:from>
        <xdr:to>
          <xdr:col>19</xdr:col>
          <xdr:colOff>304800</xdr:colOff>
          <xdr:row>28</xdr:row>
          <xdr:rowOff>0</xdr:rowOff>
        </xdr:to>
        <xdr:sp macro="" textlink="">
          <xdr:nvSpPr>
            <xdr:cNvPr id="45147" name="Check Box 91" hidden="1">
              <a:extLst>
                <a:ext uri="{63B3BB69-23CF-44E3-9099-C40C66FF867C}">
                  <a14:compatExt spid="_x0000_s45147"/>
                </a:ext>
                <a:ext uri="{FF2B5EF4-FFF2-40B4-BE49-F238E27FC236}">
                  <a16:creationId xmlns:a16="http://schemas.microsoft.com/office/drawing/2014/main" id="{00000000-0008-0000-0200-00005B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95250</xdr:colOff>
          <xdr:row>27</xdr:row>
          <xdr:rowOff>152400</xdr:rowOff>
        </xdr:from>
        <xdr:to>
          <xdr:col>19</xdr:col>
          <xdr:colOff>304800</xdr:colOff>
          <xdr:row>28</xdr:row>
          <xdr:rowOff>190500</xdr:rowOff>
        </xdr:to>
        <xdr:sp macro="" textlink="">
          <xdr:nvSpPr>
            <xdr:cNvPr id="45148" name="Check Box 92" hidden="1">
              <a:extLst>
                <a:ext uri="{63B3BB69-23CF-44E3-9099-C40C66FF867C}">
                  <a14:compatExt spid="_x0000_s45148"/>
                </a:ext>
                <a:ext uri="{FF2B5EF4-FFF2-40B4-BE49-F238E27FC236}">
                  <a16:creationId xmlns:a16="http://schemas.microsoft.com/office/drawing/2014/main" id="{00000000-0008-0000-0200-00005C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95250</xdr:colOff>
          <xdr:row>35</xdr:row>
          <xdr:rowOff>180975</xdr:rowOff>
        </xdr:from>
        <xdr:to>
          <xdr:col>19</xdr:col>
          <xdr:colOff>304800</xdr:colOff>
          <xdr:row>37</xdr:row>
          <xdr:rowOff>38100</xdr:rowOff>
        </xdr:to>
        <xdr:sp macro="" textlink="">
          <xdr:nvSpPr>
            <xdr:cNvPr id="45149" name="Check Box 93" hidden="1">
              <a:extLst>
                <a:ext uri="{63B3BB69-23CF-44E3-9099-C40C66FF867C}">
                  <a14:compatExt spid="_x0000_s45149"/>
                </a:ext>
                <a:ext uri="{FF2B5EF4-FFF2-40B4-BE49-F238E27FC236}">
                  <a16:creationId xmlns:a16="http://schemas.microsoft.com/office/drawing/2014/main" id="{00000000-0008-0000-0200-00005D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95250</xdr:colOff>
          <xdr:row>36</xdr:row>
          <xdr:rowOff>171450</xdr:rowOff>
        </xdr:from>
        <xdr:to>
          <xdr:col>19</xdr:col>
          <xdr:colOff>304800</xdr:colOff>
          <xdr:row>38</xdr:row>
          <xdr:rowOff>9525</xdr:rowOff>
        </xdr:to>
        <xdr:sp macro="" textlink="">
          <xdr:nvSpPr>
            <xdr:cNvPr id="45150" name="Check Box 94" hidden="1">
              <a:extLst>
                <a:ext uri="{63B3BB69-23CF-44E3-9099-C40C66FF867C}">
                  <a14:compatExt spid="_x0000_s45150"/>
                </a:ext>
                <a:ext uri="{FF2B5EF4-FFF2-40B4-BE49-F238E27FC236}">
                  <a16:creationId xmlns:a16="http://schemas.microsoft.com/office/drawing/2014/main" id="{00000000-0008-0000-0200-00005E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95250</xdr:colOff>
          <xdr:row>37</xdr:row>
          <xdr:rowOff>171450</xdr:rowOff>
        </xdr:from>
        <xdr:to>
          <xdr:col>19</xdr:col>
          <xdr:colOff>304800</xdr:colOff>
          <xdr:row>39</xdr:row>
          <xdr:rowOff>9525</xdr:rowOff>
        </xdr:to>
        <xdr:sp macro="" textlink="">
          <xdr:nvSpPr>
            <xdr:cNvPr id="45151" name="Check Box 95" hidden="1">
              <a:extLst>
                <a:ext uri="{63B3BB69-23CF-44E3-9099-C40C66FF867C}">
                  <a14:compatExt spid="_x0000_s45151"/>
                </a:ext>
                <a:ext uri="{FF2B5EF4-FFF2-40B4-BE49-F238E27FC236}">
                  <a16:creationId xmlns:a16="http://schemas.microsoft.com/office/drawing/2014/main" id="{00000000-0008-0000-0200-00005F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95250</xdr:colOff>
          <xdr:row>38</xdr:row>
          <xdr:rowOff>152400</xdr:rowOff>
        </xdr:from>
        <xdr:to>
          <xdr:col>19</xdr:col>
          <xdr:colOff>304800</xdr:colOff>
          <xdr:row>39</xdr:row>
          <xdr:rowOff>180975</xdr:rowOff>
        </xdr:to>
        <xdr:sp macro="" textlink="">
          <xdr:nvSpPr>
            <xdr:cNvPr id="45152" name="Check Box 96" hidden="1">
              <a:extLst>
                <a:ext uri="{63B3BB69-23CF-44E3-9099-C40C66FF867C}">
                  <a14:compatExt spid="_x0000_s45152"/>
                </a:ext>
                <a:ext uri="{FF2B5EF4-FFF2-40B4-BE49-F238E27FC236}">
                  <a16:creationId xmlns:a16="http://schemas.microsoft.com/office/drawing/2014/main" id="{00000000-0008-0000-0200-000060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201707</xdr:colOff>
      <xdr:row>8</xdr:row>
      <xdr:rowOff>74703</xdr:rowOff>
    </xdr:from>
    <xdr:to>
      <xdr:col>3</xdr:col>
      <xdr:colOff>67237</xdr:colOff>
      <xdr:row>11</xdr:row>
      <xdr:rowOff>0</xdr:rowOff>
    </xdr:to>
    <xdr:sp macro="" textlink="B10">
      <xdr:nvSpPr>
        <xdr:cNvPr id="14" name="Rectangle: Rounded Corners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201707" y="1979703"/>
          <a:ext cx="1311089" cy="496797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fld id="{B112C845-D7A3-4430-8E0F-8B84B23F014A}" type="TxLink">
            <a:rPr lang="en-US" sz="1100" b="1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Taux de déploiement</a:t>
          </a:fld>
          <a:endParaRPr lang="en-GB" sz="1100" b="1"/>
        </a:p>
      </xdr:txBody>
    </xdr:sp>
    <xdr:clientData/>
  </xdr:twoCellAnchor>
  <xdr:twoCellAnchor>
    <xdr:from>
      <xdr:col>3</xdr:col>
      <xdr:colOff>231590</xdr:colOff>
      <xdr:row>8</xdr:row>
      <xdr:rowOff>74703</xdr:rowOff>
    </xdr:from>
    <xdr:to>
      <xdr:col>6</xdr:col>
      <xdr:colOff>89648</xdr:colOff>
      <xdr:row>10</xdr:row>
      <xdr:rowOff>82174</xdr:rowOff>
    </xdr:to>
    <xdr:sp macro="" textlink="E10">
      <xdr:nvSpPr>
        <xdr:cNvPr id="15" name="Rectangle: Rounded Corners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1688915" y="1027203"/>
          <a:ext cx="1324908" cy="388471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fld id="{31FCC585-CB5B-432F-BBE9-1570183458ED}" type="TxLink">
            <a:rPr lang="en-US" sz="1100" b="1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Taux d'utilisation</a:t>
          </a:fld>
          <a:endParaRPr lang="en-GB" sz="1100" b="1"/>
        </a:p>
      </xdr:txBody>
    </xdr:sp>
    <xdr:clientData/>
  </xdr:twoCellAnchor>
  <xdr:twoCellAnchor>
    <xdr:from>
      <xdr:col>8</xdr:col>
      <xdr:colOff>7470</xdr:colOff>
      <xdr:row>8</xdr:row>
      <xdr:rowOff>74703</xdr:rowOff>
    </xdr:from>
    <xdr:to>
      <xdr:col>9</xdr:col>
      <xdr:colOff>351118</xdr:colOff>
      <xdr:row>10</xdr:row>
      <xdr:rowOff>82174</xdr:rowOff>
    </xdr:to>
    <xdr:sp macro="" textlink="I10">
      <xdr:nvSpPr>
        <xdr:cNvPr id="16" name="Rectangle: Rounded Corners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3236445" y="1027203"/>
          <a:ext cx="2963023" cy="388471"/>
        </a:xfrm>
        <a:prstGeom prst="roundRect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fld id="{FE3002D2-3C7C-4DB2-B50E-AE2A3FF7445A}" type="TxLink">
            <a:rPr lang="en-US" sz="1100" b="1" i="0" u="none" strike="noStrike">
              <a:solidFill>
                <a:srgbClr val="000000"/>
              </a:solidFill>
              <a:latin typeface="Calibri"/>
              <a:ea typeface="+mn-ea"/>
              <a:cs typeface="Calibri"/>
            </a:rPr>
            <a:pPr marL="0" indent="0" algn="ctr"/>
            <a:t>Electronique ou papier</a:t>
          </a:fld>
          <a:endParaRPr lang="en-GB" sz="1100" b="1" i="0" u="none" strike="noStrike">
            <a:solidFill>
              <a:srgbClr val="000000"/>
            </a:solidFill>
            <a:latin typeface="Calibri"/>
            <a:ea typeface="+mn-ea"/>
            <a:cs typeface="Calibri"/>
          </a:endParaRPr>
        </a:p>
      </xdr:txBody>
    </xdr:sp>
    <xdr:clientData/>
  </xdr:twoCellAnchor>
  <xdr:twoCellAnchor>
    <xdr:from>
      <xdr:col>12</xdr:col>
      <xdr:colOff>29883</xdr:colOff>
      <xdr:row>8</xdr:row>
      <xdr:rowOff>74703</xdr:rowOff>
    </xdr:from>
    <xdr:to>
      <xdr:col>14</xdr:col>
      <xdr:colOff>433295</xdr:colOff>
      <xdr:row>10</xdr:row>
      <xdr:rowOff>82174</xdr:rowOff>
    </xdr:to>
    <xdr:sp macro="" textlink="N10">
      <xdr:nvSpPr>
        <xdr:cNvPr id="17" name="Rectangle: Rounded Corners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6554508" y="1027203"/>
          <a:ext cx="3137087" cy="388471"/>
        </a:xfrm>
        <a:prstGeom prst="roundRect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fld id="{44920968-5ED8-485E-BEA9-A10B5FE16467}" type="TxLink">
            <a:rPr lang="en-US" sz="1100" b="1" i="0" u="none" strike="noStrike">
              <a:solidFill>
                <a:srgbClr val="000000"/>
              </a:solidFill>
              <a:latin typeface="Calibri"/>
              <a:ea typeface="+mn-ea"/>
              <a:cs typeface="Calibri"/>
            </a:rPr>
            <a:pPr marL="0" indent="0" algn="ctr"/>
            <a:t>Documents</a:t>
          </a:fld>
          <a:endParaRPr lang="en-GB" sz="1100" b="1" i="0" u="none" strike="noStrike">
            <a:solidFill>
              <a:srgbClr val="000000"/>
            </a:solidFill>
            <a:latin typeface="Calibri"/>
            <a:ea typeface="+mn-ea"/>
            <a:cs typeface="Calibri"/>
          </a:endParaRPr>
        </a:p>
      </xdr:txBody>
    </xdr:sp>
    <xdr:clientData/>
  </xdr:twoCellAnchor>
  <xdr:twoCellAnchor>
    <xdr:from>
      <xdr:col>17</xdr:col>
      <xdr:colOff>14941</xdr:colOff>
      <xdr:row>8</xdr:row>
      <xdr:rowOff>74703</xdr:rowOff>
    </xdr:from>
    <xdr:to>
      <xdr:col>19</xdr:col>
      <xdr:colOff>373529</xdr:colOff>
      <xdr:row>10</xdr:row>
      <xdr:rowOff>82174</xdr:rowOff>
    </xdr:to>
    <xdr:sp macro="" textlink="S10">
      <xdr:nvSpPr>
        <xdr:cNvPr id="18" name="Rectangle: Rounded Corners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10082866" y="1027203"/>
          <a:ext cx="3082738" cy="388471"/>
        </a:xfrm>
        <a:prstGeom prst="roundRect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fld id="{FEFF2576-CBE4-4C40-8540-E62159AC5982}" type="TxLink">
            <a:rPr lang="en-US" sz="1100" b="1" i="0" u="none" strike="noStrike">
              <a:solidFill>
                <a:srgbClr val="000000"/>
              </a:solidFill>
              <a:latin typeface="Calibri"/>
              <a:ea typeface="+mn-ea"/>
              <a:cs typeface="Calibri"/>
            </a:rPr>
            <a:pPr marL="0" indent="0" algn="ctr"/>
            <a:t>Intégration des données </a:t>
          </a:fld>
          <a:endParaRPr lang="en-GB" sz="1100" b="1" i="0" u="none" strike="noStrike">
            <a:solidFill>
              <a:srgbClr val="000000"/>
            </a:solidFill>
            <a:latin typeface="Calibri"/>
            <a:ea typeface="+mn-ea"/>
            <a:cs typeface="Calibri"/>
          </a:endParaRPr>
        </a:p>
      </xdr:txBody>
    </xdr:sp>
    <xdr:clientData/>
  </xdr:twoCellAnchor>
  <xdr:twoCellAnchor>
    <xdr:from>
      <xdr:col>8</xdr:col>
      <xdr:colOff>22413</xdr:colOff>
      <xdr:row>47</xdr:row>
      <xdr:rowOff>332439</xdr:rowOff>
    </xdr:from>
    <xdr:to>
      <xdr:col>8</xdr:col>
      <xdr:colOff>4740089</xdr:colOff>
      <xdr:row>83</xdr:row>
      <xdr:rowOff>190499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235323</xdr:colOff>
      <xdr:row>5</xdr:row>
      <xdr:rowOff>78442</xdr:rowOff>
    </xdr:from>
    <xdr:to>
      <xdr:col>19</xdr:col>
      <xdr:colOff>347381</xdr:colOff>
      <xdr:row>6</xdr:row>
      <xdr:rowOff>276413</xdr:rowOff>
    </xdr:to>
    <xdr:sp macro="" textlink="$AC$7">
      <xdr:nvSpPr>
        <xdr:cNvPr id="20" name="Rectangle: Rounded Corners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/>
      </xdr:nvSpPr>
      <xdr:spPr>
        <a:xfrm>
          <a:off x="1692648" y="78442"/>
          <a:ext cx="11446808" cy="388471"/>
        </a:xfrm>
        <a:prstGeom prst="round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fld id="{4A9E871B-5971-4BF2-9EE1-762711376265}" type="TxLink">
            <a:rPr lang="en-US" sz="1600" b="1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062-10 - S’il est possible d’envoyer électroniquement des documents relatifs à une affaire au tribunal, quels sont les taux de déploiement et d’utilisation ? </a:t>
          </a:fld>
          <a:endParaRPr lang="en-GB" sz="1600" b="1"/>
        </a:p>
      </xdr:txBody>
    </xdr:sp>
    <xdr:clientData/>
  </xdr:twoCellAnchor>
  <xdr:twoCellAnchor>
    <xdr:from>
      <xdr:col>3</xdr:col>
      <xdr:colOff>235323</xdr:colOff>
      <xdr:row>6</xdr:row>
      <xdr:rowOff>347382</xdr:rowOff>
    </xdr:from>
    <xdr:to>
      <xdr:col>19</xdr:col>
      <xdr:colOff>369794</xdr:colOff>
      <xdr:row>7</xdr:row>
      <xdr:rowOff>354853</xdr:rowOff>
    </xdr:to>
    <xdr:sp macro="" textlink="$AC$8">
      <xdr:nvSpPr>
        <xdr:cNvPr id="21" name="Rectangle: Rounded Corners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/>
      </xdr:nvSpPr>
      <xdr:spPr>
        <a:xfrm>
          <a:off x="1692648" y="537882"/>
          <a:ext cx="11469221" cy="388471"/>
        </a:xfrm>
        <a:prstGeom prst="round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fld id="{1BE2FF79-7462-4617-8DB7-2EBBA9886DFF}" type="TxLink">
            <a:rPr lang="en-US" sz="1600" b="1" i="0" u="none" strike="noStrike">
              <a:solidFill>
                <a:srgbClr val="000000"/>
              </a:solidFill>
              <a:latin typeface="Calibri"/>
              <a:ea typeface="+mn-ea"/>
              <a:cs typeface="Calibri"/>
            </a:rPr>
            <a:pPr marL="0" indent="0" algn="l"/>
            <a:t>062-11 - S’il est possible d’envoyer électroniquement des documents relatifs à une affaire au tribunal, veuillez en décrire les modalités :</a:t>
          </a:fld>
          <a:endParaRPr lang="en-GB" sz="1600" b="1" i="0" u="none" strike="noStrike">
            <a:solidFill>
              <a:srgbClr val="000000"/>
            </a:solidFill>
            <a:latin typeface="Calibri"/>
            <a:ea typeface="+mn-ea"/>
            <a:cs typeface="Calibri"/>
          </a:endParaRPr>
        </a:p>
      </xdr:txBody>
    </xdr:sp>
    <xdr:clientData/>
  </xdr:twoCellAnchor>
  <xdr:twoCellAnchor>
    <xdr:from>
      <xdr:col>11</xdr:col>
      <xdr:colOff>123265</xdr:colOff>
      <xdr:row>47</xdr:row>
      <xdr:rowOff>265205</xdr:rowOff>
    </xdr:from>
    <xdr:to>
      <xdr:col>18</xdr:col>
      <xdr:colOff>56029</xdr:colOff>
      <xdr:row>83</xdr:row>
      <xdr:rowOff>145676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470647</xdr:colOff>
      <xdr:row>51</xdr:row>
      <xdr:rowOff>11206</xdr:rowOff>
    </xdr:from>
    <xdr:to>
      <xdr:col>30</xdr:col>
      <xdr:colOff>33618</xdr:colOff>
      <xdr:row>54</xdr:row>
      <xdr:rowOff>11206</xdr:rowOff>
    </xdr:to>
    <xdr:sp macro="" textlink="">
      <xdr:nvSpPr>
        <xdr:cNvPr id="24" name="Rectangle: Rounded Corners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14034247" y="9231406"/>
          <a:ext cx="2801471" cy="571500"/>
        </a:xfrm>
        <a:prstGeom prst="roundRect">
          <a:avLst/>
        </a:prstGeom>
        <a:solidFill>
          <a:schemeClr val="accent5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25</xdr:col>
      <xdr:colOff>459441</xdr:colOff>
      <xdr:row>55</xdr:row>
      <xdr:rowOff>11206</xdr:rowOff>
    </xdr:from>
    <xdr:to>
      <xdr:col>30</xdr:col>
      <xdr:colOff>22412</xdr:colOff>
      <xdr:row>58</xdr:row>
      <xdr:rowOff>11206</xdr:rowOff>
    </xdr:to>
    <xdr:sp macro="" textlink="">
      <xdr:nvSpPr>
        <xdr:cNvPr id="25" name="Rectangle: Rounded Corners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14023041" y="9993406"/>
          <a:ext cx="2801471" cy="5715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18</xdr:col>
      <xdr:colOff>2541475</xdr:colOff>
      <xdr:row>4</xdr:row>
      <xdr:rowOff>89808</xdr:rowOff>
    </xdr:to>
    <xdr:grpSp>
      <xdr:nvGrpSpPr>
        <xdr:cNvPr id="45182" name="Group 45181">
          <a:extLst>
            <a:ext uri="{FF2B5EF4-FFF2-40B4-BE49-F238E27FC236}">
              <a16:creationId xmlns:a16="http://schemas.microsoft.com/office/drawing/2014/main" id="{00000000-0008-0000-0200-00007EB00000}"/>
            </a:ext>
          </a:extLst>
        </xdr:cNvPr>
        <xdr:cNvGrpSpPr/>
      </xdr:nvGrpSpPr>
      <xdr:grpSpPr>
        <a:xfrm>
          <a:off x="1692088" y="190500"/>
          <a:ext cx="14072328" cy="661308"/>
          <a:chOff x="1692088" y="190500"/>
          <a:chExt cx="14072328" cy="661308"/>
        </a:xfrm>
      </xdr:grpSpPr>
      <xdr:sp macro="" textlink="">
        <xdr:nvSpPr>
          <xdr:cNvPr id="27" name="Ellipse 4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00000000-0008-0000-0200-00001B000000}"/>
              </a:ext>
            </a:extLst>
          </xdr:cNvPr>
          <xdr:cNvSpPr/>
        </xdr:nvSpPr>
        <xdr:spPr bwMode="auto">
          <a:xfrm>
            <a:off x="1917625" y="190500"/>
            <a:ext cx="256487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28" name="Ellipse 4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00000000-0008-0000-0200-00001C000000}"/>
              </a:ext>
            </a:extLst>
          </xdr:cNvPr>
          <xdr:cNvSpPr/>
        </xdr:nvSpPr>
        <xdr:spPr bwMode="auto">
          <a:xfrm>
            <a:off x="3132065" y="190500"/>
            <a:ext cx="256487" cy="228600"/>
          </a:xfrm>
          <a:prstGeom prst="ellipse">
            <a:avLst/>
          </a:prstGeom>
          <a:solidFill>
            <a:srgbClr val="92D050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29" name="Ellipse 4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00000000-0008-0000-0200-00001D000000}"/>
              </a:ext>
            </a:extLst>
          </xdr:cNvPr>
          <xdr:cNvSpPr/>
        </xdr:nvSpPr>
        <xdr:spPr bwMode="auto">
          <a:xfrm>
            <a:off x="4346505" y="190500"/>
            <a:ext cx="256487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30" name="Ellipse 4">
            <a:hlinkClick xmlns:r="http://schemas.openxmlformats.org/officeDocument/2006/relationships" r:id="rId6"/>
            <a:extLst>
              <a:ext uri="{FF2B5EF4-FFF2-40B4-BE49-F238E27FC236}">
                <a16:creationId xmlns:a16="http://schemas.microsoft.com/office/drawing/2014/main" id="{00000000-0008-0000-0200-00001E000000}"/>
              </a:ext>
            </a:extLst>
          </xdr:cNvPr>
          <xdr:cNvSpPr/>
        </xdr:nvSpPr>
        <xdr:spPr bwMode="auto">
          <a:xfrm>
            <a:off x="5560945" y="190500"/>
            <a:ext cx="256487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31" name="Ellipse 4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00000000-0008-0000-0200-00001F000000}"/>
              </a:ext>
            </a:extLst>
          </xdr:cNvPr>
          <xdr:cNvSpPr/>
        </xdr:nvSpPr>
        <xdr:spPr bwMode="auto">
          <a:xfrm>
            <a:off x="6775385" y="190500"/>
            <a:ext cx="256487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45056" name="Ellipse 4">
            <a:hlinkClick xmlns:r="http://schemas.openxmlformats.org/officeDocument/2006/relationships" r:id="rId8"/>
            <a:extLst>
              <a:ext uri="{FF2B5EF4-FFF2-40B4-BE49-F238E27FC236}">
                <a16:creationId xmlns:a16="http://schemas.microsoft.com/office/drawing/2014/main" id="{00000000-0008-0000-0200-000000B00000}"/>
              </a:ext>
            </a:extLst>
          </xdr:cNvPr>
          <xdr:cNvSpPr/>
        </xdr:nvSpPr>
        <xdr:spPr bwMode="auto">
          <a:xfrm>
            <a:off x="7989824" y="190500"/>
            <a:ext cx="256487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45153" name="Ellipse 4">
            <a:hlinkClick xmlns:r="http://schemas.openxmlformats.org/officeDocument/2006/relationships" r:id="rId9"/>
            <a:extLst>
              <a:ext uri="{FF2B5EF4-FFF2-40B4-BE49-F238E27FC236}">
                <a16:creationId xmlns:a16="http://schemas.microsoft.com/office/drawing/2014/main" id="{00000000-0008-0000-0200-000061B00000}"/>
              </a:ext>
            </a:extLst>
          </xdr:cNvPr>
          <xdr:cNvSpPr/>
        </xdr:nvSpPr>
        <xdr:spPr bwMode="auto">
          <a:xfrm>
            <a:off x="9204264" y="190500"/>
            <a:ext cx="256487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45154" name="Ellipse 4">
            <a:hlinkClick xmlns:r="http://schemas.openxmlformats.org/officeDocument/2006/relationships" r:id="rId10"/>
            <a:extLst>
              <a:ext uri="{FF2B5EF4-FFF2-40B4-BE49-F238E27FC236}">
                <a16:creationId xmlns:a16="http://schemas.microsoft.com/office/drawing/2014/main" id="{00000000-0008-0000-0200-000062B00000}"/>
              </a:ext>
            </a:extLst>
          </xdr:cNvPr>
          <xdr:cNvSpPr/>
        </xdr:nvSpPr>
        <xdr:spPr bwMode="auto">
          <a:xfrm>
            <a:off x="10418705" y="190500"/>
            <a:ext cx="256487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45155" name="Ellipse 4">
            <a:hlinkClick xmlns:r="http://schemas.openxmlformats.org/officeDocument/2006/relationships" r:id="rId11"/>
            <a:extLst>
              <a:ext uri="{FF2B5EF4-FFF2-40B4-BE49-F238E27FC236}">
                <a16:creationId xmlns:a16="http://schemas.microsoft.com/office/drawing/2014/main" id="{00000000-0008-0000-0200-000063B00000}"/>
              </a:ext>
            </a:extLst>
          </xdr:cNvPr>
          <xdr:cNvSpPr/>
        </xdr:nvSpPr>
        <xdr:spPr bwMode="auto">
          <a:xfrm>
            <a:off x="11633144" y="190500"/>
            <a:ext cx="256487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45156" name="Ellipse 4">
            <a:hlinkClick xmlns:r="http://schemas.openxmlformats.org/officeDocument/2006/relationships" r:id="rId12"/>
            <a:extLst>
              <a:ext uri="{FF2B5EF4-FFF2-40B4-BE49-F238E27FC236}">
                <a16:creationId xmlns:a16="http://schemas.microsoft.com/office/drawing/2014/main" id="{00000000-0008-0000-0200-000064B00000}"/>
              </a:ext>
            </a:extLst>
          </xdr:cNvPr>
          <xdr:cNvSpPr/>
        </xdr:nvSpPr>
        <xdr:spPr bwMode="auto">
          <a:xfrm>
            <a:off x="12847584" y="190500"/>
            <a:ext cx="256487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45157" name="Ellipse 4">
            <a:hlinkClick xmlns:r="http://schemas.openxmlformats.org/officeDocument/2006/relationships" r:id="rId13"/>
            <a:extLst>
              <a:ext uri="{FF2B5EF4-FFF2-40B4-BE49-F238E27FC236}">
                <a16:creationId xmlns:a16="http://schemas.microsoft.com/office/drawing/2014/main" id="{00000000-0008-0000-0200-000065B00000}"/>
              </a:ext>
            </a:extLst>
          </xdr:cNvPr>
          <xdr:cNvSpPr/>
        </xdr:nvSpPr>
        <xdr:spPr bwMode="auto">
          <a:xfrm>
            <a:off x="14062024" y="190500"/>
            <a:ext cx="256487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45158" name="Ellipse 4">
            <a:hlinkClick xmlns:r="http://schemas.openxmlformats.org/officeDocument/2006/relationships" r:id="rId14"/>
            <a:extLst>
              <a:ext uri="{FF2B5EF4-FFF2-40B4-BE49-F238E27FC236}">
                <a16:creationId xmlns:a16="http://schemas.microsoft.com/office/drawing/2014/main" id="{00000000-0008-0000-0200-000066B00000}"/>
              </a:ext>
            </a:extLst>
          </xdr:cNvPr>
          <xdr:cNvSpPr/>
        </xdr:nvSpPr>
        <xdr:spPr bwMode="auto">
          <a:xfrm>
            <a:off x="15276464" y="190500"/>
            <a:ext cx="256487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45159" name="ZoneTexte 11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00000000-0008-0000-0200-000067B00000}"/>
              </a:ext>
            </a:extLst>
          </xdr:cNvPr>
          <xdr:cNvSpPr txBox="1"/>
        </xdr:nvSpPr>
        <xdr:spPr bwMode="auto">
          <a:xfrm>
            <a:off x="1692088" y="489858"/>
            <a:ext cx="713489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Q62-08</a:t>
            </a:r>
          </a:p>
        </xdr:txBody>
      </xdr:sp>
      <xdr:sp macro="" textlink="">
        <xdr:nvSpPr>
          <xdr:cNvPr id="45160" name="ZoneTexte 11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00000000-0008-0000-0200-000068B00000}"/>
              </a:ext>
            </a:extLst>
          </xdr:cNvPr>
          <xdr:cNvSpPr txBox="1"/>
        </xdr:nvSpPr>
        <xdr:spPr bwMode="auto">
          <a:xfrm>
            <a:off x="2906528" y="489858"/>
            <a:ext cx="713488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Q62-10</a:t>
            </a:r>
          </a:p>
        </xdr:txBody>
      </xdr:sp>
      <xdr:sp macro="" textlink="">
        <xdr:nvSpPr>
          <xdr:cNvPr id="45161" name="ZoneTexte 11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00000000-0008-0000-0200-000069B00000}"/>
              </a:ext>
            </a:extLst>
          </xdr:cNvPr>
          <xdr:cNvSpPr txBox="1"/>
        </xdr:nvSpPr>
        <xdr:spPr bwMode="auto">
          <a:xfrm>
            <a:off x="4120968" y="489858"/>
            <a:ext cx="713488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Q62-12</a:t>
            </a:r>
          </a:p>
        </xdr:txBody>
      </xdr:sp>
      <xdr:sp macro="" textlink="">
        <xdr:nvSpPr>
          <xdr:cNvPr id="45162" name="ZoneTexte 11">
            <a:hlinkClick xmlns:r="http://schemas.openxmlformats.org/officeDocument/2006/relationships" r:id="rId6"/>
            <a:extLst>
              <a:ext uri="{FF2B5EF4-FFF2-40B4-BE49-F238E27FC236}">
                <a16:creationId xmlns:a16="http://schemas.microsoft.com/office/drawing/2014/main" id="{00000000-0008-0000-0200-00006AB00000}"/>
              </a:ext>
            </a:extLst>
          </xdr:cNvPr>
          <xdr:cNvSpPr txBox="1"/>
        </xdr:nvSpPr>
        <xdr:spPr bwMode="auto">
          <a:xfrm>
            <a:off x="5335408" y="489858"/>
            <a:ext cx="713488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Q62-14</a:t>
            </a:r>
          </a:p>
        </xdr:txBody>
      </xdr:sp>
      <xdr:sp macro="" textlink="">
        <xdr:nvSpPr>
          <xdr:cNvPr id="45163" name="ZoneTexte 11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00000000-0008-0000-0200-00006BB00000}"/>
              </a:ext>
            </a:extLst>
          </xdr:cNvPr>
          <xdr:cNvSpPr txBox="1"/>
        </xdr:nvSpPr>
        <xdr:spPr bwMode="auto">
          <a:xfrm>
            <a:off x="6549849" y="489858"/>
            <a:ext cx="713488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Q62-16</a:t>
            </a:r>
          </a:p>
        </xdr:txBody>
      </xdr:sp>
      <xdr:sp macro="" textlink="">
        <xdr:nvSpPr>
          <xdr:cNvPr id="45164" name="ZoneTexte 11">
            <a:hlinkClick xmlns:r="http://schemas.openxmlformats.org/officeDocument/2006/relationships" r:id="rId8"/>
            <a:extLst>
              <a:ext uri="{FF2B5EF4-FFF2-40B4-BE49-F238E27FC236}">
                <a16:creationId xmlns:a16="http://schemas.microsoft.com/office/drawing/2014/main" id="{00000000-0008-0000-0200-00006CB00000}"/>
              </a:ext>
            </a:extLst>
          </xdr:cNvPr>
          <xdr:cNvSpPr txBox="1"/>
        </xdr:nvSpPr>
        <xdr:spPr bwMode="auto">
          <a:xfrm>
            <a:off x="7764289" y="489858"/>
            <a:ext cx="713487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Q62-18</a:t>
            </a:r>
          </a:p>
        </xdr:txBody>
      </xdr:sp>
      <xdr:sp macro="" textlink="">
        <xdr:nvSpPr>
          <xdr:cNvPr id="45165" name="ZoneTexte 11">
            <a:hlinkClick xmlns:r="http://schemas.openxmlformats.org/officeDocument/2006/relationships" r:id="rId9"/>
            <a:extLst>
              <a:ext uri="{FF2B5EF4-FFF2-40B4-BE49-F238E27FC236}">
                <a16:creationId xmlns:a16="http://schemas.microsoft.com/office/drawing/2014/main" id="{00000000-0008-0000-0200-00006DB00000}"/>
              </a:ext>
            </a:extLst>
          </xdr:cNvPr>
          <xdr:cNvSpPr txBox="1"/>
        </xdr:nvSpPr>
        <xdr:spPr bwMode="auto">
          <a:xfrm>
            <a:off x="8978728" y="489858"/>
            <a:ext cx="713488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Q62-20</a:t>
            </a:r>
          </a:p>
        </xdr:txBody>
      </xdr:sp>
      <xdr:sp macro="" textlink="">
        <xdr:nvSpPr>
          <xdr:cNvPr id="45166" name="ZoneTexte 11">
            <a:hlinkClick xmlns:r="http://schemas.openxmlformats.org/officeDocument/2006/relationships" r:id="rId10"/>
            <a:extLst>
              <a:ext uri="{FF2B5EF4-FFF2-40B4-BE49-F238E27FC236}">
                <a16:creationId xmlns:a16="http://schemas.microsoft.com/office/drawing/2014/main" id="{00000000-0008-0000-0200-00006EB00000}"/>
              </a:ext>
            </a:extLst>
          </xdr:cNvPr>
          <xdr:cNvSpPr txBox="1"/>
        </xdr:nvSpPr>
        <xdr:spPr bwMode="auto">
          <a:xfrm>
            <a:off x="10193167" y="489858"/>
            <a:ext cx="713489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Q62-23</a:t>
            </a:r>
          </a:p>
        </xdr:txBody>
      </xdr:sp>
      <xdr:sp macro="" textlink="">
        <xdr:nvSpPr>
          <xdr:cNvPr id="45167" name="ZoneTexte 11">
            <a:hlinkClick xmlns:r="http://schemas.openxmlformats.org/officeDocument/2006/relationships" r:id="rId11"/>
            <a:extLst>
              <a:ext uri="{FF2B5EF4-FFF2-40B4-BE49-F238E27FC236}">
                <a16:creationId xmlns:a16="http://schemas.microsoft.com/office/drawing/2014/main" id="{00000000-0008-0000-0200-00006FB00000}"/>
              </a:ext>
            </a:extLst>
          </xdr:cNvPr>
          <xdr:cNvSpPr txBox="1"/>
        </xdr:nvSpPr>
        <xdr:spPr bwMode="auto">
          <a:xfrm>
            <a:off x="11407607" y="489858"/>
            <a:ext cx="713488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Q62-25</a:t>
            </a:r>
          </a:p>
        </xdr:txBody>
      </xdr:sp>
      <xdr:sp macro="" textlink="">
        <xdr:nvSpPr>
          <xdr:cNvPr id="45168" name="ZoneTexte 11">
            <a:hlinkClick xmlns:r="http://schemas.openxmlformats.org/officeDocument/2006/relationships" r:id="rId12"/>
            <a:extLst>
              <a:ext uri="{FF2B5EF4-FFF2-40B4-BE49-F238E27FC236}">
                <a16:creationId xmlns:a16="http://schemas.microsoft.com/office/drawing/2014/main" id="{00000000-0008-0000-0200-000070B00000}"/>
              </a:ext>
            </a:extLst>
          </xdr:cNvPr>
          <xdr:cNvSpPr txBox="1"/>
        </xdr:nvSpPr>
        <xdr:spPr bwMode="auto">
          <a:xfrm>
            <a:off x="12622047" y="489858"/>
            <a:ext cx="713488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Q62-27a</a:t>
            </a:r>
          </a:p>
        </xdr:txBody>
      </xdr:sp>
      <xdr:sp macro="" textlink="">
        <xdr:nvSpPr>
          <xdr:cNvPr id="45169" name="ZoneTexte 11">
            <a:hlinkClick xmlns:r="http://schemas.openxmlformats.org/officeDocument/2006/relationships" r:id="rId13"/>
            <a:extLst>
              <a:ext uri="{FF2B5EF4-FFF2-40B4-BE49-F238E27FC236}">
                <a16:creationId xmlns:a16="http://schemas.microsoft.com/office/drawing/2014/main" id="{00000000-0008-0000-0200-000071B00000}"/>
              </a:ext>
            </a:extLst>
          </xdr:cNvPr>
          <xdr:cNvSpPr txBox="1"/>
        </xdr:nvSpPr>
        <xdr:spPr bwMode="auto">
          <a:xfrm>
            <a:off x="13836489" y="489858"/>
            <a:ext cx="713487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Q62-27b</a:t>
            </a:r>
          </a:p>
        </xdr:txBody>
      </xdr:sp>
      <xdr:sp macro="" textlink="">
        <xdr:nvSpPr>
          <xdr:cNvPr id="45170" name="ZoneTexte 11">
            <a:hlinkClick xmlns:r="http://schemas.openxmlformats.org/officeDocument/2006/relationships" r:id="rId14"/>
            <a:extLst>
              <a:ext uri="{FF2B5EF4-FFF2-40B4-BE49-F238E27FC236}">
                <a16:creationId xmlns:a16="http://schemas.microsoft.com/office/drawing/2014/main" id="{00000000-0008-0000-0200-000072B00000}"/>
              </a:ext>
            </a:extLst>
          </xdr:cNvPr>
          <xdr:cNvSpPr txBox="1"/>
        </xdr:nvSpPr>
        <xdr:spPr bwMode="auto">
          <a:xfrm>
            <a:off x="15050928" y="489858"/>
            <a:ext cx="713488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Q62-30</a:t>
            </a:r>
          </a:p>
        </xdr:txBody>
      </xdr:sp>
    </xdr:grpSp>
    <xdr:clientData/>
  </xdr:twoCellAnchor>
  <xdr:twoCellAnchor>
    <xdr:from>
      <xdr:col>1</xdr:col>
      <xdr:colOff>0</xdr:colOff>
      <xdr:row>5</xdr:row>
      <xdr:rowOff>78440</xdr:rowOff>
    </xdr:from>
    <xdr:to>
      <xdr:col>3</xdr:col>
      <xdr:colOff>123265</xdr:colOff>
      <xdr:row>6</xdr:row>
      <xdr:rowOff>276411</xdr:rowOff>
    </xdr:to>
    <xdr:sp macro="" textlink="">
      <xdr:nvSpPr>
        <xdr:cNvPr id="45172" name="Rectangle: Rounded Corners 45171">
          <a:extLst>
            <a:ext uri="{FF2B5EF4-FFF2-40B4-BE49-F238E27FC236}">
              <a16:creationId xmlns:a16="http://schemas.microsoft.com/office/drawing/2014/main" id="{00000000-0008-0000-0200-000074B00000}"/>
            </a:ext>
          </a:extLst>
        </xdr:cNvPr>
        <xdr:cNvSpPr/>
      </xdr:nvSpPr>
      <xdr:spPr>
        <a:xfrm>
          <a:off x="235324" y="1030940"/>
          <a:ext cx="1333500" cy="388471"/>
        </a:xfrm>
        <a:prstGeom prst="round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en-US" sz="1600" b="1" i="0" u="none" strike="noStrike">
              <a:solidFill>
                <a:srgbClr val="000000"/>
              </a:solidFill>
              <a:latin typeface="Calibri"/>
              <a:ea typeface="+mn-ea"/>
              <a:cs typeface="Calibri"/>
            </a:rPr>
            <a:t>Questions: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593911</xdr:colOff>
      <xdr:row>4</xdr:row>
      <xdr:rowOff>112059</xdr:rowOff>
    </xdr:to>
    <xdr:sp macro="" textlink="">
      <xdr:nvSpPr>
        <xdr:cNvPr id="22" name="Arrow: Left 21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69C97D75-F8D6-49DE-9979-53058EF7DF48}"/>
            </a:ext>
          </a:extLst>
        </xdr:cNvPr>
        <xdr:cNvSpPr/>
      </xdr:nvSpPr>
      <xdr:spPr>
        <a:xfrm>
          <a:off x="0" y="0"/>
          <a:ext cx="1434352" cy="874059"/>
        </a:xfrm>
        <a:prstGeom prst="leftArrow">
          <a:avLst>
            <a:gd name="adj1" fmla="val 50000"/>
            <a:gd name="adj2" fmla="val 108140"/>
          </a:avLst>
        </a:prstGeom>
        <a:solidFill>
          <a:srgbClr val="FFC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b="1">
              <a:solidFill>
                <a:sysClr val="windowText" lastClr="000000"/>
              </a:solidFill>
            </a:rPr>
            <a:t>Retour au récapitulatif</a:t>
          </a:r>
          <a:endParaRPr lang="fr-FR" sz="1100" b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194237</xdr:colOff>
      <xdr:row>23</xdr:row>
      <xdr:rowOff>171822</xdr:rowOff>
    </xdr:from>
    <xdr:to>
      <xdr:col>6</xdr:col>
      <xdr:colOff>52295</xdr:colOff>
      <xdr:row>35</xdr:row>
      <xdr:rowOff>59765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651562" y="3896097"/>
          <a:ext cx="1324908" cy="2145368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197973</xdr:colOff>
      <xdr:row>35</xdr:row>
      <xdr:rowOff>93382</xdr:rowOff>
    </xdr:from>
    <xdr:to>
      <xdr:col>6</xdr:col>
      <xdr:colOff>56031</xdr:colOff>
      <xdr:row>46</xdr:row>
      <xdr:rowOff>85912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1643532" y="7018617"/>
          <a:ext cx="1314823" cy="2099236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209178</xdr:colOff>
      <xdr:row>12</xdr:row>
      <xdr:rowOff>119528</xdr:rowOff>
    </xdr:from>
    <xdr:to>
      <xdr:col>6</xdr:col>
      <xdr:colOff>67236</xdr:colOff>
      <xdr:row>23</xdr:row>
      <xdr:rowOff>119529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1666503" y="1748303"/>
          <a:ext cx="1324908" cy="2095501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194236</xdr:colOff>
      <xdr:row>23</xdr:row>
      <xdr:rowOff>156881</xdr:rowOff>
    </xdr:from>
    <xdr:to>
      <xdr:col>3</xdr:col>
      <xdr:colOff>59766</xdr:colOff>
      <xdr:row>35</xdr:row>
      <xdr:rowOff>44824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194236" y="3881156"/>
          <a:ext cx="1322855" cy="2145368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186766</xdr:colOff>
      <xdr:row>35</xdr:row>
      <xdr:rowOff>67234</xdr:rowOff>
    </xdr:from>
    <xdr:to>
      <xdr:col>3</xdr:col>
      <xdr:colOff>52296</xdr:colOff>
      <xdr:row>46</xdr:row>
      <xdr:rowOff>59764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86766" y="6048934"/>
          <a:ext cx="1322855" cy="2097555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168088</xdr:colOff>
      <xdr:row>12</xdr:row>
      <xdr:rowOff>138206</xdr:rowOff>
    </xdr:from>
    <xdr:to>
      <xdr:col>3</xdr:col>
      <xdr:colOff>33618</xdr:colOff>
      <xdr:row>23</xdr:row>
      <xdr:rowOff>138207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168088" y="1766981"/>
          <a:ext cx="1322855" cy="2095501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1886</xdr:colOff>
          <xdr:row>13</xdr:row>
          <xdr:rowOff>26958</xdr:rowOff>
        </xdr:from>
        <xdr:to>
          <xdr:col>2</xdr:col>
          <xdr:colOff>565559</xdr:colOff>
          <xdr:row>23</xdr:row>
          <xdr:rowOff>50440</xdr:rowOff>
        </xdr:to>
        <xdr:grpSp>
          <xdr:nvGrpSpPr>
            <xdr:cNvPr id="8" name="Group 7">
              <a:extLst>
                <a:ext uri="{FF2B5EF4-FFF2-40B4-BE49-F238E27FC236}">
                  <a16:creationId xmlns:a16="http://schemas.microsoft.com/office/drawing/2014/main" id="{00000000-0008-0000-0300-000008000000}"/>
                </a:ext>
              </a:extLst>
            </xdr:cNvPr>
            <xdr:cNvGrpSpPr/>
          </xdr:nvGrpSpPr>
          <xdr:grpSpPr>
            <a:xfrm>
              <a:off x="237210" y="2794811"/>
              <a:ext cx="1168790" cy="2118982"/>
              <a:chOff x="5144152" y="755431"/>
              <a:chExt cx="1459955" cy="1914525"/>
            </a:xfrm>
          </xdr:grpSpPr>
          <xdr:sp macro="" textlink="">
            <xdr:nvSpPr>
              <xdr:cNvPr id="46081" name="Group Box 1" hidden="1">
                <a:extLst>
                  <a:ext uri="{63B3BB69-23CF-44E3-9099-C40C66FF867C}">
                    <a14:compatExt spid="_x0000_s46081"/>
                  </a:ext>
                  <a:ext uri="{FF2B5EF4-FFF2-40B4-BE49-F238E27FC236}">
                    <a16:creationId xmlns:a16="http://schemas.microsoft.com/office/drawing/2014/main" id="{00000000-0008-0000-0300-000001B40000}"/>
                  </a:ext>
                </a:extLst>
              </xdr:cNvPr>
              <xdr:cNvSpPr/>
            </xdr:nvSpPr>
            <xdr:spPr bwMode="auto">
              <a:xfrm>
                <a:off x="5144152" y="755431"/>
                <a:ext cx="1459955" cy="19145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Civil</a:t>
                </a:r>
              </a:p>
            </xdr:txBody>
          </xdr:sp>
          <xdr:sp macro="" textlink="">
            <xdr:nvSpPr>
              <xdr:cNvPr id="46082" name="Option Button 2" hidden="1">
                <a:extLst>
                  <a:ext uri="{63B3BB69-23CF-44E3-9099-C40C66FF867C}">
                    <a14:compatExt spid="_x0000_s46082"/>
                  </a:ext>
                  <a:ext uri="{FF2B5EF4-FFF2-40B4-BE49-F238E27FC236}">
                    <a16:creationId xmlns:a16="http://schemas.microsoft.com/office/drawing/2014/main" id="{00000000-0008-0000-0300-000002B40000}"/>
                  </a:ext>
                </a:extLst>
              </xdr:cNvPr>
              <xdr:cNvSpPr/>
            </xdr:nvSpPr>
            <xdr:spPr bwMode="auto">
              <a:xfrm>
                <a:off x="5483448" y="937720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95-100 %</a:t>
                </a:r>
              </a:p>
            </xdr:txBody>
          </xdr:sp>
          <xdr:sp macro="" textlink="">
            <xdr:nvSpPr>
              <xdr:cNvPr id="46083" name="Option Button 3" hidden="1">
                <a:extLst>
                  <a:ext uri="{63B3BB69-23CF-44E3-9099-C40C66FF867C}">
                    <a14:compatExt spid="_x0000_s46083"/>
                  </a:ext>
                  <a:ext uri="{FF2B5EF4-FFF2-40B4-BE49-F238E27FC236}">
                    <a16:creationId xmlns:a16="http://schemas.microsoft.com/office/drawing/2014/main" id="{00000000-0008-0000-0300-000003B40000}"/>
                  </a:ext>
                </a:extLst>
              </xdr:cNvPr>
              <xdr:cNvSpPr/>
            </xdr:nvSpPr>
            <xdr:spPr bwMode="auto">
              <a:xfrm>
                <a:off x="5483448" y="1128221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75-95 %</a:t>
                </a:r>
              </a:p>
            </xdr:txBody>
          </xdr:sp>
          <xdr:sp macro="" textlink="">
            <xdr:nvSpPr>
              <xdr:cNvPr id="46084" name="Option Button 4" hidden="1">
                <a:extLst>
                  <a:ext uri="{63B3BB69-23CF-44E3-9099-C40C66FF867C}">
                    <a14:compatExt spid="_x0000_s46084"/>
                  </a:ext>
                  <a:ext uri="{FF2B5EF4-FFF2-40B4-BE49-F238E27FC236}">
                    <a16:creationId xmlns:a16="http://schemas.microsoft.com/office/drawing/2014/main" id="{00000000-0008-0000-0300-000004B40000}"/>
                  </a:ext>
                </a:extLst>
              </xdr:cNvPr>
              <xdr:cNvSpPr/>
            </xdr:nvSpPr>
            <xdr:spPr bwMode="auto">
              <a:xfrm>
                <a:off x="5483448" y="1318720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50-75 %</a:t>
                </a:r>
              </a:p>
            </xdr:txBody>
          </xdr:sp>
          <xdr:sp macro="" textlink="">
            <xdr:nvSpPr>
              <xdr:cNvPr id="46085" name="Option Button 5" hidden="1">
                <a:extLst>
                  <a:ext uri="{63B3BB69-23CF-44E3-9099-C40C66FF867C}">
                    <a14:compatExt spid="_x0000_s46085"/>
                  </a:ext>
                  <a:ext uri="{FF2B5EF4-FFF2-40B4-BE49-F238E27FC236}">
                    <a16:creationId xmlns:a16="http://schemas.microsoft.com/office/drawing/2014/main" id="{00000000-0008-0000-0300-000005B40000}"/>
                  </a:ext>
                </a:extLst>
              </xdr:cNvPr>
              <xdr:cNvSpPr/>
            </xdr:nvSpPr>
            <xdr:spPr bwMode="auto">
              <a:xfrm>
                <a:off x="5483448" y="1509220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25-50 %</a:t>
                </a:r>
              </a:p>
            </xdr:txBody>
          </xdr:sp>
          <xdr:sp macro="" textlink="">
            <xdr:nvSpPr>
              <xdr:cNvPr id="46086" name="Option Button 6" hidden="1">
                <a:extLst>
                  <a:ext uri="{63B3BB69-23CF-44E3-9099-C40C66FF867C}">
                    <a14:compatExt spid="_x0000_s46086"/>
                  </a:ext>
                  <a:ext uri="{FF2B5EF4-FFF2-40B4-BE49-F238E27FC236}">
                    <a16:creationId xmlns:a16="http://schemas.microsoft.com/office/drawing/2014/main" id="{00000000-0008-0000-0300-000006B40000}"/>
                  </a:ext>
                </a:extLst>
              </xdr:cNvPr>
              <xdr:cNvSpPr/>
            </xdr:nvSpPr>
            <xdr:spPr bwMode="auto">
              <a:xfrm>
                <a:off x="5483448" y="1699720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1-25 %</a:t>
                </a:r>
              </a:p>
            </xdr:txBody>
          </xdr:sp>
          <xdr:sp macro="" textlink="">
            <xdr:nvSpPr>
              <xdr:cNvPr id="46087" name="Option Button 7" hidden="1">
                <a:extLst>
                  <a:ext uri="{63B3BB69-23CF-44E3-9099-C40C66FF867C}">
                    <a14:compatExt spid="_x0000_s46087"/>
                  </a:ext>
                  <a:ext uri="{FF2B5EF4-FFF2-40B4-BE49-F238E27FC236}">
                    <a16:creationId xmlns:a16="http://schemas.microsoft.com/office/drawing/2014/main" id="{00000000-0008-0000-0300-000007B40000}"/>
                  </a:ext>
                </a:extLst>
              </xdr:cNvPr>
              <xdr:cNvSpPr/>
            </xdr:nvSpPr>
            <xdr:spPr bwMode="auto">
              <a:xfrm>
                <a:off x="5483448" y="1890220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0 %</a:t>
                </a:r>
              </a:p>
            </xdr:txBody>
          </xdr:sp>
          <xdr:sp macro="" textlink="">
            <xdr:nvSpPr>
              <xdr:cNvPr id="46088" name="Option Button 8" hidden="1">
                <a:extLst>
                  <a:ext uri="{63B3BB69-23CF-44E3-9099-C40C66FF867C}">
                    <a14:compatExt spid="_x0000_s46088"/>
                  </a:ext>
                  <a:ext uri="{FF2B5EF4-FFF2-40B4-BE49-F238E27FC236}">
                    <a16:creationId xmlns:a16="http://schemas.microsoft.com/office/drawing/2014/main" id="{00000000-0008-0000-0300-000008B40000}"/>
                  </a:ext>
                </a:extLst>
              </xdr:cNvPr>
              <xdr:cNvSpPr/>
            </xdr:nvSpPr>
            <xdr:spPr bwMode="auto">
              <a:xfrm>
                <a:off x="5483448" y="2080720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NAP</a:t>
                </a:r>
              </a:p>
            </xdr:txBody>
          </xdr:sp>
          <xdr:sp macro="" textlink="">
            <xdr:nvSpPr>
              <xdr:cNvPr id="46089" name="Option Button 9" hidden="1">
                <a:extLst>
                  <a:ext uri="{63B3BB69-23CF-44E3-9099-C40C66FF867C}">
                    <a14:compatExt spid="_x0000_s46089"/>
                  </a:ext>
                  <a:ext uri="{FF2B5EF4-FFF2-40B4-BE49-F238E27FC236}">
                    <a16:creationId xmlns:a16="http://schemas.microsoft.com/office/drawing/2014/main" id="{00000000-0008-0000-0300-000009B40000}"/>
                  </a:ext>
                </a:extLst>
              </xdr:cNvPr>
              <xdr:cNvSpPr/>
            </xdr:nvSpPr>
            <xdr:spPr bwMode="auto">
              <a:xfrm>
                <a:off x="5483448" y="2271220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4767</xdr:colOff>
          <xdr:row>24</xdr:row>
          <xdr:rowOff>44966</xdr:rowOff>
        </xdr:from>
        <xdr:to>
          <xdr:col>2</xdr:col>
          <xdr:colOff>568436</xdr:colOff>
          <xdr:row>34</xdr:row>
          <xdr:rowOff>143154</xdr:rowOff>
        </xdr:to>
        <xdr:grpSp>
          <xdr:nvGrpSpPr>
            <xdr:cNvPr id="9" name="Group 8">
              <a:extLst>
                <a:ext uri="{FF2B5EF4-FFF2-40B4-BE49-F238E27FC236}">
                  <a16:creationId xmlns:a16="http://schemas.microsoft.com/office/drawing/2014/main" id="{00000000-0008-0000-0300-000009000000}"/>
                </a:ext>
              </a:extLst>
            </xdr:cNvPr>
            <xdr:cNvGrpSpPr/>
          </xdr:nvGrpSpPr>
          <xdr:grpSpPr>
            <a:xfrm>
              <a:off x="240091" y="5098819"/>
              <a:ext cx="1168786" cy="2160070"/>
              <a:chOff x="5147789" y="2853474"/>
              <a:chExt cx="1459949" cy="1914525"/>
            </a:xfrm>
          </xdr:grpSpPr>
          <xdr:sp macro="" textlink="">
            <xdr:nvSpPr>
              <xdr:cNvPr id="46090" name="Group Box 10" hidden="1">
                <a:extLst>
                  <a:ext uri="{63B3BB69-23CF-44E3-9099-C40C66FF867C}">
                    <a14:compatExt spid="_x0000_s46090"/>
                  </a:ext>
                  <a:ext uri="{FF2B5EF4-FFF2-40B4-BE49-F238E27FC236}">
                    <a16:creationId xmlns:a16="http://schemas.microsoft.com/office/drawing/2014/main" id="{00000000-0008-0000-0300-00000AB40000}"/>
                  </a:ext>
                </a:extLst>
              </xdr:cNvPr>
              <xdr:cNvSpPr/>
            </xdr:nvSpPr>
            <xdr:spPr bwMode="auto">
              <a:xfrm>
                <a:off x="5147789" y="2853474"/>
                <a:ext cx="1459949" cy="19145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Administrative</a:t>
                </a:r>
              </a:p>
            </xdr:txBody>
          </xdr:sp>
          <xdr:sp macro="" textlink="">
            <xdr:nvSpPr>
              <xdr:cNvPr id="46091" name="Option Button 11" hidden="1">
                <a:extLst>
                  <a:ext uri="{63B3BB69-23CF-44E3-9099-C40C66FF867C}">
                    <a14:compatExt spid="_x0000_s46091"/>
                  </a:ext>
                  <a:ext uri="{FF2B5EF4-FFF2-40B4-BE49-F238E27FC236}">
                    <a16:creationId xmlns:a16="http://schemas.microsoft.com/office/drawing/2014/main" id="{00000000-0008-0000-0300-00000BB40000}"/>
                  </a:ext>
                </a:extLst>
              </xdr:cNvPr>
              <xdr:cNvSpPr/>
            </xdr:nvSpPr>
            <xdr:spPr bwMode="auto">
              <a:xfrm>
                <a:off x="5487385" y="3031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95-100 %</a:t>
                </a:r>
              </a:p>
            </xdr:txBody>
          </xdr:sp>
          <xdr:sp macro="" textlink="">
            <xdr:nvSpPr>
              <xdr:cNvPr id="46092" name="Option Button 12" hidden="1">
                <a:extLst>
                  <a:ext uri="{63B3BB69-23CF-44E3-9099-C40C66FF867C}">
                    <a14:compatExt spid="_x0000_s46092"/>
                  </a:ext>
                  <a:ext uri="{FF2B5EF4-FFF2-40B4-BE49-F238E27FC236}">
                    <a16:creationId xmlns:a16="http://schemas.microsoft.com/office/drawing/2014/main" id="{00000000-0008-0000-0300-00000CB40000}"/>
                  </a:ext>
                </a:extLst>
              </xdr:cNvPr>
              <xdr:cNvSpPr/>
            </xdr:nvSpPr>
            <xdr:spPr bwMode="auto">
              <a:xfrm>
                <a:off x="5487385" y="3222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75-95 %</a:t>
                </a:r>
              </a:p>
            </xdr:txBody>
          </xdr:sp>
          <xdr:sp macro="" textlink="">
            <xdr:nvSpPr>
              <xdr:cNvPr id="46093" name="Option Button 13" hidden="1">
                <a:extLst>
                  <a:ext uri="{63B3BB69-23CF-44E3-9099-C40C66FF867C}">
                    <a14:compatExt spid="_x0000_s46093"/>
                  </a:ext>
                  <a:ext uri="{FF2B5EF4-FFF2-40B4-BE49-F238E27FC236}">
                    <a16:creationId xmlns:a16="http://schemas.microsoft.com/office/drawing/2014/main" id="{00000000-0008-0000-0300-00000DB40000}"/>
                  </a:ext>
                </a:extLst>
              </xdr:cNvPr>
              <xdr:cNvSpPr/>
            </xdr:nvSpPr>
            <xdr:spPr bwMode="auto">
              <a:xfrm>
                <a:off x="5487385" y="3412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50-75 %</a:t>
                </a:r>
              </a:p>
            </xdr:txBody>
          </xdr:sp>
          <xdr:sp macro="" textlink="">
            <xdr:nvSpPr>
              <xdr:cNvPr id="46094" name="Option Button 14" hidden="1">
                <a:extLst>
                  <a:ext uri="{63B3BB69-23CF-44E3-9099-C40C66FF867C}">
                    <a14:compatExt spid="_x0000_s46094"/>
                  </a:ext>
                  <a:ext uri="{FF2B5EF4-FFF2-40B4-BE49-F238E27FC236}">
                    <a16:creationId xmlns:a16="http://schemas.microsoft.com/office/drawing/2014/main" id="{00000000-0008-0000-0300-00000EB40000}"/>
                  </a:ext>
                </a:extLst>
              </xdr:cNvPr>
              <xdr:cNvSpPr/>
            </xdr:nvSpPr>
            <xdr:spPr bwMode="auto">
              <a:xfrm>
                <a:off x="5487385" y="3603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25-50 %</a:t>
                </a:r>
              </a:p>
            </xdr:txBody>
          </xdr:sp>
          <xdr:sp macro="" textlink="">
            <xdr:nvSpPr>
              <xdr:cNvPr id="46095" name="Option Button 15" hidden="1">
                <a:extLst>
                  <a:ext uri="{63B3BB69-23CF-44E3-9099-C40C66FF867C}">
                    <a14:compatExt spid="_x0000_s46095"/>
                  </a:ext>
                  <a:ext uri="{FF2B5EF4-FFF2-40B4-BE49-F238E27FC236}">
                    <a16:creationId xmlns:a16="http://schemas.microsoft.com/office/drawing/2014/main" id="{00000000-0008-0000-0300-00000FB40000}"/>
                  </a:ext>
                </a:extLst>
              </xdr:cNvPr>
              <xdr:cNvSpPr/>
            </xdr:nvSpPr>
            <xdr:spPr bwMode="auto">
              <a:xfrm>
                <a:off x="5487385" y="3793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1-25 %</a:t>
                </a:r>
              </a:p>
            </xdr:txBody>
          </xdr:sp>
          <xdr:sp macro="" textlink="">
            <xdr:nvSpPr>
              <xdr:cNvPr id="46096" name="Option Button 16" hidden="1">
                <a:extLst>
                  <a:ext uri="{63B3BB69-23CF-44E3-9099-C40C66FF867C}">
                    <a14:compatExt spid="_x0000_s46096"/>
                  </a:ext>
                  <a:ext uri="{FF2B5EF4-FFF2-40B4-BE49-F238E27FC236}">
                    <a16:creationId xmlns:a16="http://schemas.microsoft.com/office/drawing/2014/main" id="{00000000-0008-0000-0300-000010B40000}"/>
                  </a:ext>
                </a:extLst>
              </xdr:cNvPr>
              <xdr:cNvSpPr/>
            </xdr:nvSpPr>
            <xdr:spPr bwMode="auto">
              <a:xfrm>
                <a:off x="5487385" y="3984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0 %</a:t>
                </a:r>
              </a:p>
            </xdr:txBody>
          </xdr:sp>
          <xdr:sp macro="" textlink="">
            <xdr:nvSpPr>
              <xdr:cNvPr id="46097" name="Option Button 17" hidden="1">
                <a:extLst>
                  <a:ext uri="{63B3BB69-23CF-44E3-9099-C40C66FF867C}">
                    <a14:compatExt spid="_x0000_s46097"/>
                  </a:ext>
                  <a:ext uri="{FF2B5EF4-FFF2-40B4-BE49-F238E27FC236}">
                    <a16:creationId xmlns:a16="http://schemas.microsoft.com/office/drawing/2014/main" id="{00000000-0008-0000-0300-000011B40000}"/>
                  </a:ext>
                </a:extLst>
              </xdr:cNvPr>
              <xdr:cNvSpPr/>
            </xdr:nvSpPr>
            <xdr:spPr bwMode="auto">
              <a:xfrm>
                <a:off x="5487385" y="4174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NAP</a:t>
                </a:r>
              </a:p>
            </xdr:txBody>
          </xdr:sp>
          <xdr:sp macro="" textlink="">
            <xdr:nvSpPr>
              <xdr:cNvPr id="46098" name="Option Button 18" hidden="1">
                <a:extLst>
                  <a:ext uri="{63B3BB69-23CF-44E3-9099-C40C66FF867C}">
                    <a14:compatExt spid="_x0000_s46098"/>
                  </a:ext>
                  <a:ext uri="{FF2B5EF4-FFF2-40B4-BE49-F238E27FC236}">
                    <a16:creationId xmlns:a16="http://schemas.microsoft.com/office/drawing/2014/main" id="{00000000-0008-0000-0300-000012B40000}"/>
                  </a:ext>
                </a:extLst>
              </xdr:cNvPr>
              <xdr:cNvSpPr/>
            </xdr:nvSpPr>
            <xdr:spPr bwMode="auto">
              <a:xfrm>
                <a:off x="5487385" y="4365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10045</xdr:colOff>
          <xdr:row>35</xdr:row>
          <xdr:rowOff>140425</xdr:rowOff>
        </xdr:from>
        <xdr:to>
          <xdr:col>2</xdr:col>
          <xdr:colOff>573714</xdr:colOff>
          <xdr:row>45</xdr:row>
          <xdr:rowOff>163907</xdr:rowOff>
        </xdr:to>
        <xdr:grpSp>
          <xdr:nvGrpSpPr>
            <xdr:cNvPr id="10" name="Group 9">
              <a:extLst>
                <a:ext uri="{FF2B5EF4-FFF2-40B4-BE49-F238E27FC236}">
                  <a16:creationId xmlns:a16="http://schemas.microsoft.com/office/drawing/2014/main" id="{00000000-0008-0000-0300-00000A000000}"/>
                </a:ext>
              </a:extLst>
            </xdr:cNvPr>
            <xdr:cNvGrpSpPr/>
          </xdr:nvGrpSpPr>
          <xdr:grpSpPr>
            <a:xfrm>
              <a:off x="245369" y="7446660"/>
              <a:ext cx="1168786" cy="2118982"/>
              <a:chOff x="5154353" y="4954338"/>
              <a:chExt cx="1459951" cy="1914522"/>
            </a:xfrm>
          </xdr:grpSpPr>
          <xdr:sp macro="" textlink="">
            <xdr:nvSpPr>
              <xdr:cNvPr id="46099" name="Group Box 19" hidden="1">
                <a:extLst>
                  <a:ext uri="{63B3BB69-23CF-44E3-9099-C40C66FF867C}">
                    <a14:compatExt spid="_x0000_s46099"/>
                  </a:ext>
                  <a:ext uri="{FF2B5EF4-FFF2-40B4-BE49-F238E27FC236}">
                    <a16:creationId xmlns:a16="http://schemas.microsoft.com/office/drawing/2014/main" id="{00000000-0008-0000-0300-000013B40000}"/>
                  </a:ext>
                </a:extLst>
              </xdr:cNvPr>
              <xdr:cNvSpPr/>
            </xdr:nvSpPr>
            <xdr:spPr bwMode="auto">
              <a:xfrm>
                <a:off x="5154353" y="4954338"/>
                <a:ext cx="1459951" cy="191452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Pénal</a:t>
                </a:r>
              </a:p>
            </xdr:txBody>
          </xdr:sp>
          <xdr:sp macro="" textlink="">
            <xdr:nvSpPr>
              <xdr:cNvPr id="46100" name="Option Button 20" hidden="1">
                <a:extLst>
                  <a:ext uri="{63B3BB69-23CF-44E3-9099-C40C66FF867C}">
                    <a14:compatExt spid="_x0000_s46100"/>
                  </a:ext>
                  <a:ext uri="{FF2B5EF4-FFF2-40B4-BE49-F238E27FC236}">
                    <a16:creationId xmlns:a16="http://schemas.microsoft.com/office/drawing/2014/main" id="{00000000-0008-0000-0300-000014B40000}"/>
                  </a:ext>
                </a:extLst>
              </xdr:cNvPr>
              <xdr:cNvSpPr/>
            </xdr:nvSpPr>
            <xdr:spPr bwMode="auto">
              <a:xfrm>
                <a:off x="5487379" y="5127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95-100 %</a:t>
                </a:r>
              </a:p>
            </xdr:txBody>
          </xdr:sp>
          <xdr:sp macro="" textlink="">
            <xdr:nvSpPr>
              <xdr:cNvPr id="46101" name="Option Button 21" hidden="1">
                <a:extLst>
                  <a:ext uri="{63B3BB69-23CF-44E3-9099-C40C66FF867C}">
                    <a14:compatExt spid="_x0000_s46101"/>
                  </a:ext>
                  <a:ext uri="{FF2B5EF4-FFF2-40B4-BE49-F238E27FC236}">
                    <a16:creationId xmlns:a16="http://schemas.microsoft.com/office/drawing/2014/main" id="{00000000-0008-0000-0300-000015B40000}"/>
                  </a:ext>
                </a:extLst>
              </xdr:cNvPr>
              <xdr:cNvSpPr/>
            </xdr:nvSpPr>
            <xdr:spPr bwMode="auto">
              <a:xfrm>
                <a:off x="5487379" y="5317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75-95 %</a:t>
                </a:r>
              </a:p>
            </xdr:txBody>
          </xdr:sp>
          <xdr:sp macro="" textlink="">
            <xdr:nvSpPr>
              <xdr:cNvPr id="46102" name="Option Button 22" hidden="1">
                <a:extLst>
                  <a:ext uri="{63B3BB69-23CF-44E3-9099-C40C66FF867C}">
                    <a14:compatExt spid="_x0000_s46102"/>
                  </a:ext>
                  <a:ext uri="{FF2B5EF4-FFF2-40B4-BE49-F238E27FC236}">
                    <a16:creationId xmlns:a16="http://schemas.microsoft.com/office/drawing/2014/main" id="{00000000-0008-0000-0300-000016B40000}"/>
                  </a:ext>
                </a:extLst>
              </xdr:cNvPr>
              <xdr:cNvSpPr/>
            </xdr:nvSpPr>
            <xdr:spPr bwMode="auto">
              <a:xfrm>
                <a:off x="5487379" y="5508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50-75 %</a:t>
                </a:r>
              </a:p>
            </xdr:txBody>
          </xdr:sp>
          <xdr:sp macro="" textlink="">
            <xdr:nvSpPr>
              <xdr:cNvPr id="46103" name="Option Button 23" hidden="1">
                <a:extLst>
                  <a:ext uri="{63B3BB69-23CF-44E3-9099-C40C66FF867C}">
                    <a14:compatExt spid="_x0000_s46103"/>
                  </a:ext>
                  <a:ext uri="{FF2B5EF4-FFF2-40B4-BE49-F238E27FC236}">
                    <a16:creationId xmlns:a16="http://schemas.microsoft.com/office/drawing/2014/main" id="{00000000-0008-0000-0300-000017B40000}"/>
                  </a:ext>
                </a:extLst>
              </xdr:cNvPr>
              <xdr:cNvSpPr/>
            </xdr:nvSpPr>
            <xdr:spPr bwMode="auto">
              <a:xfrm>
                <a:off x="5487379" y="5698918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25-50 %</a:t>
                </a:r>
              </a:p>
            </xdr:txBody>
          </xdr:sp>
          <xdr:sp macro="" textlink="">
            <xdr:nvSpPr>
              <xdr:cNvPr id="46104" name="Option Button 24" hidden="1">
                <a:extLst>
                  <a:ext uri="{63B3BB69-23CF-44E3-9099-C40C66FF867C}">
                    <a14:compatExt spid="_x0000_s46104"/>
                  </a:ext>
                  <a:ext uri="{FF2B5EF4-FFF2-40B4-BE49-F238E27FC236}">
                    <a16:creationId xmlns:a16="http://schemas.microsoft.com/office/drawing/2014/main" id="{00000000-0008-0000-0300-000018B40000}"/>
                  </a:ext>
                </a:extLst>
              </xdr:cNvPr>
              <xdr:cNvSpPr/>
            </xdr:nvSpPr>
            <xdr:spPr bwMode="auto">
              <a:xfrm>
                <a:off x="5487379" y="5889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1-25 %</a:t>
                </a:r>
              </a:p>
            </xdr:txBody>
          </xdr:sp>
          <xdr:sp macro="" textlink="">
            <xdr:nvSpPr>
              <xdr:cNvPr id="46105" name="Option Button 25" hidden="1">
                <a:extLst>
                  <a:ext uri="{63B3BB69-23CF-44E3-9099-C40C66FF867C}">
                    <a14:compatExt spid="_x0000_s46105"/>
                  </a:ext>
                  <a:ext uri="{FF2B5EF4-FFF2-40B4-BE49-F238E27FC236}">
                    <a16:creationId xmlns:a16="http://schemas.microsoft.com/office/drawing/2014/main" id="{00000000-0008-0000-0300-000019B40000}"/>
                  </a:ext>
                </a:extLst>
              </xdr:cNvPr>
              <xdr:cNvSpPr/>
            </xdr:nvSpPr>
            <xdr:spPr bwMode="auto">
              <a:xfrm>
                <a:off x="5487379" y="6079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0 %</a:t>
                </a:r>
              </a:p>
            </xdr:txBody>
          </xdr:sp>
          <xdr:sp macro="" textlink="">
            <xdr:nvSpPr>
              <xdr:cNvPr id="46106" name="Option Button 26" hidden="1">
                <a:extLst>
                  <a:ext uri="{63B3BB69-23CF-44E3-9099-C40C66FF867C}">
                    <a14:compatExt spid="_x0000_s46106"/>
                  </a:ext>
                  <a:ext uri="{FF2B5EF4-FFF2-40B4-BE49-F238E27FC236}">
                    <a16:creationId xmlns:a16="http://schemas.microsoft.com/office/drawing/2014/main" id="{00000000-0008-0000-0300-00001AB40000}"/>
                  </a:ext>
                </a:extLst>
              </xdr:cNvPr>
              <xdr:cNvSpPr/>
            </xdr:nvSpPr>
            <xdr:spPr bwMode="auto">
              <a:xfrm>
                <a:off x="5487379" y="6270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NAP</a:t>
                </a:r>
              </a:p>
            </xdr:txBody>
          </xdr:sp>
          <xdr:sp macro="" textlink="">
            <xdr:nvSpPr>
              <xdr:cNvPr id="46107" name="Option Button 27" hidden="1">
                <a:extLst>
                  <a:ext uri="{63B3BB69-23CF-44E3-9099-C40C66FF867C}">
                    <a14:compatExt spid="_x0000_s46107"/>
                  </a:ext>
                  <a:ext uri="{FF2B5EF4-FFF2-40B4-BE49-F238E27FC236}">
                    <a16:creationId xmlns:a16="http://schemas.microsoft.com/office/drawing/2014/main" id="{00000000-0008-0000-0300-00001BB40000}"/>
                  </a:ext>
                </a:extLst>
              </xdr:cNvPr>
              <xdr:cNvSpPr/>
            </xdr:nvSpPr>
            <xdr:spPr bwMode="auto">
              <a:xfrm>
                <a:off x="5487379" y="6460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379</xdr:colOff>
          <xdr:row>13</xdr:row>
          <xdr:rowOff>18676</xdr:rowOff>
        </xdr:from>
        <xdr:to>
          <xdr:col>5</xdr:col>
          <xdr:colOff>564991</xdr:colOff>
          <xdr:row>23</xdr:row>
          <xdr:rowOff>42158</xdr:rowOff>
        </xdr:to>
        <xdr:grpSp>
          <xdr:nvGrpSpPr>
            <xdr:cNvPr id="11" name="Group 10">
              <a:extLst>
                <a:ext uri="{FF2B5EF4-FFF2-40B4-BE49-F238E27FC236}">
                  <a16:creationId xmlns:a16="http://schemas.microsoft.com/office/drawing/2014/main" id="{00000000-0008-0000-0300-00000B000000}"/>
                </a:ext>
              </a:extLst>
            </xdr:cNvPr>
            <xdr:cNvGrpSpPr/>
          </xdr:nvGrpSpPr>
          <xdr:grpSpPr>
            <a:xfrm>
              <a:off x="1692467" y="2786529"/>
              <a:ext cx="1169730" cy="2118982"/>
              <a:chOff x="5144160" y="755431"/>
              <a:chExt cx="1459952" cy="1914525"/>
            </a:xfrm>
          </xdr:grpSpPr>
          <xdr:sp macro="" textlink="">
            <xdr:nvSpPr>
              <xdr:cNvPr id="46108" name="Group Box 28" hidden="1">
                <a:extLst>
                  <a:ext uri="{63B3BB69-23CF-44E3-9099-C40C66FF867C}">
                    <a14:compatExt spid="_x0000_s46108"/>
                  </a:ext>
                  <a:ext uri="{FF2B5EF4-FFF2-40B4-BE49-F238E27FC236}">
                    <a16:creationId xmlns:a16="http://schemas.microsoft.com/office/drawing/2014/main" id="{00000000-0008-0000-0300-00001CB40000}"/>
                  </a:ext>
                </a:extLst>
              </xdr:cNvPr>
              <xdr:cNvSpPr/>
            </xdr:nvSpPr>
            <xdr:spPr bwMode="auto">
              <a:xfrm>
                <a:off x="5144160" y="755431"/>
                <a:ext cx="1459952" cy="19145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Civil</a:t>
                </a:r>
              </a:p>
            </xdr:txBody>
          </xdr:sp>
          <xdr:sp macro="" textlink="">
            <xdr:nvSpPr>
              <xdr:cNvPr id="46109" name="Option Button 29" hidden="1">
                <a:extLst>
                  <a:ext uri="{63B3BB69-23CF-44E3-9099-C40C66FF867C}">
                    <a14:compatExt spid="_x0000_s46109"/>
                  </a:ext>
                  <a:ext uri="{FF2B5EF4-FFF2-40B4-BE49-F238E27FC236}">
                    <a16:creationId xmlns:a16="http://schemas.microsoft.com/office/drawing/2014/main" id="{00000000-0008-0000-0300-00001DB40000}"/>
                  </a:ext>
                </a:extLst>
              </xdr:cNvPr>
              <xdr:cNvSpPr/>
            </xdr:nvSpPr>
            <xdr:spPr bwMode="auto">
              <a:xfrm>
                <a:off x="5483444" y="937720"/>
                <a:ext cx="102049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95-100 %</a:t>
                </a:r>
              </a:p>
            </xdr:txBody>
          </xdr:sp>
          <xdr:sp macro="" textlink="">
            <xdr:nvSpPr>
              <xdr:cNvPr id="46110" name="Option Button 30" hidden="1">
                <a:extLst>
                  <a:ext uri="{63B3BB69-23CF-44E3-9099-C40C66FF867C}">
                    <a14:compatExt spid="_x0000_s46110"/>
                  </a:ext>
                  <a:ext uri="{FF2B5EF4-FFF2-40B4-BE49-F238E27FC236}">
                    <a16:creationId xmlns:a16="http://schemas.microsoft.com/office/drawing/2014/main" id="{00000000-0008-0000-0300-00001EB40000}"/>
                  </a:ext>
                </a:extLst>
              </xdr:cNvPr>
              <xdr:cNvSpPr/>
            </xdr:nvSpPr>
            <xdr:spPr bwMode="auto">
              <a:xfrm>
                <a:off x="5483444" y="1128220"/>
                <a:ext cx="102049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75-95 %</a:t>
                </a:r>
              </a:p>
            </xdr:txBody>
          </xdr:sp>
          <xdr:sp macro="" textlink="">
            <xdr:nvSpPr>
              <xdr:cNvPr id="46111" name="Option Button 31" hidden="1">
                <a:extLst>
                  <a:ext uri="{63B3BB69-23CF-44E3-9099-C40C66FF867C}">
                    <a14:compatExt spid="_x0000_s46111"/>
                  </a:ext>
                  <a:ext uri="{FF2B5EF4-FFF2-40B4-BE49-F238E27FC236}">
                    <a16:creationId xmlns:a16="http://schemas.microsoft.com/office/drawing/2014/main" id="{00000000-0008-0000-0300-00001FB40000}"/>
                  </a:ext>
                </a:extLst>
              </xdr:cNvPr>
              <xdr:cNvSpPr/>
            </xdr:nvSpPr>
            <xdr:spPr bwMode="auto">
              <a:xfrm>
                <a:off x="5483444" y="1318720"/>
                <a:ext cx="102049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50-75 %</a:t>
                </a:r>
              </a:p>
            </xdr:txBody>
          </xdr:sp>
          <xdr:sp macro="" textlink="">
            <xdr:nvSpPr>
              <xdr:cNvPr id="46112" name="Option Button 32" hidden="1">
                <a:extLst>
                  <a:ext uri="{63B3BB69-23CF-44E3-9099-C40C66FF867C}">
                    <a14:compatExt spid="_x0000_s46112"/>
                  </a:ext>
                  <a:ext uri="{FF2B5EF4-FFF2-40B4-BE49-F238E27FC236}">
                    <a16:creationId xmlns:a16="http://schemas.microsoft.com/office/drawing/2014/main" id="{00000000-0008-0000-0300-000020B40000}"/>
                  </a:ext>
                </a:extLst>
              </xdr:cNvPr>
              <xdr:cNvSpPr/>
            </xdr:nvSpPr>
            <xdr:spPr bwMode="auto">
              <a:xfrm>
                <a:off x="5483444" y="1509220"/>
                <a:ext cx="102049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25-50 %</a:t>
                </a:r>
              </a:p>
            </xdr:txBody>
          </xdr:sp>
          <xdr:sp macro="" textlink="">
            <xdr:nvSpPr>
              <xdr:cNvPr id="46113" name="Option Button 33" hidden="1">
                <a:extLst>
                  <a:ext uri="{63B3BB69-23CF-44E3-9099-C40C66FF867C}">
                    <a14:compatExt spid="_x0000_s46113"/>
                  </a:ext>
                  <a:ext uri="{FF2B5EF4-FFF2-40B4-BE49-F238E27FC236}">
                    <a16:creationId xmlns:a16="http://schemas.microsoft.com/office/drawing/2014/main" id="{00000000-0008-0000-0300-000021B40000}"/>
                  </a:ext>
                </a:extLst>
              </xdr:cNvPr>
              <xdr:cNvSpPr/>
            </xdr:nvSpPr>
            <xdr:spPr bwMode="auto">
              <a:xfrm>
                <a:off x="5483444" y="1699720"/>
                <a:ext cx="102049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1-25 %</a:t>
                </a:r>
              </a:p>
            </xdr:txBody>
          </xdr:sp>
          <xdr:sp macro="" textlink="">
            <xdr:nvSpPr>
              <xdr:cNvPr id="46114" name="Option Button 34" hidden="1">
                <a:extLst>
                  <a:ext uri="{63B3BB69-23CF-44E3-9099-C40C66FF867C}">
                    <a14:compatExt spid="_x0000_s46114"/>
                  </a:ext>
                  <a:ext uri="{FF2B5EF4-FFF2-40B4-BE49-F238E27FC236}">
                    <a16:creationId xmlns:a16="http://schemas.microsoft.com/office/drawing/2014/main" id="{00000000-0008-0000-0300-000022B40000}"/>
                  </a:ext>
                </a:extLst>
              </xdr:cNvPr>
              <xdr:cNvSpPr/>
            </xdr:nvSpPr>
            <xdr:spPr bwMode="auto">
              <a:xfrm>
                <a:off x="5483444" y="1890220"/>
                <a:ext cx="102049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0 %</a:t>
                </a:r>
              </a:p>
            </xdr:txBody>
          </xdr:sp>
          <xdr:sp macro="" textlink="">
            <xdr:nvSpPr>
              <xdr:cNvPr id="46115" name="Option Button 35" hidden="1">
                <a:extLst>
                  <a:ext uri="{63B3BB69-23CF-44E3-9099-C40C66FF867C}">
                    <a14:compatExt spid="_x0000_s46115"/>
                  </a:ext>
                  <a:ext uri="{FF2B5EF4-FFF2-40B4-BE49-F238E27FC236}">
                    <a16:creationId xmlns:a16="http://schemas.microsoft.com/office/drawing/2014/main" id="{00000000-0008-0000-0300-000023B40000}"/>
                  </a:ext>
                </a:extLst>
              </xdr:cNvPr>
              <xdr:cNvSpPr/>
            </xdr:nvSpPr>
            <xdr:spPr bwMode="auto">
              <a:xfrm>
                <a:off x="5483444" y="2080720"/>
                <a:ext cx="102049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NAP</a:t>
                </a:r>
              </a:p>
            </xdr:txBody>
          </xdr:sp>
          <xdr:sp macro="" textlink="">
            <xdr:nvSpPr>
              <xdr:cNvPr id="46116" name="Option Button 36" hidden="1">
                <a:extLst>
                  <a:ext uri="{63B3BB69-23CF-44E3-9099-C40C66FF867C}">
                    <a14:compatExt spid="_x0000_s46116"/>
                  </a:ext>
                  <a:ext uri="{FF2B5EF4-FFF2-40B4-BE49-F238E27FC236}">
                    <a16:creationId xmlns:a16="http://schemas.microsoft.com/office/drawing/2014/main" id="{00000000-0008-0000-0300-000024B40000}"/>
                  </a:ext>
                </a:extLst>
              </xdr:cNvPr>
              <xdr:cNvSpPr/>
            </xdr:nvSpPr>
            <xdr:spPr bwMode="auto">
              <a:xfrm>
                <a:off x="5483444" y="2271220"/>
                <a:ext cx="102049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3210</xdr:colOff>
          <xdr:row>24</xdr:row>
          <xdr:rowOff>48444</xdr:rowOff>
        </xdr:from>
        <xdr:to>
          <xdr:col>5</xdr:col>
          <xdr:colOff>567822</xdr:colOff>
          <xdr:row>34</xdr:row>
          <xdr:rowOff>146632</xdr:rowOff>
        </xdr:to>
        <xdr:grpSp>
          <xdr:nvGrpSpPr>
            <xdr:cNvPr id="12" name="Group 11">
              <a:extLst>
                <a:ext uri="{FF2B5EF4-FFF2-40B4-BE49-F238E27FC236}">
                  <a16:creationId xmlns:a16="http://schemas.microsoft.com/office/drawing/2014/main" id="{00000000-0008-0000-0300-00000C000000}"/>
                </a:ext>
              </a:extLst>
            </xdr:cNvPr>
            <xdr:cNvGrpSpPr/>
          </xdr:nvGrpSpPr>
          <xdr:grpSpPr>
            <a:xfrm>
              <a:off x="1695298" y="5102297"/>
              <a:ext cx="1169730" cy="2160070"/>
              <a:chOff x="5147716" y="2865396"/>
              <a:chExt cx="1459953" cy="1914525"/>
            </a:xfrm>
          </xdr:grpSpPr>
          <xdr:sp macro="" textlink="">
            <xdr:nvSpPr>
              <xdr:cNvPr id="46117" name="Group Box 37" hidden="1">
                <a:extLst>
                  <a:ext uri="{63B3BB69-23CF-44E3-9099-C40C66FF867C}">
                    <a14:compatExt spid="_x0000_s46117"/>
                  </a:ext>
                  <a:ext uri="{FF2B5EF4-FFF2-40B4-BE49-F238E27FC236}">
                    <a16:creationId xmlns:a16="http://schemas.microsoft.com/office/drawing/2014/main" id="{00000000-0008-0000-0300-000025B40000}"/>
                  </a:ext>
                </a:extLst>
              </xdr:cNvPr>
              <xdr:cNvSpPr/>
            </xdr:nvSpPr>
            <xdr:spPr bwMode="auto">
              <a:xfrm>
                <a:off x="5147716" y="2865396"/>
                <a:ext cx="1459953" cy="19145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Administrative</a:t>
                </a:r>
              </a:p>
            </xdr:txBody>
          </xdr:sp>
          <xdr:sp macro="" textlink="">
            <xdr:nvSpPr>
              <xdr:cNvPr id="46118" name="Option Button 38" hidden="1">
                <a:extLst>
                  <a:ext uri="{63B3BB69-23CF-44E3-9099-C40C66FF867C}">
                    <a14:compatExt spid="_x0000_s46118"/>
                  </a:ext>
                  <a:ext uri="{FF2B5EF4-FFF2-40B4-BE49-F238E27FC236}">
                    <a16:creationId xmlns:a16="http://schemas.microsoft.com/office/drawing/2014/main" id="{00000000-0008-0000-0300-000026B40000}"/>
                  </a:ext>
                </a:extLst>
              </xdr:cNvPr>
              <xdr:cNvSpPr/>
            </xdr:nvSpPr>
            <xdr:spPr bwMode="auto">
              <a:xfrm>
                <a:off x="5487383" y="3031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95-100 %</a:t>
                </a:r>
              </a:p>
            </xdr:txBody>
          </xdr:sp>
          <xdr:sp macro="" textlink="">
            <xdr:nvSpPr>
              <xdr:cNvPr id="46119" name="Option Button 39" hidden="1">
                <a:extLst>
                  <a:ext uri="{63B3BB69-23CF-44E3-9099-C40C66FF867C}">
                    <a14:compatExt spid="_x0000_s46119"/>
                  </a:ext>
                  <a:ext uri="{FF2B5EF4-FFF2-40B4-BE49-F238E27FC236}">
                    <a16:creationId xmlns:a16="http://schemas.microsoft.com/office/drawing/2014/main" id="{00000000-0008-0000-0300-000027B40000}"/>
                  </a:ext>
                </a:extLst>
              </xdr:cNvPr>
              <xdr:cNvSpPr/>
            </xdr:nvSpPr>
            <xdr:spPr bwMode="auto">
              <a:xfrm>
                <a:off x="5487383" y="3222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75-95 %</a:t>
                </a:r>
              </a:p>
            </xdr:txBody>
          </xdr:sp>
          <xdr:sp macro="" textlink="">
            <xdr:nvSpPr>
              <xdr:cNvPr id="46120" name="Option Button 40" hidden="1">
                <a:extLst>
                  <a:ext uri="{63B3BB69-23CF-44E3-9099-C40C66FF867C}">
                    <a14:compatExt spid="_x0000_s46120"/>
                  </a:ext>
                  <a:ext uri="{FF2B5EF4-FFF2-40B4-BE49-F238E27FC236}">
                    <a16:creationId xmlns:a16="http://schemas.microsoft.com/office/drawing/2014/main" id="{00000000-0008-0000-0300-000028B40000}"/>
                  </a:ext>
                </a:extLst>
              </xdr:cNvPr>
              <xdr:cNvSpPr/>
            </xdr:nvSpPr>
            <xdr:spPr bwMode="auto">
              <a:xfrm>
                <a:off x="5487383" y="3412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50-75 %</a:t>
                </a:r>
              </a:p>
            </xdr:txBody>
          </xdr:sp>
          <xdr:sp macro="" textlink="">
            <xdr:nvSpPr>
              <xdr:cNvPr id="46121" name="Option Button 41" hidden="1">
                <a:extLst>
                  <a:ext uri="{63B3BB69-23CF-44E3-9099-C40C66FF867C}">
                    <a14:compatExt spid="_x0000_s46121"/>
                  </a:ext>
                  <a:ext uri="{FF2B5EF4-FFF2-40B4-BE49-F238E27FC236}">
                    <a16:creationId xmlns:a16="http://schemas.microsoft.com/office/drawing/2014/main" id="{00000000-0008-0000-0300-000029B40000}"/>
                  </a:ext>
                </a:extLst>
              </xdr:cNvPr>
              <xdr:cNvSpPr/>
            </xdr:nvSpPr>
            <xdr:spPr bwMode="auto">
              <a:xfrm>
                <a:off x="5487383" y="3603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25-50 %</a:t>
                </a:r>
              </a:p>
            </xdr:txBody>
          </xdr:sp>
          <xdr:sp macro="" textlink="">
            <xdr:nvSpPr>
              <xdr:cNvPr id="46122" name="Option Button 42" hidden="1">
                <a:extLst>
                  <a:ext uri="{63B3BB69-23CF-44E3-9099-C40C66FF867C}">
                    <a14:compatExt spid="_x0000_s46122"/>
                  </a:ext>
                  <a:ext uri="{FF2B5EF4-FFF2-40B4-BE49-F238E27FC236}">
                    <a16:creationId xmlns:a16="http://schemas.microsoft.com/office/drawing/2014/main" id="{00000000-0008-0000-0300-00002AB40000}"/>
                  </a:ext>
                </a:extLst>
              </xdr:cNvPr>
              <xdr:cNvSpPr/>
            </xdr:nvSpPr>
            <xdr:spPr bwMode="auto">
              <a:xfrm>
                <a:off x="5487383" y="3793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1-25 %</a:t>
                </a:r>
              </a:p>
            </xdr:txBody>
          </xdr:sp>
          <xdr:sp macro="" textlink="">
            <xdr:nvSpPr>
              <xdr:cNvPr id="46123" name="Option Button 43" hidden="1">
                <a:extLst>
                  <a:ext uri="{63B3BB69-23CF-44E3-9099-C40C66FF867C}">
                    <a14:compatExt spid="_x0000_s46123"/>
                  </a:ext>
                  <a:ext uri="{FF2B5EF4-FFF2-40B4-BE49-F238E27FC236}">
                    <a16:creationId xmlns:a16="http://schemas.microsoft.com/office/drawing/2014/main" id="{00000000-0008-0000-0300-00002BB40000}"/>
                  </a:ext>
                </a:extLst>
              </xdr:cNvPr>
              <xdr:cNvSpPr/>
            </xdr:nvSpPr>
            <xdr:spPr bwMode="auto">
              <a:xfrm>
                <a:off x="5487383" y="3984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0 %</a:t>
                </a:r>
              </a:p>
            </xdr:txBody>
          </xdr:sp>
          <xdr:sp macro="" textlink="">
            <xdr:nvSpPr>
              <xdr:cNvPr id="46124" name="Option Button 44" hidden="1">
                <a:extLst>
                  <a:ext uri="{63B3BB69-23CF-44E3-9099-C40C66FF867C}">
                    <a14:compatExt spid="_x0000_s46124"/>
                  </a:ext>
                  <a:ext uri="{FF2B5EF4-FFF2-40B4-BE49-F238E27FC236}">
                    <a16:creationId xmlns:a16="http://schemas.microsoft.com/office/drawing/2014/main" id="{00000000-0008-0000-0300-00002CB40000}"/>
                  </a:ext>
                </a:extLst>
              </xdr:cNvPr>
              <xdr:cNvSpPr/>
            </xdr:nvSpPr>
            <xdr:spPr bwMode="auto">
              <a:xfrm>
                <a:off x="5487383" y="4174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NAP</a:t>
                </a:r>
              </a:p>
            </xdr:txBody>
          </xdr:sp>
          <xdr:sp macro="" textlink="">
            <xdr:nvSpPr>
              <xdr:cNvPr id="46125" name="Option Button 45" hidden="1">
                <a:extLst>
                  <a:ext uri="{63B3BB69-23CF-44E3-9099-C40C66FF867C}">
                    <a14:compatExt spid="_x0000_s46125"/>
                  </a:ext>
                  <a:ext uri="{FF2B5EF4-FFF2-40B4-BE49-F238E27FC236}">
                    <a16:creationId xmlns:a16="http://schemas.microsoft.com/office/drawing/2014/main" id="{00000000-0008-0000-0300-00002DB40000}"/>
                  </a:ext>
                </a:extLst>
              </xdr:cNvPr>
              <xdr:cNvSpPr/>
            </xdr:nvSpPr>
            <xdr:spPr bwMode="auto">
              <a:xfrm>
                <a:off x="5487383" y="4365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8393</xdr:colOff>
          <xdr:row>35</xdr:row>
          <xdr:rowOff>132143</xdr:rowOff>
        </xdr:from>
        <xdr:to>
          <xdr:col>5</xdr:col>
          <xdr:colOff>573005</xdr:colOff>
          <xdr:row>45</xdr:row>
          <xdr:rowOff>155625</xdr:rowOff>
        </xdr:to>
        <xdr:grpSp>
          <xdr:nvGrpSpPr>
            <xdr:cNvPr id="13" name="Group 12">
              <a:extLst>
                <a:ext uri="{FF2B5EF4-FFF2-40B4-BE49-F238E27FC236}">
                  <a16:creationId xmlns:a16="http://schemas.microsoft.com/office/drawing/2014/main" id="{00000000-0008-0000-0300-00000D000000}"/>
                </a:ext>
              </a:extLst>
            </xdr:cNvPr>
            <xdr:cNvGrpSpPr/>
          </xdr:nvGrpSpPr>
          <xdr:grpSpPr>
            <a:xfrm>
              <a:off x="1700481" y="7438378"/>
              <a:ext cx="1169730" cy="2118982"/>
              <a:chOff x="5154333" y="4954358"/>
              <a:chExt cx="1459952" cy="1914526"/>
            </a:xfrm>
          </xdr:grpSpPr>
          <xdr:sp macro="" textlink="">
            <xdr:nvSpPr>
              <xdr:cNvPr id="46126" name="Group Box 46" hidden="1">
                <a:extLst>
                  <a:ext uri="{63B3BB69-23CF-44E3-9099-C40C66FF867C}">
                    <a14:compatExt spid="_x0000_s46126"/>
                  </a:ext>
                  <a:ext uri="{FF2B5EF4-FFF2-40B4-BE49-F238E27FC236}">
                    <a16:creationId xmlns:a16="http://schemas.microsoft.com/office/drawing/2014/main" id="{00000000-0008-0000-0300-00002EB40000}"/>
                  </a:ext>
                </a:extLst>
              </xdr:cNvPr>
              <xdr:cNvSpPr/>
            </xdr:nvSpPr>
            <xdr:spPr bwMode="auto">
              <a:xfrm>
                <a:off x="5154333" y="4954358"/>
                <a:ext cx="1459952" cy="191452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Pénal</a:t>
                </a:r>
              </a:p>
            </xdr:txBody>
          </xdr:sp>
          <xdr:sp macro="" textlink="">
            <xdr:nvSpPr>
              <xdr:cNvPr id="46127" name="Option Button 47" hidden="1">
                <a:extLst>
                  <a:ext uri="{63B3BB69-23CF-44E3-9099-C40C66FF867C}">
                    <a14:compatExt spid="_x0000_s46127"/>
                  </a:ext>
                  <a:ext uri="{FF2B5EF4-FFF2-40B4-BE49-F238E27FC236}">
                    <a16:creationId xmlns:a16="http://schemas.microsoft.com/office/drawing/2014/main" id="{00000000-0008-0000-0300-00002FB40000}"/>
                  </a:ext>
                </a:extLst>
              </xdr:cNvPr>
              <xdr:cNvSpPr/>
            </xdr:nvSpPr>
            <xdr:spPr bwMode="auto">
              <a:xfrm>
                <a:off x="5487385" y="5127417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95-100 %</a:t>
                </a:r>
              </a:p>
            </xdr:txBody>
          </xdr:sp>
          <xdr:sp macro="" textlink="">
            <xdr:nvSpPr>
              <xdr:cNvPr id="46128" name="Option Button 48" hidden="1">
                <a:extLst>
                  <a:ext uri="{63B3BB69-23CF-44E3-9099-C40C66FF867C}">
                    <a14:compatExt spid="_x0000_s46128"/>
                  </a:ext>
                  <a:ext uri="{FF2B5EF4-FFF2-40B4-BE49-F238E27FC236}">
                    <a16:creationId xmlns:a16="http://schemas.microsoft.com/office/drawing/2014/main" id="{00000000-0008-0000-0300-000030B40000}"/>
                  </a:ext>
                </a:extLst>
              </xdr:cNvPr>
              <xdr:cNvSpPr/>
            </xdr:nvSpPr>
            <xdr:spPr bwMode="auto">
              <a:xfrm>
                <a:off x="5487385" y="5317917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75-95 %</a:t>
                </a:r>
              </a:p>
            </xdr:txBody>
          </xdr:sp>
          <xdr:sp macro="" textlink="">
            <xdr:nvSpPr>
              <xdr:cNvPr id="46129" name="Option Button 49" hidden="1">
                <a:extLst>
                  <a:ext uri="{63B3BB69-23CF-44E3-9099-C40C66FF867C}">
                    <a14:compatExt spid="_x0000_s46129"/>
                  </a:ext>
                  <a:ext uri="{FF2B5EF4-FFF2-40B4-BE49-F238E27FC236}">
                    <a16:creationId xmlns:a16="http://schemas.microsoft.com/office/drawing/2014/main" id="{00000000-0008-0000-0300-000031B40000}"/>
                  </a:ext>
                </a:extLst>
              </xdr:cNvPr>
              <xdr:cNvSpPr/>
            </xdr:nvSpPr>
            <xdr:spPr bwMode="auto">
              <a:xfrm>
                <a:off x="5487385" y="5508417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50-75 %</a:t>
                </a:r>
              </a:p>
            </xdr:txBody>
          </xdr:sp>
          <xdr:sp macro="" textlink="">
            <xdr:nvSpPr>
              <xdr:cNvPr id="46130" name="Option Button 50" hidden="1">
                <a:extLst>
                  <a:ext uri="{63B3BB69-23CF-44E3-9099-C40C66FF867C}">
                    <a14:compatExt spid="_x0000_s46130"/>
                  </a:ext>
                  <a:ext uri="{FF2B5EF4-FFF2-40B4-BE49-F238E27FC236}">
                    <a16:creationId xmlns:a16="http://schemas.microsoft.com/office/drawing/2014/main" id="{00000000-0008-0000-0300-000032B40000}"/>
                  </a:ext>
                </a:extLst>
              </xdr:cNvPr>
              <xdr:cNvSpPr/>
            </xdr:nvSpPr>
            <xdr:spPr bwMode="auto">
              <a:xfrm>
                <a:off x="5487385" y="5698917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25-50 %</a:t>
                </a:r>
              </a:p>
            </xdr:txBody>
          </xdr:sp>
          <xdr:sp macro="" textlink="">
            <xdr:nvSpPr>
              <xdr:cNvPr id="46131" name="Option Button 51" hidden="1">
                <a:extLst>
                  <a:ext uri="{63B3BB69-23CF-44E3-9099-C40C66FF867C}">
                    <a14:compatExt spid="_x0000_s46131"/>
                  </a:ext>
                  <a:ext uri="{FF2B5EF4-FFF2-40B4-BE49-F238E27FC236}">
                    <a16:creationId xmlns:a16="http://schemas.microsoft.com/office/drawing/2014/main" id="{00000000-0008-0000-0300-000033B40000}"/>
                  </a:ext>
                </a:extLst>
              </xdr:cNvPr>
              <xdr:cNvSpPr/>
            </xdr:nvSpPr>
            <xdr:spPr bwMode="auto">
              <a:xfrm>
                <a:off x="5487385" y="5889417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1-25 %</a:t>
                </a:r>
              </a:p>
            </xdr:txBody>
          </xdr:sp>
          <xdr:sp macro="" textlink="">
            <xdr:nvSpPr>
              <xdr:cNvPr id="46132" name="Option Button 52" hidden="1">
                <a:extLst>
                  <a:ext uri="{63B3BB69-23CF-44E3-9099-C40C66FF867C}">
                    <a14:compatExt spid="_x0000_s46132"/>
                  </a:ext>
                  <a:ext uri="{FF2B5EF4-FFF2-40B4-BE49-F238E27FC236}">
                    <a16:creationId xmlns:a16="http://schemas.microsoft.com/office/drawing/2014/main" id="{00000000-0008-0000-0300-000034B40000}"/>
                  </a:ext>
                </a:extLst>
              </xdr:cNvPr>
              <xdr:cNvSpPr/>
            </xdr:nvSpPr>
            <xdr:spPr bwMode="auto">
              <a:xfrm>
                <a:off x="5487385" y="6079917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0 %</a:t>
                </a:r>
              </a:p>
            </xdr:txBody>
          </xdr:sp>
          <xdr:sp macro="" textlink="">
            <xdr:nvSpPr>
              <xdr:cNvPr id="46133" name="Option Button 53" hidden="1">
                <a:extLst>
                  <a:ext uri="{63B3BB69-23CF-44E3-9099-C40C66FF867C}">
                    <a14:compatExt spid="_x0000_s46133"/>
                  </a:ext>
                  <a:ext uri="{FF2B5EF4-FFF2-40B4-BE49-F238E27FC236}">
                    <a16:creationId xmlns:a16="http://schemas.microsoft.com/office/drawing/2014/main" id="{00000000-0008-0000-0300-000035B40000}"/>
                  </a:ext>
                </a:extLst>
              </xdr:cNvPr>
              <xdr:cNvSpPr/>
            </xdr:nvSpPr>
            <xdr:spPr bwMode="auto">
              <a:xfrm>
                <a:off x="5487385" y="6270417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NAP</a:t>
                </a:r>
              </a:p>
            </xdr:txBody>
          </xdr:sp>
          <xdr:sp macro="" textlink="">
            <xdr:nvSpPr>
              <xdr:cNvPr id="46134" name="Option Button 54" hidden="1">
                <a:extLst>
                  <a:ext uri="{63B3BB69-23CF-44E3-9099-C40C66FF867C}">
                    <a14:compatExt spid="_x0000_s46134"/>
                  </a:ext>
                  <a:ext uri="{FF2B5EF4-FFF2-40B4-BE49-F238E27FC236}">
                    <a16:creationId xmlns:a16="http://schemas.microsoft.com/office/drawing/2014/main" id="{00000000-0008-0000-0300-000036B40000}"/>
                  </a:ext>
                </a:extLst>
              </xdr:cNvPr>
              <xdr:cNvSpPr/>
            </xdr:nvSpPr>
            <xdr:spPr bwMode="auto">
              <a:xfrm>
                <a:off x="5487385" y="6460916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85725</xdr:colOff>
          <xdr:row>13</xdr:row>
          <xdr:rowOff>161925</xdr:rowOff>
        </xdr:from>
        <xdr:to>
          <xdr:col>9</xdr:col>
          <xdr:colOff>295275</xdr:colOff>
          <xdr:row>15</xdr:row>
          <xdr:rowOff>9525</xdr:rowOff>
        </xdr:to>
        <xdr:sp macro="" textlink="">
          <xdr:nvSpPr>
            <xdr:cNvPr id="46135" name="Check Box 55" hidden="1">
              <a:extLst>
                <a:ext uri="{63B3BB69-23CF-44E3-9099-C40C66FF867C}">
                  <a14:compatExt spid="_x0000_s46135"/>
                </a:ext>
                <a:ext uri="{FF2B5EF4-FFF2-40B4-BE49-F238E27FC236}">
                  <a16:creationId xmlns:a16="http://schemas.microsoft.com/office/drawing/2014/main" id="{00000000-0008-0000-0300-000037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85725</xdr:colOff>
          <xdr:row>14</xdr:row>
          <xdr:rowOff>161925</xdr:rowOff>
        </xdr:from>
        <xdr:to>
          <xdr:col>9</xdr:col>
          <xdr:colOff>295275</xdr:colOff>
          <xdr:row>16</xdr:row>
          <xdr:rowOff>9525</xdr:rowOff>
        </xdr:to>
        <xdr:sp macro="" textlink="">
          <xdr:nvSpPr>
            <xdr:cNvPr id="46136" name="Check Box 56" hidden="1">
              <a:extLst>
                <a:ext uri="{63B3BB69-23CF-44E3-9099-C40C66FF867C}">
                  <a14:compatExt spid="_x0000_s46136"/>
                </a:ext>
                <a:ext uri="{FF2B5EF4-FFF2-40B4-BE49-F238E27FC236}">
                  <a16:creationId xmlns:a16="http://schemas.microsoft.com/office/drawing/2014/main" id="{00000000-0008-0000-0300-000038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85725</xdr:colOff>
          <xdr:row>15</xdr:row>
          <xdr:rowOff>161925</xdr:rowOff>
        </xdr:from>
        <xdr:to>
          <xdr:col>9</xdr:col>
          <xdr:colOff>295275</xdr:colOff>
          <xdr:row>17</xdr:row>
          <xdr:rowOff>9525</xdr:rowOff>
        </xdr:to>
        <xdr:sp macro="" textlink="">
          <xdr:nvSpPr>
            <xdr:cNvPr id="46137" name="Check Box 57" hidden="1">
              <a:extLst>
                <a:ext uri="{63B3BB69-23CF-44E3-9099-C40C66FF867C}">
                  <a14:compatExt spid="_x0000_s46137"/>
                </a:ext>
                <a:ext uri="{FF2B5EF4-FFF2-40B4-BE49-F238E27FC236}">
                  <a16:creationId xmlns:a16="http://schemas.microsoft.com/office/drawing/2014/main" id="{00000000-0008-0000-0300-000039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85725</xdr:colOff>
          <xdr:row>16</xdr:row>
          <xdr:rowOff>161925</xdr:rowOff>
        </xdr:from>
        <xdr:to>
          <xdr:col>9</xdr:col>
          <xdr:colOff>295275</xdr:colOff>
          <xdr:row>18</xdr:row>
          <xdr:rowOff>9525</xdr:rowOff>
        </xdr:to>
        <xdr:sp macro="" textlink="">
          <xdr:nvSpPr>
            <xdr:cNvPr id="46138" name="Check Box 58" hidden="1">
              <a:extLst>
                <a:ext uri="{63B3BB69-23CF-44E3-9099-C40C66FF867C}">
                  <a14:compatExt spid="_x0000_s46138"/>
                </a:ext>
                <a:ext uri="{FF2B5EF4-FFF2-40B4-BE49-F238E27FC236}">
                  <a16:creationId xmlns:a16="http://schemas.microsoft.com/office/drawing/2014/main" id="{00000000-0008-0000-0300-00003A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85725</xdr:colOff>
          <xdr:row>17</xdr:row>
          <xdr:rowOff>161925</xdr:rowOff>
        </xdr:from>
        <xdr:to>
          <xdr:col>9</xdr:col>
          <xdr:colOff>295275</xdr:colOff>
          <xdr:row>19</xdr:row>
          <xdr:rowOff>9525</xdr:rowOff>
        </xdr:to>
        <xdr:sp macro="" textlink="">
          <xdr:nvSpPr>
            <xdr:cNvPr id="46139" name="Check Box 59" hidden="1">
              <a:extLst>
                <a:ext uri="{63B3BB69-23CF-44E3-9099-C40C66FF867C}">
                  <a14:compatExt spid="_x0000_s46139"/>
                </a:ext>
                <a:ext uri="{FF2B5EF4-FFF2-40B4-BE49-F238E27FC236}">
                  <a16:creationId xmlns:a16="http://schemas.microsoft.com/office/drawing/2014/main" id="{00000000-0008-0000-0300-00003B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24</xdr:row>
          <xdr:rowOff>171450</xdr:rowOff>
        </xdr:from>
        <xdr:to>
          <xdr:col>9</xdr:col>
          <xdr:colOff>276225</xdr:colOff>
          <xdr:row>26</xdr:row>
          <xdr:rowOff>38100</xdr:rowOff>
        </xdr:to>
        <xdr:sp macro="" textlink="">
          <xdr:nvSpPr>
            <xdr:cNvPr id="46140" name="Check Box 60" hidden="1">
              <a:extLst>
                <a:ext uri="{63B3BB69-23CF-44E3-9099-C40C66FF867C}">
                  <a14:compatExt spid="_x0000_s46140"/>
                </a:ext>
                <a:ext uri="{FF2B5EF4-FFF2-40B4-BE49-F238E27FC236}">
                  <a16:creationId xmlns:a16="http://schemas.microsoft.com/office/drawing/2014/main" id="{00000000-0008-0000-0300-00003C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25</xdr:row>
          <xdr:rowOff>171450</xdr:rowOff>
        </xdr:from>
        <xdr:to>
          <xdr:col>9</xdr:col>
          <xdr:colOff>276225</xdr:colOff>
          <xdr:row>27</xdr:row>
          <xdr:rowOff>38100</xdr:rowOff>
        </xdr:to>
        <xdr:sp macro="" textlink="">
          <xdr:nvSpPr>
            <xdr:cNvPr id="46141" name="Check Box 61" hidden="1">
              <a:extLst>
                <a:ext uri="{63B3BB69-23CF-44E3-9099-C40C66FF867C}">
                  <a14:compatExt spid="_x0000_s46141"/>
                </a:ext>
                <a:ext uri="{FF2B5EF4-FFF2-40B4-BE49-F238E27FC236}">
                  <a16:creationId xmlns:a16="http://schemas.microsoft.com/office/drawing/2014/main" id="{00000000-0008-0000-0300-00003D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26</xdr:row>
          <xdr:rowOff>171450</xdr:rowOff>
        </xdr:from>
        <xdr:to>
          <xdr:col>9</xdr:col>
          <xdr:colOff>276225</xdr:colOff>
          <xdr:row>28</xdr:row>
          <xdr:rowOff>38100</xdr:rowOff>
        </xdr:to>
        <xdr:sp macro="" textlink="">
          <xdr:nvSpPr>
            <xdr:cNvPr id="46142" name="Check Box 62" hidden="1">
              <a:extLst>
                <a:ext uri="{63B3BB69-23CF-44E3-9099-C40C66FF867C}">
                  <a14:compatExt spid="_x0000_s46142"/>
                </a:ext>
                <a:ext uri="{FF2B5EF4-FFF2-40B4-BE49-F238E27FC236}">
                  <a16:creationId xmlns:a16="http://schemas.microsoft.com/office/drawing/2014/main" id="{00000000-0008-0000-0300-00003E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27</xdr:row>
          <xdr:rowOff>171450</xdr:rowOff>
        </xdr:from>
        <xdr:to>
          <xdr:col>9</xdr:col>
          <xdr:colOff>276225</xdr:colOff>
          <xdr:row>29</xdr:row>
          <xdr:rowOff>38100</xdr:rowOff>
        </xdr:to>
        <xdr:sp macro="" textlink="">
          <xdr:nvSpPr>
            <xdr:cNvPr id="46143" name="Check Box 63" hidden="1">
              <a:extLst>
                <a:ext uri="{63B3BB69-23CF-44E3-9099-C40C66FF867C}">
                  <a14:compatExt spid="_x0000_s46143"/>
                </a:ext>
                <a:ext uri="{FF2B5EF4-FFF2-40B4-BE49-F238E27FC236}">
                  <a16:creationId xmlns:a16="http://schemas.microsoft.com/office/drawing/2014/main" id="{00000000-0008-0000-0300-00003F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28</xdr:row>
          <xdr:rowOff>171450</xdr:rowOff>
        </xdr:from>
        <xdr:to>
          <xdr:col>9</xdr:col>
          <xdr:colOff>276225</xdr:colOff>
          <xdr:row>30</xdr:row>
          <xdr:rowOff>38100</xdr:rowOff>
        </xdr:to>
        <xdr:sp macro="" textlink="">
          <xdr:nvSpPr>
            <xdr:cNvPr id="46144" name="Check Box 64" hidden="1">
              <a:extLst>
                <a:ext uri="{63B3BB69-23CF-44E3-9099-C40C66FF867C}">
                  <a14:compatExt spid="_x0000_s46144"/>
                </a:ext>
                <a:ext uri="{FF2B5EF4-FFF2-40B4-BE49-F238E27FC236}">
                  <a16:creationId xmlns:a16="http://schemas.microsoft.com/office/drawing/2014/main" id="{00000000-0008-0000-0300-000040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35</xdr:row>
          <xdr:rowOff>161925</xdr:rowOff>
        </xdr:from>
        <xdr:to>
          <xdr:col>9</xdr:col>
          <xdr:colOff>257175</xdr:colOff>
          <xdr:row>37</xdr:row>
          <xdr:rowOff>9525</xdr:rowOff>
        </xdr:to>
        <xdr:sp macro="" textlink="">
          <xdr:nvSpPr>
            <xdr:cNvPr id="46145" name="Check Box 65" hidden="1">
              <a:extLst>
                <a:ext uri="{63B3BB69-23CF-44E3-9099-C40C66FF867C}">
                  <a14:compatExt spid="_x0000_s46145"/>
                </a:ext>
                <a:ext uri="{FF2B5EF4-FFF2-40B4-BE49-F238E27FC236}">
                  <a16:creationId xmlns:a16="http://schemas.microsoft.com/office/drawing/2014/main" id="{00000000-0008-0000-0300-000041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36</xdr:row>
          <xdr:rowOff>161925</xdr:rowOff>
        </xdr:from>
        <xdr:to>
          <xdr:col>9</xdr:col>
          <xdr:colOff>257175</xdr:colOff>
          <xdr:row>38</xdr:row>
          <xdr:rowOff>9525</xdr:rowOff>
        </xdr:to>
        <xdr:sp macro="" textlink="">
          <xdr:nvSpPr>
            <xdr:cNvPr id="46146" name="Check Box 66" hidden="1">
              <a:extLst>
                <a:ext uri="{63B3BB69-23CF-44E3-9099-C40C66FF867C}">
                  <a14:compatExt spid="_x0000_s46146"/>
                </a:ext>
                <a:ext uri="{FF2B5EF4-FFF2-40B4-BE49-F238E27FC236}">
                  <a16:creationId xmlns:a16="http://schemas.microsoft.com/office/drawing/2014/main" id="{00000000-0008-0000-0300-000042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37</xdr:row>
          <xdr:rowOff>161925</xdr:rowOff>
        </xdr:from>
        <xdr:to>
          <xdr:col>9</xdr:col>
          <xdr:colOff>257175</xdr:colOff>
          <xdr:row>39</xdr:row>
          <xdr:rowOff>9525</xdr:rowOff>
        </xdr:to>
        <xdr:sp macro="" textlink="">
          <xdr:nvSpPr>
            <xdr:cNvPr id="46147" name="Check Box 67" hidden="1">
              <a:extLst>
                <a:ext uri="{63B3BB69-23CF-44E3-9099-C40C66FF867C}">
                  <a14:compatExt spid="_x0000_s46147"/>
                </a:ext>
                <a:ext uri="{FF2B5EF4-FFF2-40B4-BE49-F238E27FC236}">
                  <a16:creationId xmlns:a16="http://schemas.microsoft.com/office/drawing/2014/main" id="{00000000-0008-0000-0300-000043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38</xdr:row>
          <xdr:rowOff>161925</xdr:rowOff>
        </xdr:from>
        <xdr:to>
          <xdr:col>9</xdr:col>
          <xdr:colOff>257175</xdr:colOff>
          <xdr:row>40</xdr:row>
          <xdr:rowOff>9525</xdr:rowOff>
        </xdr:to>
        <xdr:sp macro="" textlink="">
          <xdr:nvSpPr>
            <xdr:cNvPr id="46148" name="Check Box 68" hidden="1">
              <a:extLst>
                <a:ext uri="{63B3BB69-23CF-44E3-9099-C40C66FF867C}">
                  <a14:compatExt spid="_x0000_s46148"/>
                </a:ext>
                <a:ext uri="{FF2B5EF4-FFF2-40B4-BE49-F238E27FC236}">
                  <a16:creationId xmlns:a16="http://schemas.microsoft.com/office/drawing/2014/main" id="{00000000-0008-0000-0300-000044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39</xdr:row>
          <xdr:rowOff>161925</xdr:rowOff>
        </xdr:from>
        <xdr:to>
          <xdr:col>9</xdr:col>
          <xdr:colOff>257175</xdr:colOff>
          <xdr:row>41</xdr:row>
          <xdr:rowOff>9525</xdr:rowOff>
        </xdr:to>
        <xdr:sp macro="" textlink="">
          <xdr:nvSpPr>
            <xdr:cNvPr id="46149" name="Check Box 69" hidden="1">
              <a:extLst>
                <a:ext uri="{63B3BB69-23CF-44E3-9099-C40C66FF867C}">
                  <a14:compatExt spid="_x0000_s46149"/>
                </a:ext>
                <a:ext uri="{FF2B5EF4-FFF2-40B4-BE49-F238E27FC236}">
                  <a16:creationId xmlns:a16="http://schemas.microsoft.com/office/drawing/2014/main" id="{00000000-0008-0000-0300-000045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13</xdr:row>
          <xdr:rowOff>171450</xdr:rowOff>
        </xdr:from>
        <xdr:to>
          <xdr:col>14</xdr:col>
          <xdr:colOff>314325</xdr:colOff>
          <xdr:row>15</xdr:row>
          <xdr:rowOff>19050</xdr:rowOff>
        </xdr:to>
        <xdr:sp macro="" textlink="">
          <xdr:nvSpPr>
            <xdr:cNvPr id="46150" name="Check Box 70" hidden="1">
              <a:extLst>
                <a:ext uri="{63B3BB69-23CF-44E3-9099-C40C66FF867C}">
                  <a14:compatExt spid="_x0000_s46150"/>
                </a:ext>
                <a:ext uri="{FF2B5EF4-FFF2-40B4-BE49-F238E27FC236}">
                  <a16:creationId xmlns:a16="http://schemas.microsoft.com/office/drawing/2014/main" id="{00000000-0008-0000-0300-000046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14</xdr:row>
          <xdr:rowOff>171450</xdr:rowOff>
        </xdr:from>
        <xdr:to>
          <xdr:col>14</xdr:col>
          <xdr:colOff>314325</xdr:colOff>
          <xdr:row>16</xdr:row>
          <xdr:rowOff>19050</xdr:rowOff>
        </xdr:to>
        <xdr:sp macro="" textlink="">
          <xdr:nvSpPr>
            <xdr:cNvPr id="46151" name="Check Box 71" hidden="1">
              <a:extLst>
                <a:ext uri="{63B3BB69-23CF-44E3-9099-C40C66FF867C}">
                  <a14:compatExt spid="_x0000_s46151"/>
                </a:ext>
                <a:ext uri="{FF2B5EF4-FFF2-40B4-BE49-F238E27FC236}">
                  <a16:creationId xmlns:a16="http://schemas.microsoft.com/office/drawing/2014/main" id="{00000000-0008-0000-0300-000047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15</xdr:row>
          <xdr:rowOff>171450</xdr:rowOff>
        </xdr:from>
        <xdr:to>
          <xdr:col>14</xdr:col>
          <xdr:colOff>314325</xdr:colOff>
          <xdr:row>17</xdr:row>
          <xdr:rowOff>19050</xdr:rowOff>
        </xdr:to>
        <xdr:sp macro="" textlink="">
          <xdr:nvSpPr>
            <xdr:cNvPr id="46152" name="Check Box 72" hidden="1">
              <a:extLst>
                <a:ext uri="{63B3BB69-23CF-44E3-9099-C40C66FF867C}">
                  <a14:compatExt spid="_x0000_s46152"/>
                </a:ext>
                <a:ext uri="{FF2B5EF4-FFF2-40B4-BE49-F238E27FC236}">
                  <a16:creationId xmlns:a16="http://schemas.microsoft.com/office/drawing/2014/main" id="{00000000-0008-0000-0300-000048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16</xdr:row>
          <xdr:rowOff>171450</xdr:rowOff>
        </xdr:from>
        <xdr:to>
          <xdr:col>14</xdr:col>
          <xdr:colOff>314325</xdr:colOff>
          <xdr:row>18</xdr:row>
          <xdr:rowOff>19050</xdr:rowOff>
        </xdr:to>
        <xdr:sp macro="" textlink="">
          <xdr:nvSpPr>
            <xdr:cNvPr id="46153" name="Check Box 73" hidden="1">
              <a:extLst>
                <a:ext uri="{63B3BB69-23CF-44E3-9099-C40C66FF867C}">
                  <a14:compatExt spid="_x0000_s46153"/>
                </a:ext>
                <a:ext uri="{FF2B5EF4-FFF2-40B4-BE49-F238E27FC236}">
                  <a16:creationId xmlns:a16="http://schemas.microsoft.com/office/drawing/2014/main" id="{00000000-0008-0000-0300-000049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17</xdr:row>
          <xdr:rowOff>171450</xdr:rowOff>
        </xdr:from>
        <xdr:to>
          <xdr:col>14</xdr:col>
          <xdr:colOff>314325</xdr:colOff>
          <xdr:row>19</xdr:row>
          <xdr:rowOff>19050</xdr:rowOff>
        </xdr:to>
        <xdr:sp macro="" textlink="">
          <xdr:nvSpPr>
            <xdr:cNvPr id="46154" name="Check Box 74" hidden="1">
              <a:extLst>
                <a:ext uri="{63B3BB69-23CF-44E3-9099-C40C66FF867C}">
                  <a14:compatExt spid="_x0000_s46154"/>
                </a:ext>
                <a:ext uri="{FF2B5EF4-FFF2-40B4-BE49-F238E27FC236}">
                  <a16:creationId xmlns:a16="http://schemas.microsoft.com/office/drawing/2014/main" id="{00000000-0008-0000-0300-00004A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24</xdr:row>
          <xdr:rowOff>171450</xdr:rowOff>
        </xdr:from>
        <xdr:to>
          <xdr:col>14</xdr:col>
          <xdr:colOff>314325</xdr:colOff>
          <xdr:row>26</xdr:row>
          <xdr:rowOff>19050</xdr:rowOff>
        </xdr:to>
        <xdr:sp macro="" textlink="">
          <xdr:nvSpPr>
            <xdr:cNvPr id="46155" name="Check Box 75" hidden="1">
              <a:extLst>
                <a:ext uri="{63B3BB69-23CF-44E3-9099-C40C66FF867C}">
                  <a14:compatExt spid="_x0000_s46155"/>
                </a:ext>
                <a:ext uri="{FF2B5EF4-FFF2-40B4-BE49-F238E27FC236}">
                  <a16:creationId xmlns:a16="http://schemas.microsoft.com/office/drawing/2014/main" id="{00000000-0008-0000-0300-00004B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25</xdr:row>
          <xdr:rowOff>171450</xdr:rowOff>
        </xdr:from>
        <xdr:to>
          <xdr:col>14</xdr:col>
          <xdr:colOff>314325</xdr:colOff>
          <xdr:row>27</xdr:row>
          <xdr:rowOff>19050</xdr:rowOff>
        </xdr:to>
        <xdr:sp macro="" textlink="">
          <xdr:nvSpPr>
            <xdr:cNvPr id="46156" name="Check Box 76" hidden="1">
              <a:extLst>
                <a:ext uri="{63B3BB69-23CF-44E3-9099-C40C66FF867C}">
                  <a14:compatExt spid="_x0000_s46156"/>
                </a:ext>
                <a:ext uri="{FF2B5EF4-FFF2-40B4-BE49-F238E27FC236}">
                  <a16:creationId xmlns:a16="http://schemas.microsoft.com/office/drawing/2014/main" id="{00000000-0008-0000-0300-00004C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26</xdr:row>
          <xdr:rowOff>171450</xdr:rowOff>
        </xdr:from>
        <xdr:to>
          <xdr:col>14</xdr:col>
          <xdr:colOff>314325</xdr:colOff>
          <xdr:row>28</xdr:row>
          <xdr:rowOff>19050</xdr:rowOff>
        </xdr:to>
        <xdr:sp macro="" textlink="">
          <xdr:nvSpPr>
            <xdr:cNvPr id="46157" name="Check Box 77" hidden="1">
              <a:extLst>
                <a:ext uri="{63B3BB69-23CF-44E3-9099-C40C66FF867C}">
                  <a14:compatExt spid="_x0000_s46157"/>
                </a:ext>
                <a:ext uri="{FF2B5EF4-FFF2-40B4-BE49-F238E27FC236}">
                  <a16:creationId xmlns:a16="http://schemas.microsoft.com/office/drawing/2014/main" id="{00000000-0008-0000-0300-00004D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27</xdr:row>
          <xdr:rowOff>171450</xdr:rowOff>
        </xdr:from>
        <xdr:to>
          <xdr:col>14</xdr:col>
          <xdr:colOff>314325</xdr:colOff>
          <xdr:row>29</xdr:row>
          <xdr:rowOff>19050</xdr:rowOff>
        </xdr:to>
        <xdr:sp macro="" textlink="">
          <xdr:nvSpPr>
            <xdr:cNvPr id="46158" name="Check Box 78" hidden="1">
              <a:extLst>
                <a:ext uri="{63B3BB69-23CF-44E3-9099-C40C66FF867C}">
                  <a14:compatExt spid="_x0000_s46158"/>
                </a:ext>
                <a:ext uri="{FF2B5EF4-FFF2-40B4-BE49-F238E27FC236}">
                  <a16:creationId xmlns:a16="http://schemas.microsoft.com/office/drawing/2014/main" id="{00000000-0008-0000-0300-00004E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28</xdr:row>
          <xdr:rowOff>171450</xdr:rowOff>
        </xdr:from>
        <xdr:to>
          <xdr:col>14</xdr:col>
          <xdr:colOff>314325</xdr:colOff>
          <xdr:row>30</xdr:row>
          <xdr:rowOff>19050</xdr:rowOff>
        </xdr:to>
        <xdr:sp macro="" textlink="">
          <xdr:nvSpPr>
            <xdr:cNvPr id="46159" name="Check Box 79" hidden="1">
              <a:extLst>
                <a:ext uri="{63B3BB69-23CF-44E3-9099-C40C66FF867C}">
                  <a14:compatExt spid="_x0000_s46159"/>
                </a:ext>
                <a:ext uri="{FF2B5EF4-FFF2-40B4-BE49-F238E27FC236}">
                  <a16:creationId xmlns:a16="http://schemas.microsoft.com/office/drawing/2014/main" id="{00000000-0008-0000-0300-00004F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35</xdr:row>
          <xdr:rowOff>171450</xdr:rowOff>
        </xdr:from>
        <xdr:to>
          <xdr:col>14</xdr:col>
          <xdr:colOff>314325</xdr:colOff>
          <xdr:row>37</xdr:row>
          <xdr:rowOff>19050</xdr:rowOff>
        </xdr:to>
        <xdr:sp macro="" textlink="">
          <xdr:nvSpPr>
            <xdr:cNvPr id="46160" name="Check Box 80" hidden="1">
              <a:extLst>
                <a:ext uri="{63B3BB69-23CF-44E3-9099-C40C66FF867C}">
                  <a14:compatExt spid="_x0000_s46160"/>
                </a:ext>
                <a:ext uri="{FF2B5EF4-FFF2-40B4-BE49-F238E27FC236}">
                  <a16:creationId xmlns:a16="http://schemas.microsoft.com/office/drawing/2014/main" id="{00000000-0008-0000-0300-000050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36</xdr:row>
          <xdr:rowOff>171450</xdr:rowOff>
        </xdr:from>
        <xdr:to>
          <xdr:col>14</xdr:col>
          <xdr:colOff>314325</xdr:colOff>
          <xdr:row>38</xdr:row>
          <xdr:rowOff>19050</xdr:rowOff>
        </xdr:to>
        <xdr:sp macro="" textlink="">
          <xdr:nvSpPr>
            <xdr:cNvPr id="46161" name="Check Box 81" hidden="1">
              <a:extLst>
                <a:ext uri="{63B3BB69-23CF-44E3-9099-C40C66FF867C}">
                  <a14:compatExt spid="_x0000_s46161"/>
                </a:ext>
                <a:ext uri="{FF2B5EF4-FFF2-40B4-BE49-F238E27FC236}">
                  <a16:creationId xmlns:a16="http://schemas.microsoft.com/office/drawing/2014/main" id="{00000000-0008-0000-0300-000051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37</xdr:row>
          <xdr:rowOff>171450</xdr:rowOff>
        </xdr:from>
        <xdr:to>
          <xdr:col>14</xdr:col>
          <xdr:colOff>314325</xdr:colOff>
          <xdr:row>39</xdr:row>
          <xdr:rowOff>19050</xdr:rowOff>
        </xdr:to>
        <xdr:sp macro="" textlink="">
          <xdr:nvSpPr>
            <xdr:cNvPr id="46162" name="Check Box 82" hidden="1">
              <a:extLst>
                <a:ext uri="{63B3BB69-23CF-44E3-9099-C40C66FF867C}">
                  <a14:compatExt spid="_x0000_s46162"/>
                </a:ext>
                <a:ext uri="{FF2B5EF4-FFF2-40B4-BE49-F238E27FC236}">
                  <a16:creationId xmlns:a16="http://schemas.microsoft.com/office/drawing/2014/main" id="{00000000-0008-0000-0300-000052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38</xdr:row>
          <xdr:rowOff>171450</xdr:rowOff>
        </xdr:from>
        <xdr:to>
          <xdr:col>14</xdr:col>
          <xdr:colOff>314325</xdr:colOff>
          <xdr:row>40</xdr:row>
          <xdr:rowOff>19050</xdr:rowOff>
        </xdr:to>
        <xdr:sp macro="" textlink="">
          <xdr:nvSpPr>
            <xdr:cNvPr id="46163" name="Check Box 83" hidden="1">
              <a:extLst>
                <a:ext uri="{63B3BB69-23CF-44E3-9099-C40C66FF867C}">
                  <a14:compatExt spid="_x0000_s46163"/>
                </a:ext>
                <a:ext uri="{FF2B5EF4-FFF2-40B4-BE49-F238E27FC236}">
                  <a16:creationId xmlns:a16="http://schemas.microsoft.com/office/drawing/2014/main" id="{00000000-0008-0000-0300-000053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39</xdr:row>
          <xdr:rowOff>171450</xdr:rowOff>
        </xdr:from>
        <xdr:to>
          <xdr:col>14</xdr:col>
          <xdr:colOff>314325</xdr:colOff>
          <xdr:row>41</xdr:row>
          <xdr:rowOff>19050</xdr:rowOff>
        </xdr:to>
        <xdr:sp macro="" textlink="">
          <xdr:nvSpPr>
            <xdr:cNvPr id="46164" name="Check Box 84" hidden="1">
              <a:extLst>
                <a:ext uri="{63B3BB69-23CF-44E3-9099-C40C66FF867C}">
                  <a14:compatExt spid="_x0000_s46164"/>
                </a:ext>
                <a:ext uri="{FF2B5EF4-FFF2-40B4-BE49-F238E27FC236}">
                  <a16:creationId xmlns:a16="http://schemas.microsoft.com/office/drawing/2014/main" id="{00000000-0008-0000-0300-000054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95250</xdr:colOff>
          <xdr:row>13</xdr:row>
          <xdr:rowOff>171450</xdr:rowOff>
        </xdr:from>
        <xdr:to>
          <xdr:col>19</xdr:col>
          <xdr:colOff>304800</xdr:colOff>
          <xdr:row>15</xdr:row>
          <xdr:rowOff>19050</xdr:rowOff>
        </xdr:to>
        <xdr:sp macro="" textlink="">
          <xdr:nvSpPr>
            <xdr:cNvPr id="46165" name="Check Box 85" hidden="1">
              <a:extLst>
                <a:ext uri="{63B3BB69-23CF-44E3-9099-C40C66FF867C}">
                  <a14:compatExt spid="_x0000_s46165"/>
                </a:ext>
                <a:ext uri="{FF2B5EF4-FFF2-40B4-BE49-F238E27FC236}">
                  <a16:creationId xmlns:a16="http://schemas.microsoft.com/office/drawing/2014/main" id="{00000000-0008-0000-0300-000055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95250</xdr:colOff>
          <xdr:row>14</xdr:row>
          <xdr:rowOff>161925</xdr:rowOff>
        </xdr:from>
        <xdr:to>
          <xdr:col>19</xdr:col>
          <xdr:colOff>304800</xdr:colOff>
          <xdr:row>16</xdr:row>
          <xdr:rowOff>19050</xdr:rowOff>
        </xdr:to>
        <xdr:sp macro="" textlink="">
          <xdr:nvSpPr>
            <xdr:cNvPr id="46166" name="Check Box 86" hidden="1">
              <a:extLst>
                <a:ext uri="{63B3BB69-23CF-44E3-9099-C40C66FF867C}">
                  <a14:compatExt spid="_x0000_s46166"/>
                </a:ext>
                <a:ext uri="{FF2B5EF4-FFF2-40B4-BE49-F238E27FC236}">
                  <a16:creationId xmlns:a16="http://schemas.microsoft.com/office/drawing/2014/main" id="{00000000-0008-0000-0300-000056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95250</xdr:colOff>
          <xdr:row>15</xdr:row>
          <xdr:rowOff>152400</xdr:rowOff>
        </xdr:from>
        <xdr:to>
          <xdr:col>19</xdr:col>
          <xdr:colOff>304800</xdr:colOff>
          <xdr:row>17</xdr:row>
          <xdr:rowOff>0</xdr:rowOff>
        </xdr:to>
        <xdr:sp macro="" textlink="">
          <xdr:nvSpPr>
            <xdr:cNvPr id="46167" name="Check Box 87" hidden="1">
              <a:extLst>
                <a:ext uri="{63B3BB69-23CF-44E3-9099-C40C66FF867C}">
                  <a14:compatExt spid="_x0000_s46167"/>
                </a:ext>
                <a:ext uri="{FF2B5EF4-FFF2-40B4-BE49-F238E27FC236}">
                  <a16:creationId xmlns:a16="http://schemas.microsoft.com/office/drawing/2014/main" id="{00000000-0008-0000-0300-000057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95250</xdr:colOff>
          <xdr:row>16</xdr:row>
          <xdr:rowOff>142875</xdr:rowOff>
        </xdr:from>
        <xdr:to>
          <xdr:col>19</xdr:col>
          <xdr:colOff>304800</xdr:colOff>
          <xdr:row>18</xdr:row>
          <xdr:rowOff>0</xdr:rowOff>
        </xdr:to>
        <xdr:sp macro="" textlink="">
          <xdr:nvSpPr>
            <xdr:cNvPr id="46168" name="Check Box 88" hidden="1">
              <a:extLst>
                <a:ext uri="{63B3BB69-23CF-44E3-9099-C40C66FF867C}">
                  <a14:compatExt spid="_x0000_s46168"/>
                </a:ext>
                <a:ext uri="{FF2B5EF4-FFF2-40B4-BE49-F238E27FC236}">
                  <a16:creationId xmlns:a16="http://schemas.microsoft.com/office/drawing/2014/main" id="{00000000-0008-0000-0300-000058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95250</xdr:colOff>
          <xdr:row>24</xdr:row>
          <xdr:rowOff>180975</xdr:rowOff>
        </xdr:from>
        <xdr:to>
          <xdr:col>19</xdr:col>
          <xdr:colOff>304800</xdr:colOff>
          <xdr:row>26</xdr:row>
          <xdr:rowOff>38100</xdr:rowOff>
        </xdr:to>
        <xdr:sp macro="" textlink="">
          <xdr:nvSpPr>
            <xdr:cNvPr id="46169" name="Check Box 89" hidden="1">
              <a:extLst>
                <a:ext uri="{63B3BB69-23CF-44E3-9099-C40C66FF867C}">
                  <a14:compatExt spid="_x0000_s46169"/>
                </a:ext>
                <a:ext uri="{FF2B5EF4-FFF2-40B4-BE49-F238E27FC236}">
                  <a16:creationId xmlns:a16="http://schemas.microsoft.com/office/drawing/2014/main" id="{00000000-0008-0000-0300-000059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95250</xdr:colOff>
          <xdr:row>25</xdr:row>
          <xdr:rowOff>180975</xdr:rowOff>
        </xdr:from>
        <xdr:to>
          <xdr:col>19</xdr:col>
          <xdr:colOff>304800</xdr:colOff>
          <xdr:row>27</xdr:row>
          <xdr:rowOff>28575</xdr:rowOff>
        </xdr:to>
        <xdr:sp macro="" textlink="">
          <xdr:nvSpPr>
            <xdr:cNvPr id="46170" name="Check Box 90" hidden="1">
              <a:extLst>
                <a:ext uri="{63B3BB69-23CF-44E3-9099-C40C66FF867C}">
                  <a14:compatExt spid="_x0000_s46170"/>
                </a:ext>
                <a:ext uri="{FF2B5EF4-FFF2-40B4-BE49-F238E27FC236}">
                  <a16:creationId xmlns:a16="http://schemas.microsoft.com/office/drawing/2014/main" id="{00000000-0008-0000-0300-00005A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95250</xdr:colOff>
          <xdr:row>26</xdr:row>
          <xdr:rowOff>190500</xdr:rowOff>
        </xdr:from>
        <xdr:to>
          <xdr:col>19</xdr:col>
          <xdr:colOff>304800</xdr:colOff>
          <xdr:row>28</xdr:row>
          <xdr:rowOff>38100</xdr:rowOff>
        </xdr:to>
        <xdr:sp macro="" textlink="">
          <xdr:nvSpPr>
            <xdr:cNvPr id="46171" name="Check Box 91" hidden="1">
              <a:extLst>
                <a:ext uri="{63B3BB69-23CF-44E3-9099-C40C66FF867C}">
                  <a14:compatExt spid="_x0000_s46171"/>
                </a:ext>
                <a:ext uri="{FF2B5EF4-FFF2-40B4-BE49-F238E27FC236}">
                  <a16:creationId xmlns:a16="http://schemas.microsoft.com/office/drawing/2014/main" id="{00000000-0008-0000-0300-00005B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95250</xdr:colOff>
          <xdr:row>27</xdr:row>
          <xdr:rowOff>161925</xdr:rowOff>
        </xdr:from>
        <xdr:to>
          <xdr:col>19</xdr:col>
          <xdr:colOff>304800</xdr:colOff>
          <xdr:row>29</xdr:row>
          <xdr:rowOff>9525</xdr:rowOff>
        </xdr:to>
        <xdr:sp macro="" textlink="">
          <xdr:nvSpPr>
            <xdr:cNvPr id="46172" name="Check Box 92" hidden="1">
              <a:extLst>
                <a:ext uri="{63B3BB69-23CF-44E3-9099-C40C66FF867C}">
                  <a14:compatExt spid="_x0000_s46172"/>
                </a:ext>
                <a:ext uri="{FF2B5EF4-FFF2-40B4-BE49-F238E27FC236}">
                  <a16:creationId xmlns:a16="http://schemas.microsoft.com/office/drawing/2014/main" id="{00000000-0008-0000-0300-00005C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95250</xdr:colOff>
          <xdr:row>35</xdr:row>
          <xdr:rowOff>180975</xdr:rowOff>
        </xdr:from>
        <xdr:to>
          <xdr:col>19</xdr:col>
          <xdr:colOff>304800</xdr:colOff>
          <xdr:row>37</xdr:row>
          <xdr:rowOff>38100</xdr:rowOff>
        </xdr:to>
        <xdr:sp macro="" textlink="">
          <xdr:nvSpPr>
            <xdr:cNvPr id="46173" name="Check Box 93" hidden="1">
              <a:extLst>
                <a:ext uri="{63B3BB69-23CF-44E3-9099-C40C66FF867C}">
                  <a14:compatExt spid="_x0000_s46173"/>
                </a:ext>
                <a:ext uri="{FF2B5EF4-FFF2-40B4-BE49-F238E27FC236}">
                  <a16:creationId xmlns:a16="http://schemas.microsoft.com/office/drawing/2014/main" id="{00000000-0008-0000-0300-00005D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95250</xdr:colOff>
          <xdr:row>36</xdr:row>
          <xdr:rowOff>180975</xdr:rowOff>
        </xdr:from>
        <xdr:to>
          <xdr:col>19</xdr:col>
          <xdr:colOff>304800</xdr:colOff>
          <xdr:row>38</xdr:row>
          <xdr:rowOff>19050</xdr:rowOff>
        </xdr:to>
        <xdr:sp macro="" textlink="">
          <xdr:nvSpPr>
            <xdr:cNvPr id="46174" name="Check Box 94" hidden="1">
              <a:extLst>
                <a:ext uri="{63B3BB69-23CF-44E3-9099-C40C66FF867C}">
                  <a14:compatExt spid="_x0000_s46174"/>
                </a:ext>
                <a:ext uri="{FF2B5EF4-FFF2-40B4-BE49-F238E27FC236}">
                  <a16:creationId xmlns:a16="http://schemas.microsoft.com/office/drawing/2014/main" id="{00000000-0008-0000-0300-00005E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95250</xdr:colOff>
          <xdr:row>37</xdr:row>
          <xdr:rowOff>171450</xdr:rowOff>
        </xdr:from>
        <xdr:to>
          <xdr:col>19</xdr:col>
          <xdr:colOff>304800</xdr:colOff>
          <xdr:row>39</xdr:row>
          <xdr:rowOff>9525</xdr:rowOff>
        </xdr:to>
        <xdr:sp macro="" textlink="">
          <xdr:nvSpPr>
            <xdr:cNvPr id="46175" name="Check Box 95" hidden="1">
              <a:extLst>
                <a:ext uri="{63B3BB69-23CF-44E3-9099-C40C66FF867C}">
                  <a14:compatExt spid="_x0000_s46175"/>
                </a:ext>
                <a:ext uri="{FF2B5EF4-FFF2-40B4-BE49-F238E27FC236}">
                  <a16:creationId xmlns:a16="http://schemas.microsoft.com/office/drawing/2014/main" id="{00000000-0008-0000-0300-00005F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95250</xdr:colOff>
          <xdr:row>38</xdr:row>
          <xdr:rowOff>171450</xdr:rowOff>
        </xdr:from>
        <xdr:to>
          <xdr:col>19</xdr:col>
          <xdr:colOff>304800</xdr:colOff>
          <xdr:row>40</xdr:row>
          <xdr:rowOff>9525</xdr:rowOff>
        </xdr:to>
        <xdr:sp macro="" textlink="">
          <xdr:nvSpPr>
            <xdr:cNvPr id="46176" name="Check Box 96" hidden="1">
              <a:extLst>
                <a:ext uri="{63B3BB69-23CF-44E3-9099-C40C66FF867C}">
                  <a14:compatExt spid="_x0000_s46176"/>
                </a:ext>
                <a:ext uri="{FF2B5EF4-FFF2-40B4-BE49-F238E27FC236}">
                  <a16:creationId xmlns:a16="http://schemas.microsoft.com/office/drawing/2014/main" id="{00000000-0008-0000-0300-000060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201707</xdr:colOff>
      <xdr:row>8</xdr:row>
      <xdr:rowOff>74703</xdr:rowOff>
    </xdr:from>
    <xdr:to>
      <xdr:col>3</xdr:col>
      <xdr:colOff>67237</xdr:colOff>
      <xdr:row>11</xdr:row>
      <xdr:rowOff>11206</xdr:rowOff>
    </xdr:to>
    <xdr:sp macro="" textlink="B10">
      <xdr:nvSpPr>
        <xdr:cNvPr id="14" name="Rectangle: Rounded Corners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/>
      </xdr:nvSpPr>
      <xdr:spPr>
        <a:xfrm>
          <a:off x="201707" y="1979703"/>
          <a:ext cx="1311089" cy="508003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fld id="{B112C845-D7A3-4430-8E0F-8B84B23F014A}" type="TxLink">
            <a:rPr lang="en-US" sz="1100" b="1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Taux de déploiement</a:t>
          </a:fld>
          <a:endParaRPr lang="en-GB" sz="1100" b="1"/>
        </a:p>
      </xdr:txBody>
    </xdr:sp>
    <xdr:clientData/>
  </xdr:twoCellAnchor>
  <xdr:twoCellAnchor>
    <xdr:from>
      <xdr:col>3</xdr:col>
      <xdr:colOff>231590</xdr:colOff>
      <xdr:row>8</xdr:row>
      <xdr:rowOff>74703</xdr:rowOff>
    </xdr:from>
    <xdr:to>
      <xdr:col>6</xdr:col>
      <xdr:colOff>89648</xdr:colOff>
      <xdr:row>10</xdr:row>
      <xdr:rowOff>82174</xdr:rowOff>
    </xdr:to>
    <xdr:sp macro="" textlink="E10">
      <xdr:nvSpPr>
        <xdr:cNvPr id="15" name="Rectangle: Rounded Corners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/>
      </xdr:nvSpPr>
      <xdr:spPr>
        <a:xfrm>
          <a:off x="1688915" y="1027203"/>
          <a:ext cx="1324908" cy="388471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fld id="{31FCC585-CB5B-432F-BBE9-1570183458ED}" type="TxLink">
            <a:rPr lang="en-US" sz="1100" b="1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Taux d'utilisation</a:t>
          </a:fld>
          <a:endParaRPr lang="en-GB" sz="1100" b="1"/>
        </a:p>
      </xdr:txBody>
    </xdr:sp>
    <xdr:clientData/>
  </xdr:twoCellAnchor>
  <xdr:twoCellAnchor>
    <xdr:from>
      <xdr:col>8</xdr:col>
      <xdr:colOff>7470</xdr:colOff>
      <xdr:row>8</xdr:row>
      <xdr:rowOff>74703</xdr:rowOff>
    </xdr:from>
    <xdr:to>
      <xdr:col>9</xdr:col>
      <xdr:colOff>351118</xdr:colOff>
      <xdr:row>10</xdr:row>
      <xdr:rowOff>82174</xdr:rowOff>
    </xdr:to>
    <xdr:sp macro="" textlink="I10">
      <xdr:nvSpPr>
        <xdr:cNvPr id="16" name="Rectangle: Rounded Corners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/>
      </xdr:nvSpPr>
      <xdr:spPr>
        <a:xfrm>
          <a:off x="3236445" y="1027203"/>
          <a:ext cx="2963023" cy="388471"/>
        </a:xfrm>
        <a:prstGeom prst="roundRect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fld id="{FE3002D2-3C7C-4DB2-B50E-AE2A3FF7445A}" type="TxLink">
            <a:rPr lang="en-US" sz="1100" b="1" i="0" u="none" strike="noStrike">
              <a:solidFill>
                <a:srgbClr val="000000"/>
              </a:solidFill>
              <a:latin typeface="Calibri"/>
              <a:ea typeface="+mn-ea"/>
              <a:cs typeface="Calibri"/>
            </a:rPr>
            <a:pPr marL="0" indent="0" algn="ctr"/>
            <a:t>Electronique ou papier</a:t>
          </a:fld>
          <a:endParaRPr lang="en-GB" sz="1100" b="1" i="0" u="none" strike="noStrike">
            <a:solidFill>
              <a:srgbClr val="000000"/>
            </a:solidFill>
            <a:latin typeface="Calibri"/>
            <a:ea typeface="+mn-ea"/>
            <a:cs typeface="Calibri"/>
          </a:endParaRPr>
        </a:p>
      </xdr:txBody>
    </xdr:sp>
    <xdr:clientData/>
  </xdr:twoCellAnchor>
  <xdr:twoCellAnchor>
    <xdr:from>
      <xdr:col>12</xdr:col>
      <xdr:colOff>29883</xdr:colOff>
      <xdr:row>8</xdr:row>
      <xdr:rowOff>74703</xdr:rowOff>
    </xdr:from>
    <xdr:to>
      <xdr:col>14</xdr:col>
      <xdr:colOff>433295</xdr:colOff>
      <xdr:row>10</xdr:row>
      <xdr:rowOff>82174</xdr:rowOff>
    </xdr:to>
    <xdr:sp macro="" textlink="N10">
      <xdr:nvSpPr>
        <xdr:cNvPr id="17" name="Rectangle: Rounded Corners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/>
      </xdr:nvSpPr>
      <xdr:spPr>
        <a:xfrm>
          <a:off x="6554508" y="1027203"/>
          <a:ext cx="3137087" cy="388471"/>
        </a:xfrm>
        <a:prstGeom prst="roundRect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fld id="{44920968-5ED8-485E-BEA9-A10B5FE16467}" type="TxLink">
            <a:rPr lang="en-US" sz="1100" b="1" i="0" u="none" strike="noStrike">
              <a:solidFill>
                <a:srgbClr val="000000"/>
              </a:solidFill>
              <a:latin typeface="Calibri"/>
              <a:ea typeface="+mn-ea"/>
              <a:cs typeface="Calibri"/>
            </a:rPr>
            <a:pPr marL="0" indent="0" algn="ctr"/>
            <a:t>Type de notification</a:t>
          </a:fld>
          <a:endParaRPr lang="en-GB" sz="1100" b="1" i="0" u="none" strike="noStrike">
            <a:solidFill>
              <a:srgbClr val="000000"/>
            </a:solidFill>
            <a:latin typeface="Calibri"/>
            <a:ea typeface="+mn-ea"/>
            <a:cs typeface="Calibri"/>
          </a:endParaRPr>
        </a:p>
      </xdr:txBody>
    </xdr:sp>
    <xdr:clientData/>
  </xdr:twoCellAnchor>
  <xdr:twoCellAnchor>
    <xdr:from>
      <xdr:col>17</xdr:col>
      <xdr:colOff>14941</xdr:colOff>
      <xdr:row>8</xdr:row>
      <xdr:rowOff>74703</xdr:rowOff>
    </xdr:from>
    <xdr:to>
      <xdr:col>19</xdr:col>
      <xdr:colOff>373529</xdr:colOff>
      <xdr:row>10</xdr:row>
      <xdr:rowOff>82174</xdr:rowOff>
    </xdr:to>
    <xdr:sp macro="" textlink="S10">
      <xdr:nvSpPr>
        <xdr:cNvPr id="18" name="Rectangle: Rounded Corners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/>
      </xdr:nvSpPr>
      <xdr:spPr>
        <a:xfrm>
          <a:off x="10082866" y="1027203"/>
          <a:ext cx="3082738" cy="388471"/>
        </a:xfrm>
        <a:prstGeom prst="roundRect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fld id="{FEFF2576-CBE4-4C40-8540-E62159AC5982}" type="TxLink">
            <a:rPr lang="en-US" sz="1100" b="1" i="0" u="none" strike="noStrike">
              <a:solidFill>
                <a:srgbClr val="000000"/>
              </a:solidFill>
              <a:latin typeface="Calibri"/>
              <a:ea typeface="+mn-ea"/>
              <a:cs typeface="Calibri"/>
            </a:rPr>
            <a:pPr marL="0" indent="0" algn="ctr"/>
            <a:t>Intégration des données </a:t>
          </a:fld>
          <a:endParaRPr lang="en-GB" sz="1100" b="1" i="0" u="none" strike="noStrike">
            <a:solidFill>
              <a:srgbClr val="000000"/>
            </a:solidFill>
            <a:latin typeface="Calibri"/>
            <a:ea typeface="+mn-ea"/>
            <a:cs typeface="Calibri"/>
          </a:endParaRPr>
        </a:p>
      </xdr:txBody>
    </xdr:sp>
    <xdr:clientData/>
  </xdr:twoCellAnchor>
  <xdr:twoCellAnchor>
    <xdr:from>
      <xdr:col>8</xdr:col>
      <xdr:colOff>235325</xdr:colOff>
      <xdr:row>46</xdr:row>
      <xdr:rowOff>186763</xdr:rowOff>
    </xdr:from>
    <xdr:to>
      <xdr:col>8</xdr:col>
      <xdr:colOff>4872938</xdr:colOff>
      <xdr:row>82</xdr:row>
      <xdr:rowOff>33617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235323</xdr:colOff>
      <xdr:row>5</xdr:row>
      <xdr:rowOff>78442</xdr:rowOff>
    </xdr:from>
    <xdr:to>
      <xdr:col>19</xdr:col>
      <xdr:colOff>347381</xdr:colOff>
      <xdr:row>6</xdr:row>
      <xdr:rowOff>276413</xdr:rowOff>
    </xdr:to>
    <xdr:sp macro="" textlink="$AC$7">
      <xdr:nvSpPr>
        <xdr:cNvPr id="20" name="Rectangle: Rounded Corners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/>
      </xdr:nvSpPr>
      <xdr:spPr>
        <a:xfrm>
          <a:off x="1692648" y="78442"/>
          <a:ext cx="11446808" cy="388471"/>
        </a:xfrm>
        <a:prstGeom prst="round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fld id="{4A9E871B-5971-4BF2-9EE1-762711376265}" type="TxLink">
            <a:rPr lang="en-US" sz="1600" b="1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062-12 - S’il est possible pour les tribunaux d’envoyer des notifications électroniques, quels sont les taux de déploiement et d’utilisation ? </a:t>
          </a:fld>
          <a:endParaRPr lang="en-GB" sz="1600" b="1"/>
        </a:p>
      </xdr:txBody>
    </xdr:sp>
    <xdr:clientData/>
  </xdr:twoCellAnchor>
  <xdr:twoCellAnchor>
    <xdr:from>
      <xdr:col>3</xdr:col>
      <xdr:colOff>235323</xdr:colOff>
      <xdr:row>6</xdr:row>
      <xdr:rowOff>347382</xdr:rowOff>
    </xdr:from>
    <xdr:to>
      <xdr:col>19</xdr:col>
      <xdr:colOff>369794</xdr:colOff>
      <xdr:row>7</xdr:row>
      <xdr:rowOff>354853</xdr:rowOff>
    </xdr:to>
    <xdr:sp macro="" textlink="$AC$8">
      <xdr:nvSpPr>
        <xdr:cNvPr id="21" name="Rectangle: Rounded Corners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/>
      </xdr:nvSpPr>
      <xdr:spPr>
        <a:xfrm>
          <a:off x="1692648" y="537882"/>
          <a:ext cx="11469221" cy="388471"/>
        </a:xfrm>
        <a:prstGeom prst="round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fld id="{1BE2FF79-7462-4617-8DB7-2EBBA9886DFF}" type="TxLink">
            <a:rPr lang="en-US" sz="1600" b="1" i="0" u="none" strike="noStrike">
              <a:solidFill>
                <a:srgbClr val="000000"/>
              </a:solidFill>
              <a:latin typeface="Calibri"/>
              <a:ea typeface="+mn-ea"/>
              <a:cs typeface="Calibri"/>
            </a:rPr>
            <a:pPr marL="0" indent="0" algn="l"/>
            <a:t>062-13 - S’il est possible pour les tribunaux d’envoyer des notifications électroniques, veuillez en décrire les modalités :</a:t>
          </a:fld>
          <a:endParaRPr lang="en-GB" sz="1600" b="1" i="0" u="none" strike="noStrike">
            <a:solidFill>
              <a:srgbClr val="000000"/>
            </a:solidFill>
            <a:latin typeface="Calibri"/>
            <a:ea typeface="+mn-ea"/>
            <a:cs typeface="Calibri"/>
          </a:endParaRPr>
        </a:p>
      </xdr:txBody>
    </xdr:sp>
    <xdr:clientData/>
  </xdr:twoCellAnchor>
  <xdr:twoCellAnchor>
    <xdr:from>
      <xdr:col>8</xdr:col>
      <xdr:colOff>5009030</xdr:colOff>
      <xdr:row>46</xdr:row>
      <xdr:rowOff>186765</xdr:rowOff>
    </xdr:from>
    <xdr:to>
      <xdr:col>13</xdr:col>
      <xdr:colOff>3619500</xdr:colOff>
      <xdr:row>82</xdr:row>
      <xdr:rowOff>56030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470647</xdr:colOff>
      <xdr:row>51</xdr:row>
      <xdr:rowOff>11206</xdr:rowOff>
    </xdr:from>
    <xdr:to>
      <xdr:col>30</xdr:col>
      <xdr:colOff>33618</xdr:colOff>
      <xdr:row>54</xdr:row>
      <xdr:rowOff>11206</xdr:rowOff>
    </xdr:to>
    <xdr:sp macro="" textlink="">
      <xdr:nvSpPr>
        <xdr:cNvPr id="24" name="Rectangle: Rounded Corners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/>
      </xdr:nvSpPr>
      <xdr:spPr>
        <a:xfrm>
          <a:off x="14034247" y="9231406"/>
          <a:ext cx="2801471" cy="571500"/>
        </a:xfrm>
        <a:prstGeom prst="roundRect">
          <a:avLst/>
        </a:prstGeom>
        <a:solidFill>
          <a:schemeClr val="accent5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25</xdr:col>
      <xdr:colOff>459441</xdr:colOff>
      <xdr:row>55</xdr:row>
      <xdr:rowOff>11206</xdr:rowOff>
    </xdr:from>
    <xdr:to>
      <xdr:col>30</xdr:col>
      <xdr:colOff>22412</xdr:colOff>
      <xdr:row>58</xdr:row>
      <xdr:rowOff>11206</xdr:rowOff>
    </xdr:to>
    <xdr:sp macro="" textlink="">
      <xdr:nvSpPr>
        <xdr:cNvPr id="25" name="Rectangle: Rounded Corners 2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/>
      </xdr:nvSpPr>
      <xdr:spPr>
        <a:xfrm>
          <a:off x="14023041" y="9993406"/>
          <a:ext cx="2801471" cy="5715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0</xdr:colOff>
      <xdr:row>1</xdr:row>
      <xdr:rowOff>0</xdr:rowOff>
    </xdr:from>
    <xdr:to>
      <xdr:col>18</xdr:col>
      <xdr:colOff>1039887</xdr:colOff>
      <xdr:row>4</xdr:row>
      <xdr:rowOff>89808</xdr:rowOff>
    </xdr:to>
    <xdr:grpSp>
      <xdr:nvGrpSpPr>
        <xdr:cNvPr id="22" name="Group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GrpSpPr/>
      </xdr:nvGrpSpPr>
      <xdr:grpSpPr>
        <a:xfrm>
          <a:off x="1692088" y="190500"/>
          <a:ext cx="14072328" cy="661308"/>
          <a:chOff x="11360729" y="190500"/>
          <a:chExt cx="14047216" cy="661308"/>
        </a:xfrm>
      </xdr:grpSpPr>
      <xdr:sp macro="" textlink="">
        <xdr:nvSpPr>
          <xdr:cNvPr id="27" name="Ellipse 4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00000000-0008-0000-0300-00001B000000}"/>
              </a:ext>
            </a:extLst>
          </xdr:cNvPr>
          <xdr:cNvSpPr/>
        </xdr:nvSpPr>
        <xdr:spPr bwMode="auto">
          <a:xfrm>
            <a:off x="11585864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28" name="Ellipse 4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00000000-0008-0000-0300-00001C000000}"/>
              </a:ext>
            </a:extLst>
          </xdr:cNvPr>
          <xdr:cNvSpPr/>
        </xdr:nvSpPr>
        <xdr:spPr bwMode="auto">
          <a:xfrm>
            <a:off x="12798136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29" name="Ellipse 4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00000000-0008-0000-0300-00001D000000}"/>
              </a:ext>
            </a:extLst>
          </xdr:cNvPr>
          <xdr:cNvSpPr/>
        </xdr:nvSpPr>
        <xdr:spPr bwMode="auto">
          <a:xfrm>
            <a:off x="14010409" y="190500"/>
            <a:ext cx="256029" cy="228600"/>
          </a:xfrm>
          <a:prstGeom prst="ellipse">
            <a:avLst/>
          </a:prstGeom>
          <a:solidFill>
            <a:srgbClr val="92D050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30" name="Ellipse 4">
            <a:hlinkClick xmlns:r="http://schemas.openxmlformats.org/officeDocument/2006/relationships" r:id="rId6"/>
            <a:extLst>
              <a:ext uri="{FF2B5EF4-FFF2-40B4-BE49-F238E27FC236}">
                <a16:creationId xmlns:a16="http://schemas.microsoft.com/office/drawing/2014/main" id="{00000000-0008-0000-0300-00001E000000}"/>
              </a:ext>
            </a:extLst>
          </xdr:cNvPr>
          <xdr:cNvSpPr/>
        </xdr:nvSpPr>
        <xdr:spPr bwMode="auto">
          <a:xfrm>
            <a:off x="15222682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31" name="Ellipse 4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00000000-0008-0000-0300-00001F000000}"/>
              </a:ext>
            </a:extLst>
          </xdr:cNvPr>
          <xdr:cNvSpPr/>
        </xdr:nvSpPr>
        <xdr:spPr bwMode="auto">
          <a:xfrm>
            <a:off x="16434955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46177" name="Ellipse 4">
            <a:hlinkClick xmlns:r="http://schemas.openxmlformats.org/officeDocument/2006/relationships" r:id="rId8"/>
            <a:extLst>
              <a:ext uri="{FF2B5EF4-FFF2-40B4-BE49-F238E27FC236}">
                <a16:creationId xmlns:a16="http://schemas.microsoft.com/office/drawing/2014/main" id="{00000000-0008-0000-0300-000061B40000}"/>
              </a:ext>
            </a:extLst>
          </xdr:cNvPr>
          <xdr:cNvSpPr/>
        </xdr:nvSpPr>
        <xdr:spPr bwMode="auto">
          <a:xfrm>
            <a:off x="17647227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46178" name="Ellipse 4">
            <a:hlinkClick xmlns:r="http://schemas.openxmlformats.org/officeDocument/2006/relationships" r:id="rId9"/>
            <a:extLst>
              <a:ext uri="{FF2B5EF4-FFF2-40B4-BE49-F238E27FC236}">
                <a16:creationId xmlns:a16="http://schemas.microsoft.com/office/drawing/2014/main" id="{00000000-0008-0000-0300-000062B40000}"/>
              </a:ext>
            </a:extLst>
          </xdr:cNvPr>
          <xdr:cNvSpPr/>
        </xdr:nvSpPr>
        <xdr:spPr bwMode="auto">
          <a:xfrm>
            <a:off x="18859500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46179" name="Ellipse 4">
            <a:hlinkClick xmlns:r="http://schemas.openxmlformats.org/officeDocument/2006/relationships" r:id="rId10"/>
            <a:extLst>
              <a:ext uri="{FF2B5EF4-FFF2-40B4-BE49-F238E27FC236}">
                <a16:creationId xmlns:a16="http://schemas.microsoft.com/office/drawing/2014/main" id="{00000000-0008-0000-0300-000063B40000}"/>
              </a:ext>
            </a:extLst>
          </xdr:cNvPr>
          <xdr:cNvSpPr/>
        </xdr:nvSpPr>
        <xdr:spPr bwMode="auto">
          <a:xfrm>
            <a:off x="20071773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46180" name="Ellipse 4">
            <a:hlinkClick xmlns:r="http://schemas.openxmlformats.org/officeDocument/2006/relationships" r:id="rId11"/>
            <a:extLst>
              <a:ext uri="{FF2B5EF4-FFF2-40B4-BE49-F238E27FC236}">
                <a16:creationId xmlns:a16="http://schemas.microsoft.com/office/drawing/2014/main" id="{00000000-0008-0000-0300-000064B40000}"/>
              </a:ext>
            </a:extLst>
          </xdr:cNvPr>
          <xdr:cNvSpPr/>
        </xdr:nvSpPr>
        <xdr:spPr bwMode="auto">
          <a:xfrm>
            <a:off x="21284045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46181" name="Ellipse 4">
            <a:hlinkClick xmlns:r="http://schemas.openxmlformats.org/officeDocument/2006/relationships" r:id="rId12"/>
            <a:extLst>
              <a:ext uri="{FF2B5EF4-FFF2-40B4-BE49-F238E27FC236}">
                <a16:creationId xmlns:a16="http://schemas.microsoft.com/office/drawing/2014/main" id="{00000000-0008-0000-0300-000065B40000}"/>
              </a:ext>
            </a:extLst>
          </xdr:cNvPr>
          <xdr:cNvSpPr/>
        </xdr:nvSpPr>
        <xdr:spPr bwMode="auto">
          <a:xfrm>
            <a:off x="22496318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46182" name="Ellipse 4">
            <a:hlinkClick xmlns:r="http://schemas.openxmlformats.org/officeDocument/2006/relationships" r:id="rId13"/>
            <a:extLst>
              <a:ext uri="{FF2B5EF4-FFF2-40B4-BE49-F238E27FC236}">
                <a16:creationId xmlns:a16="http://schemas.microsoft.com/office/drawing/2014/main" id="{00000000-0008-0000-0300-000066B40000}"/>
              </a:ext>
            </a:extLst>
          </xdr:cNvPr>
          <xdr:cNvSpPr/>
        </xdr:nvSpPr>
        <xdr:spPr bwMode="auto">
          <a:xfrm>
            <a:off x="23708591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46183" name="Ellipse 4">
            <a:hlinkClick xmlns:r="http://schemas.openxmlformats.org/officeDocument/2006/relationships" r:id="rId14"/>
            <a:extLst>
              <a:ext uri="{FF2B5EF4-FFF2-40B4-BE49-F238E27FC236}">
                <a16:creationId xmlns:a16="http://schemas.microsoft.com/office/drawing/2014/main" id="{00000000-0008-0000-0300-000067B40000}"/>
              </a:ext>
            </a:extLst>
          </xdr:cNvPr>
          <xdr:cNvSpPr/>
        </xdr:nvSpPr>
        <xdr:spPr bwMode="auto">
          <a:xfrm>
            <a:off x="24920864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46184" name="ZoneTexte 11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00000000-0008-0000-0300-000068B40000}"/>
              </a:ext>
            </a:extLst>
          </xdr:cNvPr>
          <xdr:cNvSpPr txBox="1"/>
        </xdr:nvSpPr>
        <xdr:spPr bwMode="auto">
          <a:xfrm>
            <a:off x="11360729" y="489858"/>
            <a:ext cx="712216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Q62-08</a:t>
            </a:r>
          </a:p>
        </xdr:txBody>
      </xdr:sp>
      <xdr:sp macro="" textlink="">
        <xdr:nvSpPr>
          <xdr:cNvPr id="46185" name="ZoneTexte 11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00000000-0008-0000-0300-000069B40000}"/>
              </a:ext>
            </a:extLst>
          </xdr:cNvPr>
          <xdr:cNvSpPr txBox="1"/>
        </xdr:nvSpPr>
        <xdr:spPr bwMode="auto">
          <a:xfrm>
            <a:off x="12573002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Q62-10</a:t>
            </a:r>
          </a:p>
        </xdr:txBody>
      </xdr:sp>
      <xdr:sp macro="" textlink="">
        <xdr:nvSpPr>
          <xdr:cNvPr id="46186" name="ZoneTexte 11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00000000-0008-0000-0300-00006AB40000}"/>
              </a:ext>
            </a:extLst>
          </xdr:cNvPr>
          <xdr:cNvSpPr txBox="1"/>
        </xdr:nvSpPr>
        <xdr:spPr bwMode="auto">
          <a:xfrm>
            <a:off x="13785275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Q62-12</a:t>
            </a:r>
          </a:p>
        </xdr:txBody>
      </xdr:sp>
      <xdr:sp macro="" textlink="">
        <xdr:nvSpPr>
          <xdr:cNvPr id="46187" name="ZoneTexte 11">
            <a:hlinkClick xmlns:r="http://schemas.openxmlformats.org/officeDocument/2006/relationships" r:id="rId6"/>
            <a:extLst>
              <a:ext uri="{FF2B5EF4-FFF2-40B4-BE49-F238E27FC236}">
                <a16:creationId xmlns:a16="http://schemas.microsoft.com/office/drawing/2014/main" id="{00000000-0008-0000-0300-00006BB40000}"/>
              </a:ext>
            </a:extLst>
          </xdr:cNvPr>
          <xdr:cNvSpPr txBox="1"/>
        </xdr:nvSpPr>
        <xdr:spPr bwMode="auto">
          <a:xfrm>
            <a:off x="14997548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Q62-14</a:t>
            </a:r>
          </a:p>
        </xdr:txBody>
      </xdr:sp>
      <xdr:sp macro="" textlink="">
        <xdr:nvSpPr>
          <xdr:cNvPr id="46188" name="ZoneTexte 11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00000000-0008-0000-0300-00006CB40000}"/>
              </a:ext>
            </a:extLst>
          </xdr:cNvPr>
          <xdr:cNvSpPr txBox="1"/>
        </xdr:nvSpPr>
        <xdr:spPr bwMode="auto">
          <a:xfrm>
            <a:off x="16209821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Q62-16</a:t>
            </a:r>
          </a:p>
        </xdr:txBody>
      </xdr:sp>
      <xdr:sp macro="" textlink="">
        <xdr:nvSpPr>
          <xdr:cNvPr id="46189" name="ZoneTexte 11">
            <a:hlinkClick xmlns:r="http://schemas.openxmlformats.org/officeDocument/2006/relationships" r:id="rId8"/>
            <a:extLst>
              <a:ext uri="{FF2B5EF4-FFF2-40B4-BE49-F238E27FC236}">
                <a16:creationId xmlns:a16="http://schemas.microsoft.com/office/drawing/2014/main" id="{00000000-0008-0000-0300-00006DB40000}"/>
              </a:ext>
            </a:extLst>
          </xdr:cNvPr>
          <xdr:cNvSpPr txBox="1"/>
        </xdr:nvSpPr>
        <xdr:spPr bwMode="auto">
          <a:xfrm>
            <a:off x="17422094" y="489858"/>
            <a:ext cx="712214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Q62-18</a:t>
            </a:r>
          </a:p>
        </xdr:txBody>
      </xdr:sp>
      <xdr:sp macro="" textlink="">
        <xdr:nvSpPr>
          <xdr:cNvPr id="46190" name="ZoneTexte 11">
            <a:hlinkClick xmlns:r="http://schemas.openxmlformats.org/officeDocument/2006/relationships" r:id="rId9"/>
            <a:extLst>
              <a:ext uri="{FF2B5EF4-FFF2-40B4-BE49-F238E27FC236}">
                <a16:creationId xmlns:a16="http://schemas.microsoft.com/office/drawing/2014/main" id="{00000000-0008-0000-0300-00006EB40000}"/>
              </a:ext>
            </a:extLst>
          </xdr:cNvPr>
          <xdr:cNvSpPr txBox="1"/>
        </xdr:nvSpPr>
        <xdr:spPr bwMode="auto">
          <a:xfrm>
            <a:off x="18634366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Q62-20</a:t>
            </a:r>
          </a:p>
        </xdr:txBody>
      </xdr:sp>
      <xdr:sp macro="" textlink="">
        <xdr:nvSpPr>
          <xdr:cNvPr id="46191" name="ZoneTexte 11">
            <a:hlinkClick xmlns:r="http://schemas.openxmlformats.org/officeDocument/2006/relationships" r:id="rId10"/>
            <a:extLst>
              <a:ext uri="{FF2B5EF4-FFF2-40B4-BE49-F238E27FC236}">
                <a16:creationId xmlns:a16="http://schemas.microsoft.com/office/drawing/2014/main" id="{00000000-0008-0000-0300-00006FB40000}"/>
              </a:ext>
            </a:extLst>
          </xdr:cNvPr>
          <xdr:cNvSpPr txBox="1"/>
        </xdr:nvSpPr>
        <xdr:spPr bwMode="auto">
          <a:xfrm>
            <a:off x="19846638" y="489858"/>
            <a:ext cx="712216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Q62-23</a:t>
            </a:r>
          </a:p>
        </xdr:txBody>
      </xdr:sp>
      <xdr:sp macro="" textlink="">
        <xdr:nvSpPr>
          <xdr:cNvPr id="46192" name="ZoneTexte 11">
            <a:hlinkClick xmlns:r="http://schemas.openxmlformats.org/officeDocument/2006/relationships" r:id="rId11"/>
            <a:extLst>
              <a:ext uri="{FF2B5EF4-FFF2-40B4-BE49-F238E27FC236}">
                <a16:creationId xmlns:a16="http://schemas.microsoft.com/office/drawing/2014/main" id="{00000000-0008-0000-0300-000070B40000}"/>
              </a:ext>
            </a:extLst>
          </xdr:cNvPr>
          <xdr:cNvSpPr txBox="1"/>
        </xdr:nvSpPr>
        <xdr:spPr bwMode="auto">
          <a:xfrm>
            <a:off x="21058911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Q62-25</a:t>
            </a:r>
          </a:p>
        </xdr:txBody>
      </xdr:sp>
      <xdr:sp macro="" textlink="">
        <xdr:nvSpPr>
          <xdr:cNvPr id="46193" name="ZoneTexte 11">
            <a:hlinkClick xmlns:r="http://schemas.openxmlformats.org/officeDocument/2006/relationships" r:id="rId12"/>
            <a:extLst>
              <a:ext uri="{FF2B5EF4-FFF2-40B4-BE49-F238E27FC236}">
                <a16:creationId xmlns:a16="http://schemas.microsoft.com/office/drawing/2014/main" id="{00000000-0008-0000-0300-000071B40000}"/>
              </a:ext>
            </a:extLst>
          </xdr:cNvPr>
          <xdr:cNvSpPr txBox="1"/>
        </xdr:nvSpPr>
        <xdr:spPr bwMode="auto">
          <a:xfrm>
            <a:off x="22271184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Q62-27a</a:t>
            </a:r>
          </a:p>
        </xdr:txBody>
      </xdr:sp>
      <xdr:sp macro="" textlink="">
        <xdr:nvSpPr>
          <xdr:cNvPr id="46194" name="ZoneTexte 11">
            <a:hlinkClick xmlns:r="http://schemas.openxmlformats.org/officeDocument/2006/relationships" r:id="rId13"/>
            <a:extLst>
              <a:ext uri="{FF2B5EF4-FFF2-40B4-BE49-F238E27FC236}">
                <a16:creationId xmlns:a16="http://schemas.microsoft.com/office/drawing/2014/main" id="{00000000-0008-0000-0300-000072B40000}"/>
              </a:ext>
            </a:extLst>
          </xdr:cNvPr>
          <xdr:cNvSpPr txBox="1"/>
        </xdr:nvSpPr>
        <xdr:spPr bwMode="auto">
          <a:xfrm>
            <a:off x="23483458" y="489858"/>
            <a:ext cx="712214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Q62-27b</a:t>
            </a:r>
          </a:p>
        </xdr:txBody>
      </xdr:sp>
      <xdr:sp macro="" textlink="">
        <xdr:nvSpPr>
          <xdr:cNvPr id="46195" name="ZoneTexte 11">
            <a:hlinkClick xmlns:r="http://schemas.openxmlformats.org/officeDocument/2006/relationships" r:id="rId14"/>
            <a:extLst>
              <a:ext uri="{FF2B5EF4-FFF2-40B4-BE49-F238E27FC236}">
                <a16:creationId xmlns:a16="http://schemas.microsoft.com/office/drawing/2014/main" id="{00000000-0008-0000-0300-000073B40000}"/>
              </a:ext>
            </a:extLst>
          </xdr:cNvPr>
          <xdr:cNvSpPr txBox="1"/>
        </xdr:nvSpPr>
        <xdr:spPr bwMode="auto">
          <a:xfrm>
            <a:off x="24695730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Q62-30</a:t>
            </a:r>
          </a:p>
        </xdr:txBody>
      </xdr:sp>
    </xdr:grpSp>
    <xdr:clientData/>
  </xdr:twoCellAnchor>
  <xdr:twoCellAnchor>
    <xdr:from>
      <xdr:col>1</xdr:col>
      <xdr:colOff>0</xdr:colOff>
      <xdr:row>5</xdr:row>
      <xdr:rowOff>78440</xdr:rowOff>
    </xdr:from>
    <xdr:to>
      <xdr:col>3</xdr:col>
      <xdr:colOff>123265</xdr:colOff>
      <xdr:row>6</xdr:row>
      <xdr:rowOff>276411</xdr:rowOff>
    </xdr:to>
    <xdr:sp macro="" textlink="">
      <xdr:nvSpPr>
        <xdr:cNvPr id="46197" name="Rectangle: Rounded Corners 46196">
          <a:extLst>
            <a:ext uri="{FF2B5EF4-FFF2-40B4-BE49-F238E27FC236}">
              <a16:creationId xmlns:a16="http://schemas.microsoft.com/office/drawing/2014/main" id="{00000000-0008-0000-0300-000075B40000}"/>
            </a:ext>
          </a:extLst>
        </xdr:cNvPr>
        <xdr:cNvSpPr/>
      </xdr:nvSpPr>
      <xdr:spPr>
        <a:xfrm>
          <a:off x="235324" y="1030940"/>
          <a:ext cx="1333500" cy="388471"/>
        </a:xfrm>
        <a:prstGeom prst="round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en-US" sz="1600" b="1" i="0" u="none" strike="noStrike">
              <a:solidFill>
                <a:srgbClr val="000000"/>
              </a:solidFill>
              <a:latin typeface="Calibri"/>
              <a:ea typeface="+mn-ea"/>
              <a:cs typeface="Calibri"/>
            </a:rPr>
            <a:t>Questions: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593911</xdr:colOff>
      <xdr:row>4</xdr:row>
      <xdr:rowOff>112059</xdr:rowOff>
    </xdr:to>
    <xdr:sp macro="" textlink="">
      <xdr:nvSpPr>
        <xdr:cNvPr id="26" name="Arrow: Left 25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E20978E5-25CA-4BF1-8E90-B2D3BF4FF4BF}"/>
            </a:ext>
          </a:extLst>
        </xdr:cNvPr>
        <xdr:cNvSpPr/>
      </xdr:nvSpPr>
      <xdr:spPr>
        <a:xfrm>
          <a:off x="0" y="0"/>
          <a:ext cx="1434352" cy="874059"/>
        </a:xfrm>
        <a:prstGeom prst="leftArrow">
          <a:avLst>
            <a:gd name="adj1" fmla="val 50000"/>
            <a:gd name="adj2" fmla="val 108140"/>
          </a:avLst>
        </a:prstGeom>
        <a:solidFill>
          <a:srgbClr val="FFC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b="1">
              <a:solidFill>
                <a:sysClr val="windowText" lastClr="000000"/>
              </a:solidFill>
            </a:rPr>
            <a:t>Retour au récapitulatif</a:t>
          </a:r>
          <a:endParaRPr lang="fr-FR" sz="1100" b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194237</xdr:colOff>
      <xdr:row>23</xdr:row>
      <xdr:rowOff>171822</xdr:rowOff>
    </xdr:from>
    <xdr:to>
      <xdr:col>6</xdr:col>
      <xdr:colOff>52295</xdr:colOff>
      <xdr:row>35</xdr:row>
      <xdr:rowOff>59765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1651562" y="3896097"/>
          <a:ext cx="1324908" cy="2145368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209178</xdr:colOff>
      <xdr:row>35</xdr:row>
      <xdr:rowOff>82176</xdr:rowOff>
    </xdr:from>
    <xdr:to>
      <xdr:col>6</xdr:col>
      <xdr:colOff>67236</xdr:colOff>
      <xdr:row>46</xdr:row>
      <xdr:rowOff>74706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1654737" y="7041029"/>
          <a:ext cx="1314823" cy="2099236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209178</xdr:colOff>
      <xdr:row>12</xdr:row>
      <xdr:rowOff>119528</xdr:rowOff>
    </xdr:from>
    <xdr:to>
      <xdr:col>6</xdr:col>
      <xdr:colOff>67236</xdr:colOff>
      <xdr:row>23</xdr:row>
      <xdr:rowOff>119529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1666503" y="1748303"/>
          <a:ext cx="1324908" cy="2095501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194236</xdr:colOff>
      <xdr:row>23</xdr:row>
      <xdr:rowOff>156881</xdr:rowOff>
    </xdr:from>
    <xdr:to>
      <xdr:col>3</xdr:col>
      <xdr:colOff>59766</xdr:colOff>
      <xdr:row>35</xdr:row>
      <xdr:rowOff>44824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194236" y="3881156"/>
          <a:ext cx="1322855" cy="2145368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186766</xdr:colOff>
      <xdr:row>35</xdr:row>
      <xdr:rowOff>67234</xdr:rowOff>
    </xdr:from>
    <xdr:to>
      <xdr:col>3</xdr:col>
      <xdr:colOff>52296</xdr:colOff>
      <xdr:row>46</xdr:row>
      <xdr:rowOff>59764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186766" y="6048934"/>
          <a:ext cx="1322855" cy="2097555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168088</xdr:colOff>
      <xdr:row>12</xdr:row>
      <xdr:rowOff>138206</xdr:rowOff>
    </xdr:from>
    <xdr:to>
      <xdr:col>3</xdr:col>
      <xdr:colOff>33618</xdr:colOff>
      <xdr:row>23</xdr:row>
      <xdr:rowOff>138207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168088" y="1766981"/>
          <a:ext cx="1322855" cy="2095501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1886</xdr:colOff>
          <xdr:row>13</xdr:row>
          <xdr:rowOff>26958</xdr:rowOff>
        </xdr:from>
        <xdr:to>
          <xdr:col>2</xdr:col>
          <xdr:colOff>565559</xdr:colOff>
          <xdr:row>23</xdr:row>
          <xdr:rowOff>50440</xdr:rowOff>
        </xdr:to>
        <xdr:grpSp>
          <xdr:nvGrpSpPr>
            <xdr:cNvPr id="8" name="Group 7">
              <a:extLst>
                <a:ext uri="{FF2B5EF4-FFF2-40B4-BE49-F238E27FC236}">
                  <a16:creationId xmlns:a16="http://schemas.microsoft.com/office/drawing/2014/main" id="{00000000-0008-0000-0400-000008000000}"/>
                </a:ext>
              </a:extLst>
            </xdr:cNvPr>
            <xdr:cNvGrpSpPr/>
          </xdr:nvGrpSpPr>
          <xdr:grpSpPr>
            <a:xfrm>
              <a:off x="237210" y="2794811"/>
              <a:ext cx="1168790" cy="2118982"/>
              <a:chOff x="5144152" y="755431"/>
              <a:chExt cx="1459955" cy="1914525"/>
            </a:xfrm>
          </xdr:grpSpPr>
          <xdr:sp macro="" textlink="">
            <xdr:nvSpPr>
              <xdr:cNvPr id="55297" name="Group Box 1" hidden="1">
                <a:extLst>
                  <a:ext uri="{63B3BB69-23CF-44E3-9099-C40C66FF867C}">
                    <a14:compatExt spid="_x0000_s55297"/>
                  </a:ext>
                  <a:ext uri="{FF2B5EF4-FFF2-40B4-BE49-F238E27FC236}">
                    <a16:creationId xmlns:a16="http://schemas.microsoft.com/office/drawing/2014/main" id="{00000000-0008-0000-0400-000001D80000}"/>
                  </a:ext>
                </a:extLst>
              </xdr:cNvPr>
              <xdr:cNvSpPr/>
            </xdr:nvSpPr>
            <xdr:spPr bwMode="auto">
              <a:xfrm>
                <a:off x="5144152" y="755431"/>
                <a:ext cx="1459955" cy="19145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Civil</a:t>
                </a:r>
              </a:p>
            </xdr:txBody>
          </xdr:sp>
          <xdr:sp macro="" textlink="">
            <xdr:nvSpPr>
              <xdr:cNvPr id="55298" name="Option Button 2" hidden="1">
                <a:extLst>
                  <a:ext uri="{63B3BB69-23CF-44E3-9099-C40C66FF867C}">
                    <a14:compatExt spid="_x0000_s55298"/>
                  </a:ext>
                  <a:ext uri="{FF2B5EF4-FFF2-40B4-BE49-F238E27FC236}">
                    <a16:creationId xmlns:a16="http://schemas.microsoft.com/office/drawing/2014/main" id="{00000000-0008-0000-0400-000002D80000}"/>
                  </a:ext>
                </a:extLst>
              </xdr:cNvPr>
              <xdr:cNvSpPr/>
            </xdr:nvSpPr>
            <xdr:spPr bwMode="auto">
              <a:xfrm>
                <a:off x="5483448" y="937720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95-100 %</a:t>
                </a:r>
              </a:p>
            </xdr:txBody>
          </xdr:sp>
          <xdr:sp macro="" textlink="">
            <xdr:nvSpPr>
              <xdr:cNvPr id="55299" name="Option Button 3" hidden="1">
                <a:extLst>
                  <a:ext uri="{63B3BB69-23CF-44E3-9099-C40C66FF867C}">
                    <a14:compatExt spid="_x0000_s55299"/>
                  </a:ext>
                  <a:ext uri="{FF2B5EF4-FFF2-40B4-BE49-F238E27FC236}">
                    <a16:creationId xmlns:a16="http://schemas.microsoft.com/office/drawing/2014/main" id="{00000000-0008-0000-0400-000003D80000}"/>
                  </a:ext>
                </a:extLst>
              </xdr:cNvPr>
              <xdr:cNvSpPr/>
            </xdr:nvSpPr>
            <xdr:spPr bwMode="auto">
              <a:xfrm>
                <a:off x="5483448" y="1128221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75-95 %</a:t>
                </a:r>
              </a:p>
            </xdr:txBody>
          </xdr:sp>
          <xdr:sp macro="" textlink="">
            <xdr:nvSpPr>
              <xdr:cNvPr id="55300" name="Option Button 4" hidden="1">
                <a:extLst>
                  <a:ext uri="{63B3BB69-23CF-44E3-9099-C40C66FF867C}">
                    <a14:compatExt spid="_x0000_s55300"/>
                  </a:ext>
                  <a:ext uri="{FF2B5EF4-FFF2-40B4-BE49-F238E27FC236}">
                    <a16:creationId xmlns:a16="http://schemas.microsoft.com/office/drawing/2014/main" id="{00000000-0008-0000-0400-000004D80000}"/>
                  </a:ext>
                </a:extLst>
              </xdr:cNvPr>
              <xdr:cNvSpPr/>
            </xdr:nvSpPr>
            <xdr:spPr bwMode="auto">
              <a:xfrm>
                <a:off x="5483448" y="1318720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50-75 %</a:t>
                </a:r>
              </a:p>
            </xdr:txBody>
          </xdr:sp>
          <xdr:sp macro="" textlink="">
            <xdr:nvSpPr>
              <xdr:cNvPr id="55301" name="Option Button 5" hidden="1">
                <a:extLst>
                  <a:ext uri="{63B3BB69-23CF-44E3-9099-C40C66FF867C}">
                    <a14:compatExt spid="_x0000_s55301"/>
                  </a:ext>
                  <a:ext uri="{FF2B5EF4-FFF2-40B4-BE49-F238E27FC236}">
                    <a16:creationId xmlns:a16="http://schemas.microsoft.com/office/drawing/2014/main" id="{00000000-0008-0000-0400-000005D80000}"/>
                  </a:ext>
                </a:extLst>
              </xdr:cNvPr>
              <xdr:cNvSpPr/>
            </xdr:nvSpPr>
            <xdr:spPr bwMode="auto">
              <a:xfrm>
                <a:off x="5483448" y="1509220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25-50 %</a:t>
                </a:r>
              </a:p>
            </xdr:txBody>
          </xdr:sp>
          <xdr:sp macro="" textlink="">
            <xdr:nvSpPr>
              <xdr:cNvPr id="55302" name="Option Button 6" hidden="1">
                <a:extLst>
                  <a:ext uri="{63B3BB69-23CF-44E3-9099-C40C66FF867C}">
                    <a14:compatExt spid="_x0000_s55302"/>
                  </a:ext>
                  <a:ext uri="{FF2B5EF4-FFF2-40B4-BE49-F238E27FC236}">
                    <a16:creationId xmlns:a16="http://schemas.microsoft.com/office/drawing/2014/main" id="{00000000-0008-0000-0400-000006D80000}"/>
                  </a:ext>
                </a:extLst>
              </xdr:cNvPr>
              <xdr:cNvSpPr/>
            </xdr:nvSpPr>
            <xdr:spPr bwMode="auto">
              <a:xfrm>
                <a:off x="5483448" y="1699720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1-25 %</a:t>
                </a:r>
              </a:p>
            </xdr:txBody>
          </xdr:sp>
          <xdr:sp macro="" textlink="">
            <xdr:nvSpPr>
              <xdr:cNvPr id="55303" name="Option Button 7" hidden="1">
                <a:extLst>
                  <a:ext uri="{63B3BB69-23CF-44E3-9099-C40C66FF867C}">
                    <a14:compatExt spid="_x0000_s55303"/>
                  </a:ext>
                  <a:ext uri="{FF2B5EF4-FFF2-40B4-BE49-F238E27FC236}">
                    <a16:creationId xmlns:a16="http://schemas.microsoft.com/office/drawing/2014/main" id="{00000000-0008-0000-0400-000007D80000}"/>
                  </a:ext>
                </a:extLst>
              </xdr:cNvPr>
              <xdr:cNvSpPr/>
            </xdr:nvSpPr>
            <xdr:spPr bwMode="auto">
              <a:xfrm>
                <a:off x="5483448" y="1890220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0 %</a:t>
                </a:r>
              </a:p>
            </xdr:txBody>
          </xdr:sp>
          <xdr:sp macro="" textlink="">
            <xdr:nvSpPr>
              <xdr:cNvPr id="55304" name="Option Button 8" hidden="1">
                <a:extLst>
                  <a:ext uri="{63B3BB69-23CF-44E3-9099-C40C66FF867C}">
                    <a14:compatExt spid="_x0000_s55304"/>
                  </a:ext>
                  <a:ext uri="{FF2B5EF4-FFF2-40B4-BE49-F238E27FC236}">
                    <a16:creationId xmlns:a16="http://schemas.microsoft.com/office/drawing/2014/main" id="{00000000-0008-0000-0400-000008D80000}"/>
                  </a:ext>
                </a:extLst>
              </xdr:cNvPr>
              <xdr:cNvSpPr/>
            </xdr:nvSpPr>
            <xdr:spPr bwMode="auto">
              <a:xfrm>
                <a:off x="5483448" y="2080720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NAP</a:t>
                </a:r>
              </a:p>
            </xdr:txBody>
          </xdr:sp>
          <xdr:sp macro="" textlink="">
            <xdr:nvSpPr>
              <xdr:cNvPr id="55305" name="Option Button 9" hidden="1">
                <a:extLst>
                  <a:ext uri="{63B3BB69-23CF-44E3-9099-C40C66FF867C}">
                    <a14:compatExt spid="_x0000_s55305"/>
                  </a:ext>
                  <a:ext uri="{FF2B5EF4-FFF2-40B4-BE49-F238E27FC236}">
                    <a16:creationId xmlns:a16="http://schemas.microsoft.com/office/drawing/2014/main" id="{00000000-0008-0000-0400-000009D80000}"/>
                  </a:ext>
                </a:extLst>
              </xdr:cNvPr>
              <xdr:cNvSpPr/>
            </xdr:nvSpPr>
            <xdr:spPr bwMode="auto">
              <a:xfrm>
                <a:off x="5483448" y="2271220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4767</xdr:colOff>
          <xdr:row>24</xdr:row>
          <xdr:rowOff>44966</xdr:rowOff>
        </xdr:from>
        <xdr:to>
          <xdr:col>2</xdr:col>
          <xdr:colOff>568436</xdr:colOff>
          <xdr:row>34</xdr:row>
          <xdr:rowOff>143154</xdr:rowOff>
        </xdr:to>
        <xdr:grpSp>
          <xdr:nvGrpSpPr>
            <xdr:cNvPr id="9" name="Group 8">
              <a:extLst>
                <a:ext uri="{FF2B5EF4-FFF2-40B4-BE49-F238E27FC236}">
                  <a16:creationId xmlns:a16="http://schemas.microsoft.com/office/drawing/2014/main" id="{00000000-0008-0000-0400-000009000000}"/>
                </a:ext>
              </a:extLst>
            </xdr:cNvPr>
            <xdr:cNvGrpSpPr/>
          </xdr:nvGrpSpPr>
          <xdr:grpSpPr>
            <a:xfrm>
              <a:off x="240091" y="5098819"/>
              <a:ext cx="1168786" cy="2193688"/>
              <a:chOff x="5147789" y="2853477"/>
              <a:chExt cx="1459949" cy="1914525"/>
            </a:xfrm>
          </xdr:grpSpPr>
          <xdr:sp macro="" textlink="">
            <xdr:nvSpPr>
              <xdr:cNvPr id="55306" name="Group Box 10" hidden="1">
                <a:extLst>
                  <a:ext uri="{63B3BB69-23CF-44E3-9099-C40C66FF867C}">
                    <a14:compatExt spid="_x0000_s55306"/>
                  </a:ext>
                  <a:ext uri="{FF2B5EF4-FFF2-40B4-BE49-F238E27FC236}">
                    <a16:creationId xmlns:a16="http://schemas.microsoft.com/office/drawing/2014/main" id="{00000000-0008-0000-0400-00000AD80000}"/>
                  </a:ext>
                </a:extLst>
              </xdr:cNvPr>
              <xdr:cNvSpPr/>
            </xdr:nvSpPr>
            <xdr:spPr bwMode="auto">
              <a:xfrm>
                <a:off x="5147789" y="2853477"/>
                <a:ext cx="1459949" cy="19145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Administrative</a:t>
                </a:r>
              </a:p>
            </xdr:txBody>
          </xdr:sp>
          <xdr:sp macro="" textlink="">
            <xdr:nvSpPr>
              <xdr:cNvPr id="55307" name="Option Button 11" hidden="1">
                <a:extLst>
                  <a:ext uri="{63B3BB69-23CF-44E3-9099-C40C66FF867C}">
                    <a14:compatExt spid="_x0000_s55307"/>
                  </a:ext>
                  <a:ext uri="{FF2B5EF4-FFF2-40B4-BE49-F238E27FC236}">
                    <a16:creationId xmlns:a16="http://schemas.microsoft.com/office/drawing/2014/main" id="{00000000-0008-0000-0400-00000BD80000}"/>
                  </a:ext>
                </a:extLst>
              </xdr:cNvPr>
              <xdr:cNvSpPr/>
            </xdr:nvSpPr>
            <xdr:spPr bwMode="auto">
              <a:xfrm>
                <a:off x="5487385" y="3031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95-100 %</a:t>
                </a:r>
              </a:p>
            </xdr:txBody>
          </xdr:sp>
          <xdr:sp macro="" textlink="">
            <xdr:nvSpPr>
              <xdr:cNvPr id="55308" name="Option Button 12" hidden="1">
                <a:extLst>
                  <a:ext uri="{63B3BB69-23CF-44E3-9099-C40C66FF867C}">
                    <a14:compatExt spid="_x0000_s55308"/>
                  </a:ext>
                  <a:ext uri="{FF2B5EF4-FFF2-40B4-BE49-F238E27FC236}">
                    <a16:creationId xmlns:a16="http://schemas.microsoft.com/office/drawing/2014/main" id="{00000000-0008-0000-0400-00000CD80000}"/>
                  </a:ext>
                </a:extLst>
              </xdr:cNvPr>
              <xdr:cNvSpPr/>
            </xdr:nvSpPr>
            <xdr:spPr bwMode="auto">
              <a:xfrm>
                <a:off x="5487385" y="3222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75-95 %</a:t>
                </a:r>
              </a:p>
            </xdr:txBody>
          </xdr:sp>
          <xdr:sp macro="" textlink="">
            <xdr:nvSpPr>
              <xdr:cNvPr id="55309" name="Option Button 13" hidden="1">
                <a:extLst>
                  <a:ext uri="{63B3BB69-23CF-44E3-9099-C40C66FF867C}">
                    <a14:compatExt spid="_x0000_s55309"/>
                  </a:ext>
                  <a:ext uri="{FF2B5EF4-FFF2-40B4-BE49-F238E27FC236}">
                    <a16:creationId xmlns:a16="http://schemas.microsoft.com/office/drawing/2014/main" id="{00000000-0008-0000-0400-00000DD80000}"/>
                  </a:ext>
                </a:extLst>
              </xdr:cNvPr>
              <xdr:cNvSpPr/>
            </xdr:nvSpPr>
            <xdr:spPr bwMode="auto">
              <a:xfrm>
                <a:off x="5487385" y="3412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50-75 %</a:t>
                </a:r>
              </a:p>
            </xdr:txBody>
          </xdr:sp>
          <xdr:sp macro="" textlink="">
            <xdr:nvSpPr>
              <xdr:cNvPr id="55310" name="Option Button 14" hidden="1">
                <a:extLst>
                  <a:ext uri="{63B3BB69-23CF-44E3-9099-C40C66FF867C}">
                    <a14:compatExt spid="_x0000_s55310"/>
                  </a:ext>
                  <a:ext uri="{FF2B5EF4-FFF2-40B4-BE49-F238E27FC236}">
                    <a16:creationId xmlns:a16="http://schemas.microsoft.com/office/drawing/2014/main" id="{00000000-0008-0000-0400-00000ED80000}"/>
                  </a:ext>
                </a:extLst>
              </xdr:cNvPr>
              <xdr:cNvSpPr/>
            </xdr:nvSpPr>
            <xdr:spPr bwMode="auto">
              <a:xfrm>
                <a:off x="5487385" y="3603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25-50 %</a:t>
                </a:r>
              </a:p>
            </xdr:txBody>
          </xdr:sp>
          <xdr:sp macro="" textlink="">
            <xdr:nvSpPr>
              <xdr:cNvPr id="55311" name="Option Button 15" hidden="1">
                <a:extLst>
                  <a:ext uri="{63B3BB69-23CF-44E3-9099-C40C66FF867C}">
                    <a14:compatExt spid="_x0000_s55311"/>
                  </a:ext>
                  <a:ext uri="{FF2B5EF4-FFF2-40B4-BE49-F238E27FC236}">
                    <a16:creationId xmlns:a16="http://schemas.microsoft.com/office/drawing/2014/main" id="{00000000-0008-0000-0400-00000FD80000}"/>
                  </a:ext>
                </a:extLst>
              </xdr:cNvPr>
              <xdr:cNvSpPr/>
            </xdr:nvSpPr>
            <xdr:spPr bwMode="auto">
              <a:xfrm>
                <a:off x="5487385" y="3793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1-25 %</a:t>
                </a:r>
              </a:p>
            </xdr:txBody>
          </xdr:sp>
          <xdr:sp macro="" textlink="">
            <xdr:nvSpPr>
              <xdr:cNvPr id="55312" name="Option Button 16" hidden="1">
                <a:extLst>
                  <a:ext uri="{63B3BB69-23CF-44E3-9099-C40C66FF867C}">
                    <a14:compatExt spid="_x0000_s55312"/>
                  </a:ext>
                  <a:ext uri="{FF2B5EF4-FFF2-40B4-BE49-F238E27FC236}">
                    <a16:creationId xmlns:a16="http://schemas.microsoft.com/office/drawing/2014/main" id="{00000000-0008-0000-0400-000010D80000}"/>
                  </a:ext>
                </a:extLst>
              </xdr:cNvPr>
              <xdr:cNvSpPr/>
            </xdr:nvSpPr>
            <xdr:spPr bwMode="auto">
              <a:xfrm>
                <a:off x="5487385" y="3984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0 %</a:t>
                </a:r>
              </a:p>
            </xdr:txBody>
          </xdr:sp>
          <xdr:sp macro="" textlink="">
            <xdr:nvSpPr>
              <xdr:cNvPr id="55313" name="Option Button 17" hidden="1">
                <a:extLst>
                  <a:ext uri="{63B3BB69-23CF-44E3-9099-C40C66FF867C}">
                    <a14:compatExt spid="_x0000_s55313"/>
                  </a:ext>
                  <a:ext uri="{FF2B5EF4-FFF2-40B4-BE49-F238E27FC236}">
                    <a16:creationId xmlns:a16="http://schemas.microsoft.com/office/drawing/2014/main" id="{00000000-0008-0000-0400-000011D80000}"/>
                  </a:ext>
                </a:extLst>
              </xdr:cNvPr>
              <xdr:cNvSpPr/>
            </xdr:nvSpPr>
            <xdr:spPr bwMode="auto">
              <a:xfrm>
                <a:off x="5487385" y="4174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NAP</a:t>
                </a:r>
              </a:p>
            </xdr:txBody>
          </xdr:sp>
          <xdr:sp macro="" textlink="">
            <xdr:nvSpPr>
              <xdr:cNvPr id="55314" name="Option Button 18" hidden="1">
                <a:extLst>
                  <a:ext uri="{63B3BB69-23CF-44E3-9099-C40C66FF867C}">
                    <a14:compatExt spid="_x0000_s55314"/>
                  </a:ext>
                  <a:ext uri="{FF2B5EF4-FFF2-40B4-BE49-F238E27FC236}">
                    <a16:creationId xmlns:a16="http://schemas.microsoft.com/office/drawing/2014/main" id="{00000000-0008-0000-0400-000012D80000}"/>
                  </a:ext>
                </a:extLst>
              </xdr:cNvPr>
              <xdr:cNvSpPr/>
            </xdr:nvSpPr>
            <xdr:spPr bwMode="auto">
              <a:xfrm>
                <a:off x="5487385" y="4365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10045</xdr:colOff>
          <xdr:row>35</xdr:row>
          <xdr:rowOff>140425</xdr:rowOff>
        </xdr:from>
        <xdr:to>
          <xdr:col>2</xdr:col>
          <xdr:colOff>573714</xdr:colOff>
          <xdr:row>45</xdr:row>
          <xdr:rowOff>163907</xdr:rowOff>
        </xdr:to>
        <xdr:grpSp>
          <xdr:nvGrpSpPr>
            <xdr:cNvPr id="10" name="Group 9">
              <a:extLst>
                <a:ext uri="{FF2B5EF4-FFF2-40B4-BE49-F238E27FC236}">
                  <a16:creationId xmlns:a16="http://schemas.microsoft.com/office/drawing/2014/main" id="{00000000-0008-0000-0400-00000A000000}"/>
                </a:ext>
              </a:extLst>
            </xdr:cNvPr>
            <xdr:cNvGrpSpPr/>
          </xdr:nvGrpSpPr>
          <xdr:grpSpPr>
            <a:xfrm>
              <a:off x="245369" y="7480278"/>
              <a:ext cx="1168786" cy="2118982"/>
              <a:chOff x="5154353" y="4954338"/>
              <a:chExt cx="1459951" cy="1914522"/>
            </a:xfrm>
          </xdr:grpSpPr>
          <xdr:sp macro="" textlink="">
            <xdr:nvSpPr>
              <xdr:cNvPr id="55315" name="Group Box 19" hidden="1">
                <a:extLst>
                  <a:ext uri="{63B3BB69-23CF-44E3-9099-C40C66FF867C}">
                    <a14:compatExt spid="_x0000_s55315"/>
                  </a:ext>
                  <a:ext uri="{FF2B5EF4-FFF2-40B4-BE49-F238E27FC236}">
                    <a16:creationId xmlns:a16="http://schemas.microsoft.com/office/drawing/2014/main" id="{00000000-0008-0000-0400-000013D80000}"/>
                  </a:ext>
                </a:extLst>
              </xdr:cNvPr>
              <xdr:cNvSpPr/>
            </xdr:nvSpPr>
            <xdr:spPr bwMode="auto">
              <a:xfrm>
                <a:off x="5154353" y="4954338"/>
                <a:ext cx="1459951" cy="191452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Pénal</a:t>
                </a:r>
              </a:p>
            </xdr:txBody>
          </xdr:sp>
          <xdr:sp macro="" textlink="">
            <xdr:nvSpPr>
              <xdr:cNvPr id="55316" name="Option Button 20" hidden="1">
                <a:extLst>
                  <a:ext uri="{63B3BB69-23CF-44E3-9099-C40C66FF867C}">
                    <a14:compatExt spid="_x0000_s55316"/>
                  </a:ext>
                  <a:ext uri="{FF2B5EF4-FFF2-40B4-BE49-F238E27FC236}">
                    <a16:creationId xmlns:a16="http://schemas.microsoft.com/office/drawing/2014/main" id="{00000000-0008-0000-0400-000014D80000}"/>
                  </a:ext>
                </a:extLst>
              </xdr:cNvPr>
              <xdr:cNvSpPr/>
            </xdr:nvSpPr>
            <xdr:spPr bwMode="auto">
              <a:xfrm>
                <a:off x="5487379" y="5127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95-100 %</a:t>
                </a:r>
              </a:p>
            </xdr:txBody>
          </xdr:sp>
          <xdr:sp macro="" textlink="">
            <xdr:nvSpPr>
              <xdr:cNvPr id="55317" name="Option Button 21" hidden="1">
                <a:extLst>
                  <a:ext uri="{63B3BB69-23CF-44E3-9099-C40C66FF867C}">
                    <a14:compatExt spid="_x0000_s55317"/>
                  </a:ext>
                  <a:ext uri="{FF2B5EF4-FFF2-40B4-BE49-F238E27FC236}">
                    <a16:creationId xmlns:a16="http://schemas.microsoft.com/office/drawing/2014/main" id="{00000000-0008-0000-0400-000015D80000}"/>
                  </a:ext>
                </a:extLst>
              </xdr:cNvPr>
              <xdr:cNvSpPr/>
            </xdr:nvSpPr>
            <xdr:spPr bwMode="auto">
              <a:xfrm>
                <a:off x="5487379" y="5317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75-95 %</a:t>
                </a:r>
              </a:p>
            </xdr:txBody>
          </xdr:sp>
          <xdr:sp macro="" textlink="">
            <xdr:nvSpPr>
              <xdr:cNvPr id="55318" name="Option Button 22" hidden="1">
                <a:extLst>
                  <a:ext uri="{63B3BB69-23CF-44E3-9099-C40C66FF867C}">
                    <a14:compatExt spid="_x0000_s55318"/>
                  </a:ext>
                  <a:ext uri="{FF2B5EF4-FFF2-40B4-BE49-F238E27FC236}">
                    <a16:creationId xmlns:a16="http://schemas.microsoft.com/office/drawing/2014/main" id="{00000000-0008-0000-0400-000016D80000}"/>
                  </a:ext>
                </a:extLst>
              </xdr:cNvPr>
              <xdr:cNvSpPr/>
            </xdr:nvSpPr>
            <xdr:spPr bwMode="auto">
              <a:xfrm>
                <a:off x="5487379" y="5508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50-75 %</a:t>
                </a:r>
              </a:p>
            </xdr:txBody>
          </xdr:sp>
          <xdr:sp macro="" textlink="">
            <xdr:nvSpPr>
              <xdr:cNvPr id="55319" name="Option Button 23" hidden="1">
                <a:extLst>
                  <a:ext uri="{63B3BB69-23CF-44E3-9099-C40C66FF867C}">
                    <a14:compatExt spid="_x0000_s55319"/>
                  </a:ext>
                  <a:ext uri="{FF2B5EF4-FFF2-40B4-BE49-F238E27FC236}">
                    <a16:creationId xmlns:a16="http://schemas.microsoft.com/office/drawing/2014/main" id="{00000000-0008-0000-0400-000017D80000}"/>
                  </a:ext>
                </a:extLst>
              </xdr:cNvPr>
              <xdr:cNvSpPr/>
            </xdr:nvSpPr>
            <xdr:spPr bwMode="auto">
              <a:xfrm>
                <a:off x="5487379" y="5698918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25-50 %</a:t>
                </a:r>
              </a:p>
            </xdr:txBody>
          </xdr:sp>
          <xdr:sp macro="" textlink="">
            <xdr:nvSpPr>
              <xdr:cNvPr id="55320" name="Option Button 24" hidden="1">
                <a:extLst>
                  <a:ext uri="{63B3BB69-23CF-44E3-9099-C40C66FF867C}">
                    <a14:compatExt spid="_x0000_s55320"/>
                  </a:ext>
                  <a:ext uri="{FF2B5EF4-FFF2-40B4-BE49-F238E27FC236}">
                    <a16:creationId xmlns:a16="http://schemas.microsoft.com/office/drawing/2014/main" id="{00000000-0008-0000-0400-000018D80000}"/>
                  </a:ext>
                </a:extLst>
              </xdr:cNvPr>
              <xdr:cNvSpPr/>
            </xdr:nvSpPr>
            <xdr:spPr bwMode="auto">
              <a:xfrm>
                <a:off x="5487379" y="5889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1-25 %</a:t>
                </a:r>
              </a:p>
            </xdr:txBody>
          </xdr:sp>
          <xdr:sp macro="" textlink="">
            <xdr:nvSpPr>
              <xdr:cNvPr id="55321" name="Option Button 25" hidden="1">
                <a:extLst>
                  <a:ext uri="{63B3BB69-23CF-44E3-9099-C40C66FF867C}">
                    <a14:compatExt spid="_x0000_s55321"/>
                  </a:ext>
                  <a:ext uri="{FF2B5EF4-FFF2-40B4-BE49-F238E27FC236}">
                    <a16:creationId xmlns:a16="http://schemas.microsoft.com/office/drawing/2014/main" id="{00000000-0008-0000-0400-000019D80000}"/>
                  </a:ext>
                </a:extLst>
              </xdr:cNvPr>
              <xdr:cNvSpPr/>
            </xdr:nvSpPr>
            <xdr:spPr bwMode="auto">
              <a:xfrm>
                <a:off x="5487379" y="6079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0 %</a:t>
                </a:r>
              </a:p>
            </xdr:txBody>
          </xdr:sp>
          <xdr:sp macro="" textlink="">
            <xdr:nvSpPr>
              <xdr:cNvPr id="55322" name="Option Button 26" hidden="1">
                <a:extLst>
                  <a:ext uri="{63B3BB69-23CF-44E3-9099-C40C66FF867C}">
                    <a14:compatExt spid="_x0000_s55322"/>
                  </a:ext>
                  <a:ext uri="{FF2B5EF4-FFF2-40B4-BE49-F238E27FC236}">
                    <a16:creationId xmlns:a16="http://schemas.microsoft.com/office/drawing/2014/main" id="{00000000-0008-0000-0400-00001AD80000}"/>
                  </a:ext>
                </a:extLst>
              </xdr:cNvPr>
              <xdr:cNvSpPr/>
            </xdr:nvSpPr>
            <xdr:spPr bwMode="auto">
              <a:xfrm>
                <a:off x="5487379" y="6270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NAP</a:t>
                </a:r>
              </a:p>
            </xdr:txBody>
          </xdr:sp>
          <xdr:sp macro="" textlink="">
            <xdr:nvSpPr>
              <xdr:cNvPr id="55323" name="Option Button 27" hidden="1">
                <a:extLst>
                  <a:ext uri="{63B3BB69-23CF-44E3-9099-C40C66FF867C}">
                    <a14:compatExt spid="_x0000_s55323"/>
                  </a:ext>
                  <a:ext uri="{FF2B5EF4-FFF2-40B4-BE49-F238E27FC236}">
                    <a16:creationId xmlns:a16="http://schemas.microsoft.com/office/drawing/2014/main" id="{00000000-0008-0000-0400-00001BD80000}"/>
                  </a:ext>
                </a:extLst>
              </xdr:cNvPr>
              <xdr:cNvSpPr/>
            </xdr:nvSpPr>
            <xdr:spPr bwMode="auto">
              <a:xfrm>
                <a:off x="5487379" y="6460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379</xdr:colOff>
          <xdr:row>13</xdr:row>
          <xdr:rowOff>18676</xdr:rowOff>
        </xdr:from>
        <xdr:to>
          <xdr:col>5</xdr:col>
          <xdr:colOff>564991</xdr:colOff>
          <xdr:row>23</xdr:row>
          <xdr:rowOff>42158</xdr:rowOff>
        </xdr:to>
        <xdr:grpSp>
          <xdr:nvGrpSpPr>
            <xdr:cNvPr id="11" name="Group 10">
              <a:extLst>
                <a:ext uri="{FF2B5EF4-FFF2-40B4-BE49-F238E27FC236}">
                  <a16:creationId xmlns:a16="http://schemas.microsoft.com/office/drawing/2014/main" id="{00000000-0008-0000-0400-00000B000000}"/>
                </a:ext>
              </a:extLst>
            </xdr:cNvPr>
            <xdr:cNvGrpSpPr/>
          </xdr:nvGrpSpPr>
          <xdr:grpSpPr>
            <a:xfrm>
              <a:off x="1692467" y="2786529"/>
              <a:ext cx="1169730" cy="2118982"/>
              <a:chOff x="5144160" y="755431"/>
              <a:chExt cx="1459952" cy="1914525"/>
            </a:xfrm>
          </xdr:grpSpPr>
          <xdr:sp macro="" textlink="">
            <xdr:nvSpPr>
              <xdr:cNvPr id="55324" name="Group Box 28" hidden="1">
                <a:extLst>
                  <a:ext uri="{63B3BB69-23CF-44E3-9099-C40C66FF867C}">
                    <a14:compatExt spid="_x0000_s55324"/>
                  </a:ext>
                  <a:ext uri="{FF2B5EF4-FFF2-40B4-BE49-F238E27FC236}">
                    <a16:creationId xmlns:a16="http://schemas.microsoft.com/office/drawing/2014/main" id="{00000000-0008-0000-0400-00001CD80000}"/>
                  </a:ext>
                </a:extLst>
              </xdr:cNvPr>
              <xdr:cNvSpPr/>
            </xdr:nvSpPr>
            <xdr:spPr bwMode="auto">
              <a:xfrm>
                <a:off x="5144160" y="755431"/>
                <a:ext cx="1459952" cy="19145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Civil</a:t>
                </a:r>
              </a:p>
            </xdr:txBody>
          </xdr:sp>
          <xdr:sp macro="" textlink="">
            <xdr:nvSpPr>
              <xdr:cNvPr id="55325" name="Option Button 29" hidden="1">
                <a:extLst>
                  <a:ext uri="{63B3BB69-23CF-44E3-9099-C40C66FF867C}">
                    <a14:compatExt spid="_x0000_s55325"/>
                  </a:ext>
                  <a:ext uri="{FF2B5EF4-FFF2-40B4-BE49-F238E27FC236}">
                    <a16:creationId xmlns:a16="http://schemas.microsoft.com/office/drawing/2014/main" id="{00000000-0008-0000-0400-00001DD80000}"/>
                  </a:ext>
                </a:extLst>
              </xdr:cNvPr>
              <xdr:cNvSpPr/>
            </xdr:nvSpPr>
            <xdr:spPr bwMode="auto">
              <a:xfrm>
                <a:off x="5483444" y="937720"/>
                <a:ext cx="102049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95-100 %</a:t>
                </a:r>
              </a:p>
            </xdr:txBody>
          </xdr:sp>
          <xdr:sp macro="" textlink="">
            <xdr:nvSpPr>
              <xdr:cNvPr id="55326" name="Option Button 30" hidden="1">
                <a:extLst>
                  <a:ext uri="{63B3BB69-23CF-44E3-9099-C40C66FF867C}">
                    <a14:compatExt spid="_x0000_s55326"/>
                  </a:ext>
                  <a:ext uri="{FF2B5EF4-FFF2-40B4-BE49-F238E27FC236}">
                    <a16:creationId xmlns:a16="http://schemas.microsoft.com/office/drawing/2014/main" id="{00000000-0008-0000-0400-00001ED80000}"/>
                  </a:ext>
                </a:extLst>
              </xdr:cNvPr>
              <xdr:cNvSpPr/>
            </xdr:nvSpPr>
            <xdr:spPr bwMode="auto">
              <a:xfrm>
                <a:off x="5483444" y="1128220"/>
                <a:ext cx="102049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75-95 %</a:t>
                </a:r>
              </a:p>
            </xdr:txBody>
          </xdr:sp>
          <xdr:sp macro="" textlink="">
            <xdr:nvSpPr>
              <xdr:cNvPr id="55327" name="Option Button 31" hidden="1">
                <a:extLst>
                  <a:ext uri="{63B3BB69-23CF-44E3-9099-C40C66FF867C}">
                    <a14:compatExt spid="_x0000_s55327"/>
                  </a:ext>
                  <a:ext uri="{FF2B5EF4-FFF2-40B4-BE49-F238E27FC236}">
                    <a16:creationId xmlns:a16="http://schemas.microsoft.com/office/drawing/2014/main" id="{00000000-0008-0000-0400-00001FD80000}"/>
                  </a:ext>
                </a:extLst>
              </xdr:cNvPr>
              <xdr:cNvSpPr/>
            </xdr:nvSpPr>
            <xdr:spPr bwMode="auto">
              <a:xfrm>
                <a:off x="5483444" y="1318720"/>
                <a:ext cx="102049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50-75 %</a:t>
                </a:r>
              </a:p>
            </xdr:txBody>
          </xdr:sp>
          <xdr:sp macro="" textlink="">
            <xdr:nvSpPr>
              <xdr:cNvPr id="55328" name="Option Button 32" hidden="1">
                <a:extLst>
                  <a:ext uri="{63B3BB69-23CF-44E3-9099-C40C66FF867C}">
                    <a14:compatExt spid="_x0000_s55328"/>
                  </a:ext>
                  <a:ext uri="{FF2B5EF4-FFF2-40B4-BE49-F238E27FC236}">
                    <a16:creationId xmlns:a16="http://schemas.microsoft.com/office/drawing/2014/main" id="{00000000-0008-0000-0400-000020D80000}"/>
                  </a:ext>
                </a:extLst>
              </xdr:cNvPr>
              <xdr:cNvSpPr/>
            </xdr:nvSpPr>
            <xdr:spPr bwMode="auto">
              <a:xfrm>
                <a:off x="5483444" y="1509220"/>
                <a:ext cx="102049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25-50 %</a:t>
                </a:r>
              </a:p>
            </xdr:txBody>
          </xdr:sp>
          <xdr:sp macro="" textlink="">
            <xdr:nvSpPr>
              <xdr:cNvPr id="55329" name="Option Button 33" hidden="1">
                <a:extLst>
                  <a:ext uri="{63B3BB69-23CF-44E3-9099-C40C66FF867C}">
                    <a14:compatExt spid="_x0000_s55329"/>
                  </a:ext>
                  <a:ext uri="{FF2B5EF4-FFF2-40B4-BE49-F238E27FC236}">
                    <a16:creationId xmlns:a16="http://schemas.microsoft.com/office/drawing/2014/main" id="{00000000-0008-0000-0400-000021D80000}"/>
                  </a:ext>
                </a:extLst>
              </xdr:cNvPr>
              <xdr:cNvSpPr/>
            </xdr:nvSpPr>
            <xdr:spPr bwMode="auto">
              <a:xfrm>
                <a:off x="5483444" y="1699720"/>
                <a:ext cx="102049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1-25 %</a:t>
                </a:r>
              </a:p>
            </xdr:txBody>
          </xdr:sp>
          <xdr:sp macro="" textlink="">
            <xdr:nvSpPr>
              <xdr:cNvPr id="55330" name="Option Button 34" hidden="1">
                <a:extLst>
                  <a:ext uri="{63B3BB69-23CF-44E3-9099-C40C66FF867C}">
                    <a14:compatExt spid="_x0000_s55330"/>
                  </a:ext>
                  <a:ext uri="{FF2B5EF4-FFF2-40B4-BE49-F238E27FC236}">
                    <a16:creationId xmlns:a16="http://schemas.microsoft.com/office/drawing/2014/main" id="{00000000-0008-0000-0400-000022D80000}"/>
                  </a:ext>
                </a:extLst>
              </xdr:cNvPr>
              <xdr:cNvSpPr/>
            </xdr:nvSpPr>
            <xdr:spPr bwMode="auto">
              <a:xfrm>
                <a:off x="5483444" y="1890220"/>
                <a:ext cx="102049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0 %</a:t>
                </a:r>
              </a:p>
            </xdr:txBody>
          </xdr:sp>
          <xdr:sp macro="" textlink="">
            <xdr:nvSpPr>
              <xdr:cNvPr id="55331" name="Option Button 35" hidden="1">
                <a:extLst>
                  <a:ext uri="{63B3BB69-23CF-44E3-9099-C40C66FF867C}">
                    <a14:compatExt spid="_x0000_s55331"/>
                  </a:ext>
                  <a:ext uri="{FF2B5EF4-FFF2-40B4-BE49-F238E27FC236}">
                    <a16:creationId xmlns:a16="http://schemas.microsoft.com/office/drawing/2014/main" id="{00000000-0008-0000-0400-000023D80000}"/>
                  </a:ext>
                </a:extLst>
              </xdr:cNvPr>
              <xdr:cNvSpPr/>
            </xdr:nvSpPr>
            <xdr:spPr bwMode="auto">
              <a:xfrm>
                <a:off x="5483444" y="2080720"/>
                <a:ext cx="102049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NAP</a:t>
                </a:r>
              </a:p>
            </xdr:txBody>
          </xdr:sp>
          <xdr:sp macro="" textlink="">
            <xdr:nvSpPr>
              <xdr:cNvPr id="55332" name="Option Button 36" hidden="1">
                <a:extLst>
                  <a:ext uri="{63B3BB69-23CF-44E3-9099-C40C66FF867C}">
                    <a14:compatExt spid="_x0000_s55332"/>
                  </a:ext>
                  <a:ext uri="{FF2B5EF4-FFF2-40B4-BE49-F238E27FC236}">
                    <a16:creationId xmlns:a16="http://schemas.microsoft.com/office/drawing/2014/main" id="{00000000-0008-0000-0400-000024D80000}"/>
                  </a:ext>
                </a:extLst>
              </xdr:cNvPr>
              <xdr:cNvSpPr/>
            </xdr:nvSpPr>
            <xdr:spPr bwMode="auto">
              <a:xfrm>
                <a:off x="5483444" y="2271220"/>
                <a:ext cx="102049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3210</xdr:colOff>
          <xdr:row>24</xdr:row>
          <xdr:rowOff>48444</xdr:rowOff>
        </xdr:from>
        <xdr:to>
          <xdr:col>5</xdr:col>
          <xdr:colOff>567822</xdr:colOff>
          <xdr:row>34</xdr:row>
          <xdr:rowOff>146632</xdr:rowOff>
        </xdr:to>
        <xdr:grpSp>
          <xdr:nvGrpSpPr>
            <xdr:cNvPr id="12" name="Group 11">
              <a:extLst>
                <a:ext uri="{FF2B5EF4-FFF2-40B4-BE49-F238E27FC236}">
                  <a16:creationId xmlns:a16="http://schemas.microsoft.com/office/drawing/2014/main" id="{00000000-0008-0000-0400-00000C000000}"/>
                </a:ext>
              </a:extLst>
            </xdr:cNvPr>
            <xdr:cNvGrpSpPr/>
          </xdr:nvGrpSpPr>
          <xdr:grpSpPr>
            <a:xfrm>
              <a:off x="1695298" y="5102297"/>
              <a:ext cx="1169730" cy="2193688"/>
              <a:chOff x="5147716" y="2865396"/>
              <a:chExt cx="1459953" cy="1914525"/>
            </a:xfrm>
          </xdr:grpSpPr>
          <xdr:sp macro="" textlink="">
            <xdr:nvSpPr>
              <xdr:cNvPr id="55333" name="Group Box 37" hidden="1">
                <a:extLst>
                  <a:ext uri="{63B3BB69-23CF-44E3-9099-C40C66FF867C}">
                    <a14:compatExt spid="_x0000_s55333"/>
                  </a:ext>
                  <a:ext uri="{FF2B5EF4-FFF2-40B4-BE49-F238E27FC236}">
                    <a16:creationId xmlns:a16="http://schemas.microsoft.com/office/drawing/2014/main" id="{00000000-0008-0000-0400-000025D80000}"/>
                  </a:ext>
                </a:extLst>
              </xdr:cNvPr>
              <xdr:cNvSpPr/>
            </xdr:nvSpPr>
            <xdr:spPr bwMode="auto">
              <a:xfrm>
                <a:off x="5147716" y="2865396"/>
                <a:ext cx="1459953" cy="19145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Administrative</a:t>
                </a:r>
              </a:p>
            </xdr:txBody>
          </xdr:sp>
          <xdr:sp macro="" textlink="">
            <xdr:nvSpPr>
              <xdr:cNvPr id="55334" name="Option Button 38" hidden="1">
                <a:extLst>
                  <a:ext uri="{63B3BB69-23CF-44E3-9099-C40C66FF867C}">
                    <a14:compatExt spid="_x0000_s55334"/>
                  </a:ext>
                  <a:ext uri="{FF2B5EF4-FFF2-40B4-BE49-F238E27FC236}">
                    <a16:creationId xmlns:a16="http://schemas.microsoft.com/office/drawing/2014/main" id="{00000000-0008-0000-0400-000026D80000}"/>
                  </a:ext>
                </a:extLst>
              </xdr:cNvPr>
              <xdr:cNvSpPr/>
            </xdr:nvSpPr>
            <xdr:spPr bwMode="auto">
              <a:xfrm>
                <a:off x="5487383" y="3031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95-100 %</a:t>
                </a:r>
              </a:p>
            </xdr:txBody>
          </xdr:sp>
          <xdr:sp macro="" textlink="">
            <xdr:nvSpPr>
              <xdr:cNvPr id="55335" name="Option Button 39" hidden="1">
                <a:extLst>
                  <a:ext uri="{63B3BB69-23CF-44E3-9099-C40C66FF867C}">
                    <a14:compatExt spid="_x0000_s55335"/>
                  </a:ext>
                  <a:ext uri="{FF2B5EF4-FFF2-40B4-BE49-F238E27FC236}">
                    <a16:creationId xmlns:a16="http://schemas.microsoft.com/office/drawing/2014/main" id="{00000000-0008-0000-0400-000027D80000}"/>
                  </a:ext>
                </a:extLst>
              </xdr:cNvPr>
              <xdr:cNvSpPr/>
            </xdr:nvSpPr>
            <xdr:spPr bwMode="auto">
              <a:xfrm>
                <a:off x="5487383" y="3222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75-95 %</a:t>
                </a:r>
              </a:p>
            </xdr:txBody>
          </xdr:sp>
          <xdr:sp macro="" textlink="">
            <xdr:nvSpPr>
              <xdr:cNvPr id="55336" name="Option Button 40" hidden="1">
                <a:extLst>
                  <a:ext uri="{63B3BB69-23CF-44E3-9099-C40C66FF867C}">
                    <a14:compatExt spid="_x0000_s55336"/>
                  </a:ext>
                  <a:ext uri="{FF2B5EF4-FFF2-40B4-BE49-F238E27FC236}">
                    <a16:creationId xmlns:a16="http://schemas.microsoft.com/office/drawing/2014/main" id="{00000000-0008-0000-0400-000028D80000}"/>
                  </a:ext>
                </a:extLst>
              </xdr:cNvPr>
              <xdr:cNvSpPr/>
            </xdr:nvSpPr>
            <xdr:spPr bwMode="auto">
              <a:xfrm>
                <a:off x="5487383" y="3412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50-75 %</a:t>
                </a:r>
              </a:p>
            </xdr:txBody>
          </xdr:sp>
          <xdr:sp macro="" textlink="">
            <xdr:nvSpPr>
              <xdr:cNvPr id="55337" name="Option Button 41" hidden="1">
                <a:extLst>
                  <a:ext uri="{63B3BB69-23CF-44E3-9099-C40C66FF867C}">
                    <a14:compatExt spid="_x0000_s55337"/>
                  </a:ext>
                  <a:ext uri="{FF2B5EF4-FFF2-40B4-BE49-F238E27FC236}">
                    <a16:creationId xmlns:a16="http://schemas.microsoft.com/office/drawing/2014/main" id="{00000000-0008-0000-0400-000029D80000}"/>
                  </a:ext>
                </a:extLst>
              </xdr:cNvPr>
              <xdr:cNvSpPr/>
            </xdr:nvSpPr>
            <xdr:spPr bwMode="auto">
              <a:xfrm>
                <a:off x="5487383" y="3603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25-50 %</a:t>
                </a:r>
              </a:p>
            </xdr:txBody>
          </xdr:sp>
          <xdr:sp macro="" textlink="">
            <xdr:nvSpPr>
              <xdr:cNvPr id="55338" name="Option Button 42" hidden="1">
                <a:extLst>
                  <a:ext uri="{63B3BB69-23CF-44E3-9099-C40C66FF867C}">
                    <a14:compatExt spid="_x0000_s55338"/>
                  </a:ext>
                  <a:ext uri="{FF2B5EF4-FFF2-40B4-BE49-F238E27FC236}">
                    <a16:creationId xmlns:a16="http://schemas.microsoft.com/office/drawing/2014/main" id="{00000000-0008-0000-0400-00002AD80000}"/>
                  </a:ext>
                </a:extLst>
              </xdr:cNvPr>
              <xdr:cNvSpPr/>
            </xdr:nvSpPr>
            <xdr:spPr bwMode="auto">
              <a:xfrm>
                <a:off x="5487383" y="3793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1-25 %</a:t>
                </a:r>
              </a:p>
            </xdr:txBody>
          </xdr:sp>
          <xdr:sp macro="" textlink="">
            <xdr:nvSpPr>
              <xdr:cNvPr id="55339" name="Option Button 43" hidden="1">
                <a:extLst>
                  <a:ext uri="{63B3BB69-23CF-44E3-9099-C40C66FF867C}">
                    <a14:compatExt spid="_x0000_s55339"/>
                  </a:ext>
                  <a:ext uri="{FF2B5EF4-FFF2-40B4-BE49-F238E27FC236}">
                    <a16:creationId xmlns:a16="http://schemas.microsoft.com/office/drawing/2014/main" id="{00000000-0008-0000-0400-00002BD80000}"/>
                  </a:ext>
                </a:extLst>
              </xdr:cNvPr>
              <xdr:cNvSpPr/>
            </xdr:nvSpPr>
            <xdr:spPr bwMode="auto">
              <a:xfrm>
                <a:off x="5487383" y="3984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0 %</a:t>
                </a:r>
              </a:p>
            </xdr:txBody>
          </xdr:sp>
          <xdr:sp macro="" textlink="">
            <xdr:nvSpPr>
              <xdr:cNvPr id="55340" name="Option Button 44" hidden="1">
                <a:extLst>
                  <a:ext uri="{63B3BB69-23CF-44E3-9099-C40C66FF867C}">
                    <a14:compatExt spid="_x0000_s55340"/>
                  </a:ext>
                  <a:ext uri="{FF2B5EF4-FFF2-40B4-BE49-F238E27FC236}">
                    <a16:creationId xmlns:a16="http://schemas.microsoft.com/office/drawing/2014/main" id="{00000000-0008-0000-0400-00002CD80000}"/>
                  </a:ext>
                </a:extLst>
              </xdr:cNvPr>
              <xdr:cNvSpPr/>
            </xdr:nvSpPr>
            <xdr:spPr bwMode="auto">
              <a:xfrm>
                <a:off x="5487383" y="4174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NAP</a:t>
                </a:r>
              </a:p>
            </xdr:txBody>
          </xdr:sp>
          <xdr:sp macro="" textlink="">
            <xdr:nvSpPr>
              <xdr:cNvPr id="55341" name="Option Button 45" hidden="1">
                <a:extLst>
                  <a:ext uri="{63B3BB69-23CF-44E3-9099-C40C66FF867C}">
                    <a14:compatExt spid="_x0000_s55341"/>
                  </a:ext>
                  <a:ext uri="{FF2B5EF4-FFF2-40B4-BE49-F238E27FC236}">
                    <a16:creationId xmlns:a16="http://schemas.microsoft.com/office/drawing/2014/main" id="{00000000-0008-0000-0400-00002DD80000}"/>
                  </a:ext>
                </a:extLst>
              </xdr:cNvPr>
              <xdr:cNvSpPr/>
            </xdr:nvSpPr>
            <xdr:spPr bwMode="auto">
              <a:xfrm>
                <a:off x="5487383" y="4365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8393</xdr:colOff>
          <xdr:row>35</xdr:row>
          <xdr:rowOff>132143</xdr:rowOff>
        </xdr:from>
        <xdr:to>
          <xdr:col>5</xdr:col>
          <xdr:colOff>573005</xdr:colOff>
          <xdr:row>45</xdr:row>
          <xdr:rowOff>155625</xdr:rowOff>
        </xdr:to>
        <xdr:grpSp>
          <xdr:nvGrpSpPr>
            <xdr:cNvPr id="13" name="Group 12">
              <a:extLst>
                <a:ext uri="{FF2B5EF4-FFF2-40B4-BE49-F238E27FC236}">
                  <a16:creationId xmlns:a16="http://schemas.microsoft.com/office/drawing/2014/main" id="{00000000-0008-0000-0400-00000D000000}"/>
                </a:ext>
              </a:extLst>
            </xdr:cNvPr>
            <xdr:cNvGrpSpPr/>
          </xdr:nvGrpSpPr>
          <xdr:grpSpPr>
            <a:xfrm>
              <a:off x="1700481" y="7471996"/>
              <a:ext cx="1169730" cy="2118982"/>
              <a:chOff x="5154333" y="4954358"/>
              <a:chExt cx="1459952" cy="1914526"/>
            </a:xfrm>
          </xdr:grpSpPr>
          <xdr:sp macro="" textlink="">
            <xdr:nvSpPr>
              <xdr:cNvPr id="55342" name="Group Box 46" hidden="1">
                <a:extLst>
                  <a:ext uri="{63B3BB69-23CF-44E3-9099-C40C66FF867C}">
                    <a14:compatExt spid="_x0000_s55342"/>
                  </a:ext>
                  <a:ext uri="{FF2B5EF4-FFF2-40B4-BE49-F238E27FC236}">
                    <a16:creationId xmlns:a16="http://schemas.microsoft.com/office/drawing/2014/main" id="{00000000-0008-0000-0400-00002ED80000}"/>
                  </a:ext>
                </a:extLst>
              </xdr:cNvPr>
              <xdr:cNvSpPr/>
            </xdr:nvSpPr>
            <xdr:spPr bwMode="auto">
              <a:xfrm>
                <a:off x="5154333" y="4954358"/>
                <a:ext cx="1459952" cy="191452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Pénal</a:t>
                </a:r>
              </a:p>
            </xdr:txBody>
          </xdr:sp>
          <xdr:sp macro="" textlink="">
            <xdr:nvSpPr>
              <xdr:cNvPr id="55343" name="Option Button 47" hidden="1">
                <a:extLst>
                  <a:ext uri="{63B3BB69-23CF-44E3-9099-C40C66FF867C}">
                    <a14:compatExt spid="_x0000_s55343"/>
                  </a:ext>
                  <a:ext uri="{FF2B5EF4-FFF2-40B4-BE49-F238E27FC236}">
                    <a16:creationId xmlns:a16="http://schemas.microsoft.com/office/drawing/2014/main" id="{00000000-0008-0000-0400-00002FD80000}"/>
                  </a:ext>
                </a:extLst>
              </xdr:cNvPr>
              <xdr:cNvSpPr/>
            </xdr:nvSpPr>
            <xdr:spPr bwMode="auto">
              <a:xfrm>
                <a:off x="5487385" y="5127417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95-100 %</a:t>
                </a:r>
              </a:p>
            </xdr:txBody>
          </xdr:sp>
          <xdr:sp macro="" textlink="">
            <xdr:nvSpPr>
              <xdr:cNvPr id="55344" name="Option Button 48" hidden="1">
                <a:extLst>
                  <a:ext uri="{63B3BB69-23CF-44E3-9099-C40C66FF867C}">
                    <a14:compatExt spid="_x0000_s55344"/>
                  </a:ext>
                  <a:ext uri="{FF2B5EF4-FFF2-40B4-BE49-F238E27FC236}">
                    <a16:creationId xmlns:a16="http://schemas.microsoft.com/office/drawing/2014/main" id="{00000000-0008-0000-0400-000030D80000}"/>
                  </a:ext>
                </a:extLst>
              </xdr:cNvPr>
              <xdr:cNvSpPr/>
            </xdr:nvSpPr>
            <xdr:spPr bwMode="auto">
              <a:xfrm>
                <a:off x="5487385" y="5317917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75-95 %</a:t>
                </a:r>
              </a:p>
            </xdr:txBody>
          </xdr:sp>
          <xdr:sp macro="" textlink="">
            <xdr:nvSpPr>
              <xdr:cNvPr id="55345" name="Option Button 49" hidden="1">
                <a:extLst>
                  <a:ext uri="{63B3BB69-23CF-44E3-9099-C40C66FF867C}">
                    <a14:compatExt spid="_x0000_s55345"/>
                  </a:ext>
                  <a:ext uri="{FF2B5EF4-FFF2-40B4-BE49-F238E27FC236}">
                    <a16:creationId xmlns:a16="http://schemas.microsoft.com/office/drawing/2014/main" id="{00000000-0008-0000-0400-000031D80000}"/>
                  </a:ext>
                </a:extLst>
              </xdr:cNvPr>
              <xdr:cNvSpPr/>
            </xdr:nvSpPr>
            <xdr:spPr bwMode="auto">
              <a:xfrm>
                <a:off x="5487385" y="5508417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50-75 %</a:t>
                </a:r>
              </a:p>
            </xdr:txBody>
          </xdr:sp>
          <xdr:sp macro="" textlink="">
            <xdr:nvSpPr>
              <xdr:cNvPr id="55346" name="Option Button 50" hidden="1">
                <a:extLst>
                  <a:ext uri="{63B3BB69-23CF-44E3-9099-C40C66FF867C}">
                    <a14:compatExt spid="_x0000_s55346"/>
                  </a:ext>
                  <a:ext uri="{FF2B5EF4-FFF2-40B4-BE49-F238E27FC236}">
                    <a16:creationId xmlns:a16="http://schemas.microsoft.com/office/drawing/2014/main" id="{00000000-0008-0000-0400-000032D80000}"/>
                  </a:ext>
                </a:extLst>
              </xdr:cNvPr>
              <xdr:cNvSpPr/>
            </xdr:nvSpPr>
            <xdr:spPr bwMode="auto">
              <a:xfrm>
                <a:off x="5487385" y="5698917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25-50 %</a:t>
                </a:r>
              </a:p>
            </xdr:txBody>
          </xdr:sp>
          <xdr:sp macro="" textlink="">
            <xdr:nvSpPr>
              <xdr:cNvPr id="55347" name="Option Button 51" hidden="1">
                <a:extLst>
                  <a:ext uri="{63B3BB69-23CF-44E3-9099-C40C66FF867C}">
                    <a14:compatExt spid="_x0000_s55347"/>
                  </a:ext>
                  <a:ext uri="{FF2B5EF4-FFF2-40B4-BE49-F238E27FC236}">
                    <a16:creationId xmlns:a16="http://schemas.microsoft.com/office/drawing/2014/main" id="{00000000-0008-0000-0400-000033D80000}"/>
                  </a:ext>
                </a:extLst>
              </xdr:cNvPr>
              <xdr:cNvSpPr/>
            </xdr:nvSpPr>
            <xdr:spPr bwMode="auto">
              <a:xfrm>
                <a:off x="5487385" y="5889417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1-25 %</a:t>
                </a:r>
              </a:p>
            </xdr:txBody>
          </xdr:sp>
          <xdr:sp macro="" textlink="">
            <xdr:nvSpPr>
              <xdr:cNvPr id="55348" name="Option Button 52" hidden="1">
                <a:extLst>
                  <a:ext uri="{63B3BB69-23CF-44E3-9099-C40C66FF867C}">
                    <a14:compatExt spid="_x0000_s55348"/>
                  </a:ext>
                  <a:ext uri="{FF2B5EF4-FFF2-40B4-BE49-F238E27FC236}">
                    <a16:creationId xmlns:a16="http://schemas.microsoft.com/office/drawing/2014/main" id="{00000000-0008-0000-0400-000034D80000}"/>
                  </a:ext>
                </a:extLst>
              </xdr:cNvPr>
              <xdr:cNvSpPr/>
            </xdr:nvSpPr>
            <xdr:spPr bwMode="auto">
              <a:xfrm>
                <a:off x="5487385" y="6079917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0 %</a:t>
                </a:r>
              </a:p>
            </xdr:txBody>
          </xdr:sp>
          <xdr:sp macro="" textlink="">
            <xdr:nvSpPr>
              <xdr:cNvPr id="55349" name="Option Button 53" hidden="1">
                <a:extLst>
                  <a:ext uri="{63B3BB69-23CF-44E3-9099-C40C66FF867C}">
                    <a14:compatExt spid="_x0000_s55349"/>
                  </a:ext>
                  <a:ext uri="{FF2B5EF4-FFF2-40B4-BE49-F238E27FC236}">
                    <a16:creationId xmlns:a16="http://schemas.microsoft.com/office/drawing/2014/main" id="{00000000-0008-0000-0400-000035D80000}"/>
                  </a:ext>
                </a:extLst>
              </xdr:cNvPr>
              <xdr:cNvSpPr/>
            </xdr:nvSpPr>
            <xdr:spPr bwMode="auto">
              <a:xfrm>
                <a:off x="5487385" y="6270417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NAP</a:t>
                </a:r>
              </a:p>
            </xdr:txBody>
          </xdr:sp>
          <xdr:sp macro="" textlink="">
            <xdr:nvSpPr>
              <xdr:cNvPr id="55350" name="Option Button 54" hidden="1">
                <a:extLst>
                  <a:ext uri="{63B3BB69-23CF-44E3-9099-C40C66FF867C}">
                    <a14:compatExt spid="_x0000_s55350"/>
                  </a:ext>
                  <a:ext uri="{FF2B5EF4-FFF2-40B4-BE49-F238E27FC236}">
                    <a16:creationId xmlns:a16="http://schemas.microsoft.com/office/drawing/2014/main" id="{00000000-0008-0000-0400-000036D80000}"/>
                  </a:ext>
                </a:extLst>
              </xdr:cNvPr>
              <xdr:cNvSpPr/>
            </xdr:nvSpPr>
            <xdr:spPr bwMode="auto">
              <a:xfrm>
                <a:off x="5487385" y="6460916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13</xdr:row>
          <xdr:rowOff>161925</xdr:rowOff>
        </xdr:from>
        <xdr:to>
          <xdr:col>9</xdr:col>
          <xdr:colOff>323850</xdr:colOff>
          <xdr:row>15</xdr:row>
          <xdr:rowOff>9525</xdr:rowOff>
        </xdr:to>
        <xdr:sp macro="" textlink="">
          <xdr:nvSpPr>
            <xdr:cNvPr id="55351" name="Check Box 55" hidden="1">
              <a:extLst>
                <a:ext uri="{63B3BB69-23CF-44E3-9099-C40C66FF867C}">
                  <a14:compatExt spid="_x0000_s55351"/>
                </a:ext>
                <a:ext uri="{FF2B5EF4-FFF2-40B4-BE49-F238E27FC236}">
                  <a16:creationId xmlns:a16="http://schemas.microsoft.com/office/drawing/2014/main" id="{00000000-0008-0000-0400-000037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14</xdr:row>
          <xdr:rowOff>161925</xdr:rowOff>
        </xdr:from>
        <xdr:to>
          <xdr:col>9</xdr:col>
          <xdr:colOff>323850</xdr:colOff>
          <xdr:row>16</xdr:row>
          <xdr:rowOff>9525</xdr:rowOff>
        </xdr:to>
        <xdr:sp macro="" textlink="">
          <xdr:nvSpPr>
            <xdr:cNvPr id="55352" name="Check Box 56" hidden="1">
              <a:extLst>
                <a:ext uri="{63B3BB69-23CF-44E3-9099-C40C66FF867C}">
                  <a14:compatExt spid="_x0000_s55352"/>
                </a:ext>
                <a:ext uri="{FF2B5EF4-FFF2-40B4-BE49-F238E27FC236}">
                  <a16:creationId xmlns:a16="http://schemas.microsoft.com/office/drawing/2014/main" id="{00000000-0008-0000-0400-000038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15</xdr:row>
          <xdr:rowOff>161925</xdr:rowOff>
        </xdr:from>
        <xdr:to>
          <xdr:col>9</xdr:col>
          <xdr:colOff>323850</xdr:colOff>
          <xdr:row>17</xdr:row>
          <xdr:rowOff>9525</xdr:rowOff>
        </xdr:to>
        <xdr:sp macro="" textlink="">
          <xdr:nvSpPr>
            <xdr:cNvPr id="55353" name="Check Box 57" hidden="1">
              <a:extLst>
                <a:ext uri="{63B3BB69-23CF-44E3-9099-C40C66FF867C}">
                  <a14:compatExt spid="_x0000_s55353"/>
                </a:ext>
                <a:ext uri="{FF2B5EF4-FFF2-40B4-BE49-F238E27FC236}">
                  <a16:creationId xmlns:a16="http://schemas.microsoft.com/office/drawing/2014/main" id="{00000000-0008-0000-0400-000039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16</xdr:row>
          <xdr:rowOff>161925</xdr:rowOff>
        </xdr:from>
        <xdr:to>
          <xdr:col>9</xdr:col>
          <xdr:colOff>323850</xdr:colOff>
          <xdr:row>18</xdr:row>
          <xdr:rowOff>9525</xdr:rowOff>
        </xdr:to>
        <xdr:sp macro="" textlink="">
          <xdr:nvSpPr>
            <xdr:cNvPr id="55354" name="Check Box 58" hidden="1">
              <a:extLst>
                <a:ext uri="{63B3BB69-23CF-44E3-9099-C40C66FF867C}">
                  <a14:compatExt spid="_x0000_s55354"/>
                </a:ext>
                <a:ext uri="{FF2B5EF4-FFF2-40B4-BE49-F238E27FC236}">
                  <a16:creationId xmlns:a16="http://schemas.microsoft.com/office/drawing/2014/main" id="{00000000-0008-0000-0400-00003A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24</xdr:row>
          <xdr:rowOff>171450</xdr:rowOff>
        </xdr:from>
        <xdr:to>
          <xdr:col>9</xdr:col>
          <xdr:colOff>276225</xdr:colOff>
          <xdr:row>26</xdr:row>
          <xdr:rowOff>38100</xdr:rowOff>
        </xdr:to>
        <xdr:sp macro="" textlink="">
          <xdr:nvSpPr>
            <xdr:cNvPr id="55356" name="Check Box 60" hidden="1">
              <a:extLst>
                <a:ext uri="{63B3BB69-23CF-44E3-9099-C40C66FF867C}">
                  <a14:compatExt spid="_x0000_s55356"/>
                </a:ext>
                <a:ext uri="{FF2B5EF4-FFF2-40B4-BE49-F238E27FC236}">
                  <a16:creationId xmlns:a16="http://schemas.microsoft.com/office/drawing/2014/main" id="{00000000-0008-0000-0400-00003C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25</xdr:row>
          <xdr:rowOff>190500</xdr:rowOff>
        </xdr:from>
        <xdr:to>
          <xdr:col>9</xdr:col>
          <xdr:colOff>276225</xdr:colOff>
          <xdr:row>27</xdr:row>
          <xdr:rowOff>57150</xdr:rowOff>
        </xdr:to>
        <xdr:sp macro="" textlink="">
          <xdr:nvSpPr>
            <xdr:cNvPr id="55357" name="Check Box 61" hidden="1">
              <a:extLst>
                <a:ext uri="{63B3BB69-23CF-44E3-9099-C40C66FF867C}">
                  <a14:compatExt spid="_x0000_s55357"/>
                </a:ext>
                <a:ext uri="{FF2B5EF4-FFF2-40B4-BE49-F238E27FC236}">
                  <a16:creationId xmlns:a16="http://schemas.microsoft.com/office/drawing/2014/main" id="{00000000-0008-0000-0400-00003D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27</xdr:row>
          <xdr:rowOff>9525</xdr:rowOff>
        </xdr:from>
        <xdr:to>
          <xdr:col>9</xdr:col>
          <xdr:colOff>276225</xdr:colOff>
          <xdr:row>28</xdr:row>
          <xdr:rowOff>66675</xdr:rowOff>
        </xdr:to>
        <xdr:sp macro="" textlink="">
          <xdr:nvSpPr>
            <xdr:cNvPr id="55358" name="Check Box 62" hidden="1">
              <a:extLst>
                <a:ext uri="{63B3BB69-23CF-44E3-9099-C40C66FF867C}">
                  <a14:compatExt spid="_x0000_s55358"/>
                </a:ext>
                <a:ext uri="{FF2B5EF4-FFF2-40B4-BE49-F238E27FC236}">
                  <a16:creationId xmlns:a16="http://schemas.microsoft.com/office/drawing/2014/main" id="{00000000-0008-0000-0400-00003E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28</xdr:row>
          <xdr:rowOff>28575</xdr:rowOff>
        </xdr:from>
        <xdr:to>
          <xdr:col>9</xdr:col>
          <xdr:colOff>276225</xdr:colOff>
          <xdr:row>29</xdr:row>
          <xdr:rowOff>85725</xdr:rowOff>
        </xdr:to>
        <xdr:sp macro="" textlink="">
          <xdr:nvSpPr>
            <xdr:cNvPr id="55359" name="Check Box 63" hidden="1">
              <a:extLst>
                <a:ext uri="{63B3BB69-23CF-44E3-9099-C40C66FF867C}">
                  <a14:compatExt spid="_x0000_s55359"/>
                </a:ext>
                <a:ext uri="{FF2B5EF4-FFF2-40B4-BE49-F238E27FC236}">
                  <a16:creationId xmlns:a16="http://schemas.microsoft.com/office/drawing/2014/main" id="{00000000-0008-0000-0400-00003F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29</xdr:row>
          <xdr:rowOff>38100</xdr:rowOff>
        </xdr:from>
        <xdr:to>
          <xdr:col>9</xdr:col>
          <xdr:colOff>276225</xdr:colOff>
          <xdr:row>30</xdr:row>
          <xdr:rowOff>95250</xdr:rowOff>
        </xdr:to>
        <xdr:sp macro="" textlink="">
          <xdr:nvSpPr>
            <xdr:cNvPr id="55360" name="Check Box 64" hidden="1">
              <a:extLst>
                <a:ext uri="{63B3BB69-23CF-44E3-9099-C40C66FF867C}">
                  <a14:compatExt spid="_x0000_s55360"/>
                </a:ext>
                <a:ext uri="{FF2B5EF4-FFF2-40B4-BE49-F238E27FC236}">
                  <a16:creationId xmlns:a16="http://schemas.microsoft.com/office/drawing/2014/main" id="{00000000-0008-0000-0400-000040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35</xdr:row>
          <xdr:rowOff>161925</xdr:rowOff>
        </xdr:from>
        <xdr:to>
          <xdr:col>9</xdr:col>
          <xdr:colOff>247650</xdr:colOff>
          <xdr:row>37</xdr:row>
          <xdr:rowOff>9525</xdr:rowOff>
        </xdr:to>
        <xdr:sp macro="" textlink="">
          <xdr:nvSpPr>
            <xdr:cNvPr id="55361" name="Check Box 65" hidden="1">
              <a:extLst>
                <a:ext uri="{63B3BB69-23CF-44E3-9099-C40C66FF867C}">
                  <a14:compatExt spid="_x0000_s55361"/>
                </a:ext>
                <a:ext uri="{FF2B5EF4-FFF2-40B4-BE49-F238E27FC236}">
                  <a16:creationId xmlns:a16="http://schemas.microsoft.com/office/drawing/2014/main" id="{00000000-0008-0000-0400-000041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36</xdr:row>
          <xdr:rowOff>161925</xdr:rowOff>
        </xdr:from>
        <xdr:to>
          <xdr:col>9</xdr:col>
          <xdr:colOff>247650</xdr:colOff>
          <xdr:row>38</xdr:row>
          <xdr:rowOff>9525</xdr:rowOff>
        </xdr:to>
        <xdr:sp macro="" textlink="">
          <xdr:nvSpPr>
            <xdr:cNvPr id="55362" name="Check Box 66" hidden="1">
              <a:extLst>
                <a:ext uri="{63B3BB69-23CF-44E3-9099-C40C66FF867C}">
                  <a14:compatExt spid="_x0000_s55362"/>
                </a:ext>
                <a:ext uri="{FF2B5EF4-FFF2-40B4-BE49-F238E27FC236}">
                  <a16:creationId xmlns:a16="http://schemas.microsoft.com/office/drawing/2014/main" id="{00000000-0008-0000-0400-000042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37</xdr:row>
          <xdr:rowOff>161925</xdr:rowOff>
        </xdr:from>
        <xdr:to>
          <xdr:col>9</xdr:col>
          <xdr:colOff>247650</xdr:colOff>
          <xdr:row>39</xdr:row>
          <xdr:rowOff>9525</xdr:rowOff>
        </xdr:to>
        <xdr:sp macro="" textlink="">
          <xdr:nvSpPr>
            <xdr:cNvPr id="55363" name="Check Box 67" hidden="1">
              <a:extLst>
                <a:ext uri="{63B3BB69-23CF-44E3-9099-C40C66FF867C}">
                  <a14:compatExt spid="_x0000_s55363"/>
                </a:ext>
                <a:ext uri="{FF2B5EF4-FFF2-40B4-BE49-F238E27FC236}">
                  <a16:creationId xmlns:a16="http://schemas.microsoft.com/office/drawing/2014/main" id="{00000000-0008-0000-0400-000043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38</xdr:row>
          <xdr:rowOff>152400</xdr:rowOff>
        </xdr:from>
        <xdr:to>
          <xdr:col>9</xdr:col>
          <xdr:colOff>247650</xdr:colOff>
          <xdr:row>40</xdr:row>
          <xdr:rowOff>0</xdr:rowOff>
        </xdr:to>
        <xdr:sp macro="" textlink="">
          <xdr:nvSpPr>
            <xdr:cNvPr id="55364" name="Check Box 68" hidden="1">
              <a:extLst>
                <a:ext uri="{63B3BB69-23CF-44E3-9099-C40C66FF867C}">
                  <a14:compatExt spid="_x0000_s55364"/>
                </a:ext>
                <a:ext uri="{FF2B5EF4-FFF2-40B4-BE49-F238E27FC236}">
                  <a16:creationId xmlns:a16="http://schemas.microsoft.com/office/drawing/2014/main" id="{00000000-0008-0000-0400-000044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39</xdr:row>
          <xdr:rowOff>152400</xdr:rowOff>
        </xdr:from>
        <xdr:to>
          <xdr:col>9</xdr:col>
          <xdr:colOff>247650</xdr:colOff>
          <xdr:row>41</xdr:row>
          <xdr:rowOff>0</xdr:rowOff>
        </xdr:to>
        <xdr:sp macro="" textlink="">
          <xdr:nvSpPr>
            <xdr:cNvPr id="55365" name="Check Box 69" hidden="1">
              <a:extLst>
                <a:ext uri="{63B3BB69-23CF-44E3-9099-C40C66FF867C}">
                  <a14:compatExt spid="_x0000_s55365"/>
                </a:ext>
                <a:ext uri="{FF2B5EF4-FFF2-40B4-BE49-F238E27FC236}">
                  <a16:creationId xmlns:a16="http://schemas.microsoft.com/office/drawing/2014/main" id="{00000000-0008-0000-0400-000045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13</xdr:row>
          <xdr:rowOff>171450</xdr:rowOff>
        </xdr:from>
        <xdr:to>
          <xdr:col>14</xdr:col>
          <xdr:colOff>314325</xdr:colOff>
          <xdr:row>15</xdr:row>
          <xdr:rowOff>19050</xdr:rowOff>
        </xdr:to>
        <xdr:sp macro="" textlink="">
          <xdr:nvSpPr>
            <xdr:cNvPr id="55366" name="Check Box 70" hidden="1">
              <a:extLst>
                <a:ext uri="{63B3BB69-23CF-44E3-9099-C40C66FF867C}">
                  <a14:compatExt spid="_x0000_s55366"/>
                </a:ext>
                <a:ext uri="{FF2B5EF4-FFF2-40B4-BE49-F238E27FC236}">
                  <a16:creationId xmlns:a16="http://schemas.microsoft.com/office/drawing/2014/main" id="{00000000-0008-0000-0400-000046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14</xdr:row>
          <xdr:rowOff>171450</xdr:rowOff>
        </xdr:from>
        <xdr:to>
          <xdr:col>14</xdr:col>
          <xdr:colOff>314325</xdr:colOff>
          <xdr:row>16</xdr:row>
          <xdr:rowOff>19050</xdr:rowOff>
        </xdr:to>
        <xdr:sp macro="" textlink="">
          <xdr:nvSpPr>
            <xdr:cNvPr id="55367" name="Check Box 71" hidden="1">
              <a:extLst>
                <a:ext uri="{63B3BB69-23CF-44E3-9099-C40C66FF867C}">
                  <a14:compatExt spid="_x0000_s55367"/>
                </a:ext>
                <a:ext uri="{FF2B5EF4-FFF2-40B4-BE49-F238E27FC236}">
                  <a16:creationId xmlns:a16="http://schemas.microsoft.com/office/drawing/2014/main" id="{00000000-0008-0000-0400-000047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15</xdr:row>
          <xdr:rowOff>171450</xdr:rowOff>
        </xdr:from>
        <xdr:to>
          <xdr:col>14</xdr:col>
          <xdr:colOff>314325</xdr:colOff>
          <xdr:row>17</xdr:row>
          <xdr:rowOff>19050</xdr:rowOff>
        </xdr:to>
        <xdr:sp macro="" textlink="">
          <xdr:nvSpPr>
            <xdr:cNvPr id="55368" name="Check Box 72" hidden="1">
              <a:extLst>
                <a:ext uri="{63B3BB69-23CF-44E3-9099-C40C66FF867C}">
                  <a14:compatExt spid="_x0000_s55368"/>
                </a:ext>
                <a:ext uri="{FF2B5EF4-FFF2-40B4-BE49-F238E27FC236}">
                  <a16:creationId xmlns:a16="http://schemas.microsoft.com/office/drawing/2014/main" id="{00000000-0008-0000-0400-000048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16</xdr:row>
          <xdr:rowOff>171450</xdr:rowOff>
        </xdr:from>
        <xdr:to>
          <xdr:col>14</xdr:col>
          <xdr:colOff>314325</xdr:colOff>
          <xdr:row>18</xdr:row>
          <xdr:rowOff>19050</xdr:rowOff>
        </xdr:to>
        <xdr:sp macro="" textlink="">
          <xdr:nvSpPr>
            <xdr:cNvPr id="55369" name="Check Box 73" hidden="1">
              <a:extLst>
                <a:ext uri="{63B3BB69-23CF-44E3-9099-C40C66FF867C}">
                  <a14:compatExt spid="_x0000_s55369"/>
                </a:ext>
                <a:ext uri="{FF2B5EF4-FFF2-40B4-BE49-F238E27FC236}">
                  <a16:creationId xmlns:a16="http://schemas.microsoft.com/office/drawing/2014/main" id="{00000000-0008-0000-0400-000049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17</xdr:row>
          <xdr:rowOff>171450</xdr:rowOff>
        </xdr:from>
        <xdr:to>
          <xdr:col>14</xdr:col>
          <xdr:colOff>314325</xdr:colOff>
          <xdr:row>19</xdr:row>
          <xdr:rowOff>19050</xdr:rowOff>
        </xdr:to>
        <xdr:sp macro="" textlink="">
          <xdr:nvSpPr>
            <xdr:cNvPr id="55370" name="Check Box 74" hidden="1">
              <a:extLst>
                <a:ext uri="{63B3BB69-23CF-44E3-9099-C40C66FF867C}">
                  <a14:compatExt spid="_x0000_s55370"/>
                </a:ext>
                <a:ext uri="{FF2B5EF4-FFF2-40B4-BE49-F238E27FC236}">
                  <a16:creationId xmlns:a16="http://schemas.microsoft.com/office/drawing/2014/main" id="{00000000-0008-0000-0400-00004A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24</xdr:row>
          <xdr:rowOff>171450</xdr:rowOff>
        </xdr:from>
        <xdr:to>
          <xdr:col>14</xdr:col>
          <xdr:colOff>314325</xdr:colOff>
          <xdr:row>26</xdr:row>
          <xdr:rowOff>19050</xdr:rowOff>
        </xdr:to>
        <xdr:sp macro="" textlink="">
          <xdr:nvSpPr>
            <xdr:cNvPr id="55371" name="Check Box 75" hidden="1">
              <a:extLst>
                <a:ext uri="{63B3BB69-23CF-44E3-9099-C40C66FF867C}">
                  <a14:compatExt spid="_x0000_s55371"/>
                </a:ext>
                <a:ext uri="{FF2B5EF4-FFF2-40B4-BE49-F238E27FC236}">
                  <a16:creationId xmlns:a16="http://schemas.microsoft.com/office/drawing/2014/main" id="{00000000-0008-0000-0400-00004B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25</xdr:row>
          <xdr:rowOff>171450</xdr:rowOff>
        </xdr:from>
        <xdr:to>
          <xdr:col>14</xdr:col>
          <xdr:colOff>314325</xdr:colOff>
          <xdr:row>27</xdr:row>
          <xdr:rowOff>19050</xdr:rowOff>
        </xdr:to>
        <xdr:sp macro="" textlink="">
          <xdr:nvSpPr>
            <xdr:cNvPr id="55372" name="Check Box 76" hidden="1">
              <a:extLst>
                <a:ext uri="{63B3BB69-23CF-44E3-9099-C40C66FF867C}">
                  <a14:compatExt spid="_x0000_s55372"/>
                </a:ext>
                <a:ext uri="{FF2B5EF4-FFF2-40B4-BE49-F238E27FC236}">
                  <a16:creationId xmlns:a16="http://schemas.microsoft.com/office/drawing/2014/main" id="{00000000-0008-0000-0400-00004C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26</xdr:row>
          <xdr:rowOff>171450</xdr:rowOff>
        </xdr:from>
        <xdr:to>
          <xdr:col>14</xdr:col>
          <xdr:colOff>314325</xdr:colOff>
          <xdr:row>28</xdr:row>
          <xdr:rowOff>19050</xdr:rowOff>
        </xdr:to>
        <xdr:sp macro="" textlink="">
          <xdr:nvSpPr>
            <xdr:cNvPr id="55373" name="Check Box 77" hidden="1">
              <a:extLst>
                <a:ext uri="{63B3BB69-23CF-44E3-9099-C40C66FF867C}">
                  <a14:compatExt spid="_x0000_s55373"/>
                </a:ext>
                <a:ext uri="{FF2B5EF4-FFF2-40B4-BE49-F238E27FC236}">
                  <a16:creationId xmlns:a16="http://schemas.microsoft.com/office/drawing/2014/main" id="{00000000-0008-0000-0400-00004D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27</xdr:row>
          <xdr:rowOff>171450</xdr:rowOff>
        </xdr:from>
        <xdr:to>
          <xdr:col>14</xdr:col>
          <xdr:colOff>314325</xdr:colOff>
          <xdr:row>29</xdr:row>
          <xdr:rowOff>19050</xdr:rowOff>
        </xdr:to>
        <xdr:sp macro="" textlink="">
          <xdr:nvSpPr>
            <xdr:cNvPr id="55374" name="Check Box 78" hidden="1">
              <a:extLst>
                <a:ext uri="{63B3BB69-23CF-44E3-9099-C40C66FF867C}">
                  <a14:compatExt spid="_x0000_s55374"/>
                </a:ext>
                <a:ext uri="{FF2B5EF4-FFF2-40B4-BE49-F238E27FC236}">
                  <a16:creationId xmlns:a16="http://schemas.microsoft.com/office/drawing/2014/main" id="{00000000-0008-0000-0400-00004E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28</xdr:row>
          <xdr:rowOff>171450</xdr:rowOff>
        </xdr:from>
        <xdr:to>
          <xdr:col>14</xdr:col>
          <xdr:colOff>314325</xdr:colOff>
          <xdr:row>30</xdr:row>
          <xdr:rowOff>19050</xdr:rowOff>
        </xdr:to>
        <xdr:sp macro="" textlink="">
          <xdr:nvSpPr>
            <xdr:cNvPr id="55375" name="Check Box 79" hidden="1">
              <a:extLst>
                <a:ext uri="{63B3BB69-23CF-44E3-9099-C40C66FF867C}">
                  <a14:compatExt spid="_x0000_s55375"/>
                </a:ext>
                <a:ext uri="{FF2B5EF4-FFF2-40B4-BE49-F238E27FC236}">
                  <a16:creationId xmlns:a16="http://schemas.microsoft.com/office/drawing/2014/main" id="{00000000-0008-0000-0400-00004F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35</xdr:row>
          <xdr:rowOff>171450</xdr:rowOff>
        </xdr:from>
        <xdr:to>
          <xdr:col>14</xdr:col>
          <xdr:colOff>314325</xdr:colOff>
          <xdr:row>37</xdr:row>
          <xdr:rowOff>19050</xdr:rowOff>
        </xdr:to>
        <xdr:sp macro="" textlink="">
          <xdr:nvSpPr>
            <xdr:cNvPr id="55376" name="Check Box 80" hidden="1">
              <a:extLst>
                <a:ext uri="{63B3BB69-23CF-44E3-9099-C40C66FF867C}">
                  <a14:compatExt spid="_x0000_s55376"/>
                </a:ext>
                <a:ext uri="{FF2B5EF4-FFF2-40B4-BE49-F238E27FC236}">
                  <a16:creationId xmlns:a16="http://schemas.microsoft.com/office/drawing/2014/main" id="{00000000-0008-0000-0400-000050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36</xdr:row>
          <xdr:rowOff>171450</xdr:rowOff>
        </xdr:from>
        <xdr:to>
          <xdr:col>14</xdr:col>
          <xdr:colOff>314325</xdr:colOff>
          <xdr:row>38</xdr:row>
          <xdr:rowOff>19050</xdr:rowOff>
        </xdr:to>
        <xdr:sp macro="" textlink="">
          <xdr:nvSpPr>
            <xdr:cNvPr id="55377" name="Check Box 81" hidden="1">
              <a:extLst>
                <a:ext uri="{63B3BB69-23CF-44E3-9099-C40C66FF867C}">
                  <a14:compatExt spid="_x0000_s55377"/>
                </a:ext>
                <a:ext uri="{FF2B5EF4-FFF2-40B4-BE49-F238E27FC236}">
                  <a16:creationId xmlns:a16="http://schemas.microsoft.com/office/drawing/2014/main" id="{00000000-0008-0000-0400-000051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37</xdr:row>
          <xdr:rowOff>171450</xdr:rowOff>
        </xdr:from>
        <xdr:to>
          <xdr:col>14</xdr:col>
          <xdr:colOff>314325</xdr:colOff>
          <xdr:row>39</xdr:row>
          <xdr:rowOff>19050</xdr:rowOff>
        </xdr:to>
        <xdr:sp macro="" textlink="">
          <xdr:nvSpPr>
            <xdr:cNvPr id="55378" name="Check Box 82" hidden="1">
              <a:extLst>
                <a:ext uri="{63B3BB69-23CF-44E3-9099-C40C66FF867C}">
                  <a14:compatExt spid="_x0000_s55378"/>
                </a:ext>
                <a:ext uri="{FF2B5EF4-FFF2-40B4-BE49-F238E27FC236}">
                  <a16:creationId xmlns:a16="http://schemas.microsoft.com/office/drawing/2014/main" id="{00000000-0008-0000-0400-000052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38</xdr:row>
          <xdr:rowOff>171450</xdr:rowOff>
        </xdr:from>
        <xdr:to>
          <xdr:col>14</xdr:col>
          <xdr:colOff>314325</xdr:colOff>
          <xdr:row>40</xdr:row>
          <xdr:rowOff>19050</xdr:rowOff>
        </xdr:to>
        <xdr:sp macro="" textlink="">
          <xdr:nvSpPr>
            <xdr:cNvPr id="55379" name="Check Box 83" hidden="1">
              <a:extLst>
                <a:ext uri="{63B3BB69-23CF-44E3-9099-C40C66FF867C}">
                  <a14:compatExt spid="_x0000_s55379"/>
                </a:ext>
                <a:ext uri="{FF2B5EF4-FFF2-40B4-BE49-F238E27FC236}">
                  <a16:creationId xmlns:a16="http://schemas.microsoft.com/office/drawing/2014/main" id="{00000000-0008-0000-0400-000053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39</xdr:row>
          <xdr:rowOff>171450</xdr:rowOff>
        </xdr:from>
        <xdr:to>
          <xdr:col>14</xdr:col>
          <xdr:colOff>314325</xdr:colOff>
          <xdr:row>41</xdr:row>
          <xdr:rowOff>19050</xdr:rowOff>
        </xdr:to>
        <xdr:sp macro="" textlink="">
          <xdr:nvSpPr>
            <xdr:cNvPr id="55380" name="Check Box 84" hidden="1">
              <a:extLst>
                <a:ext uri="{63B3BB69-23CF-44E3-9099-C40C66FF867C}">
                  <a14:compatExt spid="_x0000_s55380"/>
                </a:ext>
                <a:ext uri="{FF2B5EF4-FFF2-40B4-BE49-F238E27FC236}">
                  <a16:creationId xmlns:a16="http://schemas.microsoft.com/office/drawing/2014/main" id="{00000000-0008-0000-0400-000054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95250</xdr:colOff>
          <xdr:row>13</xdr:row>
          <xdr:rowOff>171450</xdr:rowOff>
        </xdr:from>
        <xdr:to>
          <xdr:col>19</xdr:col>
          <xdr:colOff>304800</xdr:colOff>
          <xdr:row>15</xdr:row>
          <xdr:rowOff>19050</xdr:rowOff>
        </xdr:to>
        <xdr:sp macro="" textlink="">
          <xdr:nvSpPr>
            <xdr:cNvPr id="55381" name="Check Box 85" hidden="1">
              <a:extLst>
                <a:ext uri="{63B3BB69-23CF-44E3-9099-C40C66FF867C}">
                  <a14:compatExt spid="_x0000_s55381"/>
                </a:ext>
                <a:ext uri="{FF2B5EF4-FFF2-40B4-BE49-F238E27FC236}">
                  <a16:creationId xmlns:a16="http://schemas.microsoft.com/office/drawing/2014/main" id="{00000000-0008-0000-0400-000055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95250</xdr:colOff>
          <xdr:row>24</xdr:row>
          <xdr:rowOff>180975</xdr:rowOff>
        </xdr:from>
        <xdr:to>
          <xdr:col>19</xdr:col>
          <xdr:colOff>304800</xdr:colOff>
          <xdr:row>26</xdr:row>
          <xdr:rowOff>38100</xdr:rowOff>
        </xdr:to>
        <xdr:sp macro="" textlink="">
          <xdr:nvSpPr>
            <xdr:cNvPr id="55385" name="Check Box 89" hidden="1">
              <a:extLst>
                <a:ext uri="{63B3BB69-23CF-44E3-9099-C40C66FF867C}">
                  <a14:compatExt spid="_x0000_s55385"/>
                </a:ext>
                <a:ext uri="{FF2B5EF4-FFF2-40B4-BE49-F238E27FC236}">
                  <a16:creationId xmlns:a16="http://schemas.microsoft.com/office/drawing/2014/main" id="{00000000-0008-0000-0400-000059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201707</xdr:colOff>
      <xdr:row>8</xdr:row>
      <xdr:rowOff>74703</xdr:rowOff>
    </xdr:from>
    <xdr:to>
      <xdr:col>3</xdr:col>
      <xdr:colOff>67237</xdr:colOff>
      <xdr:row>11</xdr:row>
      <xdr:rowOff>11206</xdr:rowOff>
    </xdr:to>
    <xdr:sp macro="" textlink="B10">
      <xdr:nvSpPr>
        <xdr:cNvPr id="14" name="Rectangle: Rounded Corners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/>
      </xdr:nvSpPr>
      <xdr:spPr>
        <a:xfrm>
          <a:off x="201707" y="1979703"/>
          <a:ext cx="1311089" cy="508003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fld id="{B112C845-D7A3-4430-8E0F-8B84B23F014A}" type="TxLink">
            <a:rPr lang="en-US" sz="1100" b="1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Taux de déploiement</a:t>
          </a:fld>
          <a:endParaRPr lang="en-GB" sz="1100" b="1"/>
        </a:p>
      </xdr:txBody>
    </xdr:sp>
    <xdr:clientData/>
  </xdr:twoCellAnchor>
  <xdr:twoCellAnchor>
    <xdr:from>
      <xdr:col>3</xdr:col>
      <xdr:colOff>231590</xdr:colOff>
      <xdr:row>8</xdr:row>
      <xdr:rowOff>74703</xdr:rowOff>
    </xdr:from>
    <xdr:to>
      <xdr:col>6</xdr:col>
      <xdr:colOff>89648</xdr:colOff>
      <xdr:row>10</xdr:row>
      <xdr:rowOff>82174</xdr:rowOff>
    </xdr:to>
    <xdr:sp macro="" textlink="E10">
      <xdr:nvSpPr>
        <xdr:cNvPr id="15" name="Rectangle: Rounded Corners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/>
      </xdr:nvSpPr>
      <xdr:spPr>
        <a:xfrm>
          <a:off x="1688915" y="1027203"/>
          <a:ext cx="1324908" cy="388471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fld id="{31FCC585-CB5B-432F-BBE9-1570183458ED}" type="TxLink">
            <a:rPr lang="en-US" sz="1100" b="1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Taux d'utilisation</a:t>
          </a:fld>
          <a:endParaRPr lang="en-GB" sz="1100" b="1"/>
        </a:p>
      </xdr:txBody>
    </xdr:sp>
    <xdr:clientData/>
  </xdr:twoCellAnchor>
  <xdr:twoCellAnchor>
    <xdr:from>
      <xdr:col>8</xdr:col>
      <xdr:colOff>7470</xdr:colOff>
      <xdr:row>8</xdr:row>
      <xdr:rowOff>74703</xdr:rowOff>
    </xdr:from>
    <xdr:to>
      <xdr:col>9</xdr:col>
      <xdr:colOff>351118</xdr:colOff>
      <xdr:row>10</xdr:row>
      <xdr:rowOff>82174</xdr:rowOff>
    </xdr:to>
    <xdr:sp macro="" textlink="I10">
      <xdr:nvSpPr>
        <xdr:cNvPr id="16" name="Rectangle: Rounded Corners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/>
      </xdr:nvSpPr>
      <xdr:spPr>
        <a:xfrm>
          <a:off x="3236445" y="1027203"/>
          <a:ext cx="2963023" cy="388471"/>
        </a:xfrm>
        <a:prstGeom prst="roundRect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fld id="{FE3002D2-3C7C-4DB2-B50E-AE2A3FF7445A}" type="TxLink">
            <a:rPr lang="en-US" sz="1100" b="1" i="0" u="none" strike="noStrike">
              <a:solidFill>
                <a:srgbClr val="000000"/>
              </a:solidFill>
              <a:latin typeface="Calibri"/>
              <a:ea typeface="+mn-ea"/>
              <a:cs typeface="Calibri"/>
            </a:rPr>
            <a:pPr marL="0" indent="0" algn="ctr"/>
            <a:t>Contenu</a:t>
          </a:fld>
          <a:endParaRPr lang="en-GB" sz="1100" b="1" i="0" u="none" strike="noStrike">
            <a:solidFill>
              <a:srgbClr val="000000"/>
            </a:solidFill>
            <a:latin typeface="Calibri"/>
            <a:ea typeface="+mn-ea"/>
            <a:cs typeface="Calibri"/>
          </a:endParaRPr>
        </a:p>
      </xdr:txBody>
    </xdr:sp>
    <xdr:clientData/>
  </xdr:twoCellAnchor>
  <xdr:twoCellAnchor>
    <xdr:from>
      <xdr:col>12</xdr:col>
      <xdr:colOff>29883</xdr:colOff>
      <xdr:row>8</xdr:row>
      <xdr:rowOff>74703</xdr:rowOff>
    </xdr:from>
    <xdr:to>
      <xdr:col>14</xdr:col>
      <xdr:colOff>433295</xdr:colOff>
      <xdr:row>10</xdr:row>
      <xdr:rowOff>82174</xdr:rowOff>
    </xdr:to>
    <xdr:sp macro="" textlink="N10">
      <xdr:nvSpPr>
        <xdr:cNvPr id="17" name="Rectangle: Rounded Corners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6554508" y="1027203"/>
          <a:ext cx="3137087" cy="388471"/>
        </a:xfrm>
        <a:prstGeom prst="roundRect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fld id="{44920968-5ED8-485E-BEA9-A10B5FE16467}" type="TxLink">
            <a:rPr lang="en-US" sz="1100" b="1" i="0" u="none" strike="noStrike">
              <a:solidFill>
                <a:srgbClr val="000000"/>
              </a:solidFill>
              <a:latin typeface="Calibri"/>
              <a:ea typeface="+mn-ea"/>
              <a:cs typeface="Calibri"/>
            </a:rPr>
            <a:pPr marL="0" indent="0" algn="ctr"/>
            <a:t>Accès</a:t>
          </a:fld>
          <a:endParaRPr lang="en-GB" sz="1100" b="1" i="0" u="none" strike="noStrike">
            <a:solidFill>
              <a:srgbClr val="000000"/>
            </a:solidFill>
            <a:latin typeface="Calibri"/>
            <a:ea typeface="+mn-ea"/>
            <a:cs typeface="Calibri"/>
          </a:endParaRPr>
        </a:p>
      </xdr:txBody>
    </xdr:sp>
    <xdr:clientData/>
  </xdr:twoCellAnchor>
  <xdr:twoCellAnchor>
    <xdr:from>
      <xdr:col>17</xdr:col>
      <xdr:colOff>14941</xdr:colOff>
      <xdr:row>8</xdr:row>
      <xdr:rowOff>74703</xdr:rowOff>
    </xdr:from>
    <xdr:to>
      <xdr:col>19</xdr:col>
      <xdr:colOff>373529</xdr:colOff>
      <xdr:row>10</xdr:row>
      <xdr:rowOff>82174</xdr:rowOff>
    </xdr:to>
    <xdr:sp macro="" textlink="S10">
      <xdr:nvSpPr>
        <xdr:cNvPr id="18" name="Rectangle: Rounded Corners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/>
      </xdr:nvSpPr>
      <xdr:spPr>
        <a:xfrm>
          <a:off x="10082866" y="1027203"/>
          <a:ext cx="3082738" cy="388471"/>
        </a:xfrm>
        <a:prstGeom prst="roundRect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fld id="{FEFF2576-CBE4-4C40-8540-E62159AC5982}" type="TxLink">
            <a:rPr lang="en-US" sz="1100" b="1" i="0" u="none" strike="noStrike">
              <a:solidFill>
                <a:srgbClr val="000000"/>
              </a:solidFill>
              <a:latin typeface="Calibri"/>
              <a:ea typeface="+mn-ea"/>
              <a:cs typeface="Calibri"/>
            </a:rPr>
            <a:pPr marL="0" indent="0" algn="ctr"/>
            <a:t>Format de la consultation</a:t>
          </a:fld>
          <a:endParaRPr lang="en-GB" sz="1100" b="1" i="0" u="none" strike="noStrike">
            <a:solidFill>
              <a:srgbClr val="000000"/>
            </a:solidFill>
            <a:latin typeface="Calibri"/>
            <a:ea typeface="+mn-ea"/>
            <a:cs typeface="Calibri"/>
          </a:endParaRPr>
        </a:p>
      </xdr:txBody>
    </xdr:sp>
    <xdr:clientData/>
  </xdr:twoCellAnchor>
  <xdr:twoCellAnchor>
    <xdr:from>
      <xdr:col>6</xdr:col>
      <xdr:colOff>145677</xdr:colOff>
      <xdr:row>46</xdr:row>
      <xdr:rowOff>29881</xdr:rowOff>
    </xdr:from>
    <xdr:to>
      <xdr:col>13</xdr:col>
      <xdr:colOff>1154206</xdr:colOff>
      <xdr:row>53</xdr:row>
      <xdr:rowOff>67235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235323</xdr:colOff>
      <xdr:row>5</xdr:row>
      <xdr:rowOff>78442</xdr:rowOff>
    </xdr:from>
    <xdr:to>
      <xdr:col>19</xdr:col>
      <xdr:colOff>347381</xdr:colOff>
      <xdr:row>6</xdr:row>
      <xdr:rowOff>276413</xdr:rowOff>
    </xdr:to>
    <xdr:sp macro="" textlink="$AC$7">
      <xdr:nvSpPr>
        <xdr:cNvPr id="20" name="Rectangle: Rounded Corners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/>
      </xdr:nvSpPr>
      <xdr:spPr>
        <a:xfrm>
          <a:off x="1692648" y="78442"/>
          <a:ext cx="11446808" cy="388471"/>
        </a:xfrm>
        <a:prstGeom prst="round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fld id="{4A9E871B-5971-4BF2-9EE1-762711376265}" type="TxLink">
            <a:rPr lang="en-US" sz="1600" b="1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062-14 - S’il est possible pour des usagers externes de consulter une affaire en ligne, quels sont les taux de déploiement et d’utilisation ? </a:t>
          </a:fld>
          <a:endParaRPr lang="en-GB" sz="1600" b="1"/>
        </a:p>
      </xdr:txBody>
    </xdr:sp>
    <xdr:clientData/>
  </xdr:twoCellAnchor>
  <xdr:twoCellAnchor>
    <xdr:from>
      <xdr:col>3</xdr:col>
      <xdr:colOff>235323</xdr:colOff>
      <xdr:row>6</xdr:row>
      <xdr:rowOff>347382</xdr:rowOff>
    </xdr:from>
    <xdr:to>
      <xdr:col>19</xdr:col>
      <xdr:colOff>369794</xdr:colOff>
      <xdr:row>7</xdr:row>
      <xdr:rowOff>354853</xdr:rowOff>
    </xdr:to>
    <xdr:sp macro="" textlink="$AC$8">
      <xdr:nvSpPr>
        <xdr:cNvPr id="21" name="Rectangle: Rounded Corners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/>
      </xdr:nvSpPr>
      <xdr:spPr>
        <a:xfrm>
          <a:off x="1692648" y="537882"/>
          <a:ext cx="11469221" cy="388471"/>
        </a:xfrm>
        <a:prstGeom prst="round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fld id="{1BE2FF79-7462-4617-8DB7-2EBBA9886DFF}" type="TxLink">
            <a:rPr lang="en-US" sz="1600" b="1" i="0" u="none" strike="noStrike">
              <a:solidFill>
                <a:srgbClr val="000000"/>
              </a:solidFill>
              <a:latin typeface="Calibri"/>
              <a:ea typeface="+mn-ea"/>
              <a:cs typeface="Calibri"/>
            </a:rPr>
            <a:pPr marL="0" indent="0" algn="l"/>
            <a:t>062-15 - S’il est possible pour des usagers externes de consulter une affaire en ligne, veuillez en décrire les modalités :</a:t>
          </a:fld>
          <a:endParaRPr lang="en-GB" sz="1600" b="1" i="0" u="none" strike="noStrike">
            <a:solidFill>
              <a:srgbClr val="000000"/>
            </a:solidFill>
            <a:latin typeface="Calibri"/>
            <a:ea typeface="+mn-ea"/>
            <a:cs typeface="Calibri"/>
          </a:endParaRPr>
        </a:p>
      </xdr:txBody>
    </xdr:sp>
    <xdr:clientData/>
  </xdr:twoCellAnchor>
  <xdr:twoCellAnchor>
    <xdr:from>
      <xdr:col>13</xdr:col>
      <xdr:colOff>1770529</xdr:colOff>
      <xdr:row>45</xdr:row>
      <xdr:rowOff>164353</xdr:rowOff>
    </xdr:from>
    <xdr:to>
      <xdr:col>19</xdr:col>
      <xdr:colOff>302558</xdr:colOff>
      <xdr:row>53</xdr:row>
      <xdr:rowOff>22412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470647</xdr:colOff>
      <xdr:row>51</xdr:row>
      <xdr:rowOff>11206</xdr:rowOff>
    </xdr:from>
    <xdr:to>
      <xdr:col>30</xdr:col>
      <xdr:colOff>33618</xdr:colOff>
      <xdr:row>54</xdr:row>
      <xdr:rowOff>11206</xdr:rowOff>
    </xdr:to>
    <xdr:sp macro="" textlink="">
      <xdr:nvSpPr>
        <xdr:cNvPr id="24" name="Rectangle: Rounded Corners 23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/>
      </xdr:nvSpPr>
      <xdr:spPr>
        <a:xfrm>
          <a:off x="14034247" y="9231406"/>
          <a:ext cx="2801471" cy="571500"/>
        </a:xfrm>
        <a:prstGeom prst="roundRect">
          <a:avLst/>
        </a:prstGeom>
        <a:solidFill>
          <a:schemeClr val="accent5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25</xdr:col>
      <xdr:colOff>459441</xdr:colOff>
      <xdr:row>55</xdr:row>
      <xdr:rowOff>11206</xdr:rowOff>
    </xdr:from>
    <xdr:to>
      <xdr:col>30</xdr:col>
      <xdr:colOff>22412</xdr:colOff>
      <xdr:row>58</xdr:row>
      <xdr:rowOff>11206</xdr:rowOff>
    </xdr:to>
    <xdr:sp macro="" textlink="">
      <xdr:nvSpPr>
        <xdr:cNvPr id="25" name="Rectangle: Rounded Corners 24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/>
      </xdr:nvSpPr>
      <xdr:spPr>
        <a:xfrm>
          <a:off x="14023041" y="9993406"/>
          <a:ext cx="2801471" cy="5715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17</xdr:row>
          <xdr:rowOff>161925</xdr:rowOff>
        </xdr:from>
        <xdr:to>
          <xdr:col>11</xdr:col>
          <xdr:colOff>19050</xdr:colOff>
          <xdr:row>19</xdr:row>
          <xdr:rowOff>0</xdr:rowOff>
        </xdr:to>
        <xdr:sp macro="" textlink="">
          <xdr:nvSpPr>
            <xdr:cNvPr id="55396" name="Check Box 100" hidden="1">
              <a:extLst>
                <a:ext uri="{63B3BB69-23CF-44E3-9099-C40C66FF867C}">
                  <a14:compatExt spid="_x0000_s55396"/>
                </a:ext>
                <a:ext uri="{FF2B5EF4-FFF2-40B4-BE49-F238E27FC236}">
                  <a16:creationId xmlns:a16="http://schemas.microsoft.com/office/drawing/2014/main" id="{00000000-0008-0000-0400-000064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18</xdr:row>
          <xdr:rowOff>152400</xdr:rowOff>
        </xdr:from>
        <xdr:to>
          <xdr:col>11</xdr:col>
          <xdr:colOff>9525</xdr:colOff>
          <xdr:row>20</xdr:row>
          <xdr:rowOff>0</xdr:rowOff>
        </xdr:to>
        <xdr:sp macro="" textlink="">
          <xdr:nvSpPr>
            <xdr:cNvPr id="55397" name="Check Box 101" hidden="1">
              <a:extLst>
                <a:ext uri="{63B3BB69-23CF-44E3-9099-C40C66FF867C}">
                  <a14:compatExt spid="_x0000_s55397"/>
                </a:ext>
                <a:ext uri="{FF2B5EF4-FFF2-40B4-BE49-F238E27FC236}">
                  <a16:creationId xmlns:a16="http://schemas.microsoft.com/office/drawing/2014/main" id="{00000000-0008-0000-0400-000065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19</xdr:row>
          <xdr:rowOff>152400</xdr:rowOff>
        </xdr:from>
        <xdr:to>
          <xdr:col>10</xdr:col>
          <xdr:colOff>38100</xdr:colOff>
          <xdr:row>21</xdr:row>
          <xdr:rowOff>66675</xdr:rowOff>
        </xdr:to>
        <xdr:sp macro="" textlink="">
          <xdr:nvSpPr>
            <xdr:cNvPr id="55398" name="Check Box 102" hidden="1">
              <a:extLst>
                <a:ext uri="{63B3BB69-23CF-44E3-9099-C40C66FF867C}">
                  <a14:compatExt spid="_x0000_s55398"/>
                </a:ext>
                <a:ext uri="{FF2B5EF4-FFF2-40B4-BE49-F238E27FC236}">
                  <a16:creationId xmlns:a16="http://schemas.microsoft.com/office/drawing/2014/main" id="{00000000-0008-0000-0400-000066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20</xdr:row>
          <xdr:rowOff>161925</xdr:rowOff>
        </xdr:from>
        <xdr:to>
          <xdr:col>10</xdr:col>
          <xdr:colOff>47625</xdr:colOff>
          <xdr:row>22</xdr:row>
          <xdr:rowOff>19050</xdr:rowOff>
        </xdr:to>
        <xdr:sp macro="" textlink="">
          <xdr:nvSpPr>
            <xdr:cNvPr id="55399" name="Check Box 103" hidden="1">
              <a:extLst>
                <a:ext uri="{63B3BB69-23CF-44E3-9099-C40C66FF867C}">
                  <a14:compatExt spid="_x0000_s55399"/>
                </a:ext>
                <a:ext uri="{FF2B5EF4-FFF2-40B4-BE49-F238E27FC236}">
                  <a16:creationId xmlns:a16="http://schemas.microsoft.com/office/drawing/2014/main" id="{00000000-0008-0000-0400-000067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30</xdr:row>
          <xdr:rowOff>57150</xdr:rowOff>
        </xdr:from>
        <xdr:to>
          <xdr:col>10</xdr:col>
          <xdr:colOff>57150</xdr:colOff>
          <xdr:row>31</xdr:row>
          <xdr:rowOff>85725</xdr:rowOff>
        </xdr:to>
        <xdr:sp macro="" textlink="">
          <xdr:nvSpPr>
            <xdr:cNvPr id="55400" name="Check Box 104" hidden="1">
              <a:extLst>
                <a:ext uri="{63B3BB69-23CF-44E3-9099-C40C66FF867C}">
                  <a14:compatExt spid="_x0000_s55400"/>
                </a:ext>
                <a:ext uri="{FF2B5EF4-FFF2-40B4-BE49-F238E27FC236}">
                  <a16:creationId xmlns:a16="http://schemas.microsoft.com/office/drawing/2014/main" id="{00000000-0008-0000-0400-000068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31</xdr:row>
          <xdr:rowOff>38100</xdr:rowOff>
        </xdr:from>
        <xdr:to>
          <xdr:col>10</xdr:col>
          <xdr:colOff>57150</xdr:colOff>
          <xdr:row>32</xdr:row>
          <xdr:rowOff>66675</xdr:rowOff>
        </xdr:to>
        <xdr:sp macro="" textlink="">
          <xdr:nvSpPr>
            <xdr:cNvPr id="55401" name="Check Box 105" hidden="1">
              <a:extLst>
                <a:ext uri="{63B3BB69-23CF-44E3-9099-C40C66FF867C}">
                  <a14:compatExt spid="_x0000_s55401"/>
                </a:ext>
                <a:ext uri="{FF2B5EF4-FFF2-40B4-BE49-F238E27FC236}">
                  <a16:creationId xmlns:a16="http://schemas.microsoft.com/office/drawing/2014/main" id="{00000000-0008-0000-0400-000069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32</xdr:row>
          <xdr:rowOff>28575</xdr:rowOff>
        </xdr:from>
        <xdr:to>
          <xdr:col>10</xdr:col>
          <xdr:colOff>57150</xdr:colOff>
          <xdr:row>33</xdr:row>
          <xdr:rowOff>57150</xdr:rowOff>
        </xdr:to>
        <xdr:sp macro="" textlink="">
          <xdr:nvSpPr>
            <xdr:cNvPr id="55402" name="Check Box 106" hidden="1">
              <a:extLst>
                <a:ext uri="{63B3BB69-23CF-44E3-9099-C40C66FF867C}">
                  <a14:compatExt spid="_x0000_s55402"/>
                </a:ext>
                <a:ext uri="{FF2B5EF4-FFF2-40B4-BE49-F238E27FC236}">
                  <a16:creationId xmlns:a16="http://schemas.microsoft.com/office/drawing/2014/main" id="{00000000-0008-0000-0400-00006A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40</xdr:row>
          <xdr:rowOff>152400</xdr:rowOff>
        </xdr:from>
        <xdr:to>
          <xdr:col>9</xdr:col>
          <xdr:colOff>247650</xdr:colOff>
          <xdr:row>42</xdr:row>
          <xdr:rowOff>0</xdr:rowOff>
        </xdr:to>
        <xdr:sp macro="" textlink="">
          <xdr:nvSpPr>
            <xdr:cNvPr id="55403" name="Check Box 107" hidden="1">
              <a:extLst>
                <a:ext uri="{63B3BB69-23CF-44E3-9099-C40C66FF867C}">
                  <a14:compatExt spid="_x0000_s55403"/>
                </a:ext>
                <a:ext uri="{FF2B5EF4-FFF2-40B4-BE49-F238E27FC236}">
                  <a16:creationId xmlns:a16="http://schemas.microsoft.com/office/drawing/2014/main" id="{00000000-0008-0000-0400-00006B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41</xdr:row>
          <xdr:rowOff>152400</xdr:rowOff>
        </xdr:from>
        <xdr:to>
          <xdr:col>9</xdr:col>
          <xdr:colOff>247650</xdr:colOff>
          <xdr:row>43</xdr:row>
          <xdr:rowOff>0</xdr:rowOff>
        </xdr:to>
        <xdr:sp macro="" textlink="">
          <xdr:nvSpPr>
            <xdr:cNvPr id="55404" name="Check Box 108" hidden="1">
              <a:extLst>
                <a:ext uri="{63B3BB69-23CF-44E3-9099-C40C66FF867C}">
                  <a14:compatExt spid="_x0000_s55404"/>
                </a:ext>
                <a:ext uri="{FF2B5EF4-FFF2-40B4-BE49-F238E27FC236}">
                  <a16:creationId xmlns:a16="http://schemas.microsoft.com/office/drawing/2014/main" id="{00000000-0008-0000-0400-00006C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42</xdr:row>
          <xdr:rowOff>152400</xdr:rowOff>
        </xdr:from>
        <xdr:to>
          <xdr:col>9</xdr:col>
          <xdr:colOff>247650</xdr:colOff>
          <xdr:row>44</xdr:row>
          <xdr:rowOff>0</xdr:rowOff>
        </xdr:to>
        <xdr:sp macro="" textlink="">
          <xdr:nvSpPr>
            <xdr:cNvPr id="55405" name="Check Box 109" hidden="1">
              <a:extLst>
                <a:ext uri="{63B3BB69-23CF-44E3-9099-C40C66FF867C}">
                  <a14:compatExt spid="_x0000_s55405"/>
                </a:ext>
                <a:ext uri="{FF2B5EF4-FFF2-40B4-BE49-F238E27FC236}">
                  <a16:creationId xmlns:a16="http://schemas.microsoft.com/office/drawing/2014/main" id="{00000000-0008-0000-0400-00006D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95250</xdr:colOff>
          <xdr:row>25</xdr:row>
          <xdr:rowOff>161925</xdr:rowOff>
        </xdr:from>
        <xdr:to>
          <xdr:col>19</xdr:col>
          <xdr:colOff>304800</xdr:colOff>
          <xdr:row>27</xdr:row>
          <xdr:rowOff>9525</xdr:rowOff>
        </xdr:to>
        <xdr:sp macro="" textlink="">
          <xdr:nvSpPr>
            <xdr:cNvPr id="55406" name="Check Box 110" hidden="1">
              <a:extLst>
                <a:ext uri="{63B3BB69-23CF-44E3-9099-C40C66FF867C}">
                  <a14:compatExt spid="_x0000_s55406"/>
                </a:ext>
                <a:ext uri="{FF2B5EF4-FFF2-40B4-BE49-F238E27FC236}">
                  <a16:creationId xmlns:a16="http://schemas.microsoft.com/office/drawing/2014/main" id="{00000000-0008-0000-0400-00006E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95250</xdr:colOff>
          <xdr:row>26</xdr:row>
          <xdr:rowOff>133350</xdr:rowOff>
        </xdr:from>
        <xdr:to>
          <xdr:col>19</xdr:col>
          <xdr:colOff>304800</xdr:colOff>
          <xdr:row>27</xdr:row>
          <xdr:rowOff>171450</xdr:rowOff>
        </xdr:to>
        <xdr:sp macro="" textlink="">
          <xdr:nvSpPr>
            <xdr:cNvPr id="55409" name="Check Box 113" hidden="1">
              <a:extLst>
                <a:ext uri="{63B3BB69-23CF-44E3-9099-C40C66FF867C}">
                  <a14:compatExt spid="_x0000_s55409"/>
                </a:ext>
                <a:ext uri="{FF2B5EF4-FFF2-40B4-BE49-F238E27FC236}">
                  <a16:creationId xmlns:a16="http://schemas.microsoft.com/office/drawing/2014/main" id="{00000000-0008-0000-0400-000071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95250</xdr:colOff>
          <xdr:row>27</xdr:row>
          <xdr:rowOff>161925</xdr:rowOff>
        </xdr:from>
        <xdr:to>
          <xdr:col>19</xdr:col>
          <xdr:colOff>304800</xdr:colOff>
          <xdr:row>29</xdr:row>
          <xdr:rowOff>9525</xdr:rowOff>
        </xdr:to>
        <xdr:sp macro="" textlink="">
          <xdr:nvSpPr>
            <xdr:cNvPr id="55410" name="Check Box 114" hidden="1">
              <a:extLst>
                <a:ext uri="{63B3BB69-23CF-44E3-9099-C40C66FF867C}">
                  <a14:compatExt spid="_x0000_s55410"/>
                </a:ext>
                <a:ext uri="{FF2B5EF4-FFF2-40B4-BE49-F238E27FC236}">
                  <a16:creationId xmlns:a16="http://schemas.microsoft.com/office/drawing/2014/main" id="{00000000-0008-0000-0400-000072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95250</xdr:colOff>
          <xdr:row>14</xdr:row>
          <xdr:rowOff>142875</xdr:rowOff>
        </xdr:from>
        <xdr:to>
          <xdr:col>19</xdr:col>
          <xdr:colOff>304800</xdr:colOff>
          <xdr:row>16</xdr:row>
          <xdr:rowOff>0</xdr:rowOff>
        </xdr:to>
        <xdr:sp macro="" textlink="">
          <xdr:nvSpPr>
            <xdr:cNvPr id="55411" name="Check Box 115" hidden="1">
              <a:extLst>
                <a:ext uri="{63B3BB69-23CF-44E3-9099-C40C66FF867C}">
                  <a14:compatExt spid="_x0000_s55411"/>
                </a:ext>
                <a:ext uri="{FF2B5EF4-FFF2-40B4-BE49-F238E27FC236}">
                  <a16:creationId xmlns:a16="http://schemas.microsoft.com/office/drawing/2014/main" id="{00000000-0008-0000-0400-000073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95250</xdr:colOff>
          <xdr:row>15</xdr:row>
          <xdr:rowOff>133350</xdr:rowOff>
        </xdr:from>
        <xdr:to>
          <xdr:col>19</xdr:col>
          <xdr:colOff>304800</xdr:colOff>
          <xdr:row>16</xdr:row>
          <xdr:rowOff>171450</xdr:rowOff>
        </xdr:to>
        <xdr:sp macro="" textlink="">
          <xdr:nvSpPr>
            <xdr:cNvPr id="55412" name="Check Box 116" hidden="1">
              <a:extLst>
                <a:ext uri="{63B3BB69-23CF-44E3-9099-C40C66FF867C}">
                  <a14:compatExt spid="_x0000_s55412"/>
                </a:ext>
                <a:ext uri="{FF2B5EF4-FFF2-40B4-BE49-F238E27FC236}">
                  <a16:creationId xmlns:a16="http://schemas.microsoft.com/office/drawing/2014/main" id="{00000000-0008-0000-0400-000074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95250</xdr:colOff>
          <xdr:row>16</xdr:row>
          <xdr:rowOff>180975</xdr:rowOff>
        </xdr:from>
        <xdr:to>
          <xdr:col>19</xdr:col>
          <xdr:colOff>304800</xdr:colOff>
          <xdr:row>18</xdr:row>
          <xdr:rowOff>38100</xdr:rowOff>
        </xdr:to>
        <xdr:sp macro="" textlink="">
          <xdr:nvSpPr>
            <xdr:cNvPr id="55413" name="Check Box 117" hidden="1">
              <a:extLst>
                <a:ext uri="{63B3BB69-23CF-44E3-9099-C40C66FF867C}">
                  <a14:compatExt spid="_x0000_s55413"/>
                </a:ext>
                <a:ext uri="{FF2B5EF4-FFF2-40B4-BE49-F238E27FC236}">
                  <a16:creationId xmlns:a16="http://schemas.microsoft.com/office/drawing/2014/main" id="{00000000-0008-0000-0400-000075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95250</xdr:colOff>
          <xdr:row>37</xdr:row>
          <xdr:rowOff>114300</xdr:rowOff>
        </xdr:from>
        <xdr:to>
          <xdr:col>19</xdr:col>
          <xdr:colOff>304800</xdr:colOff>
          <xdr:row>38</xdr:row>
          <xdr:rowOff>142875</xdr:rowOff>
        </xdr:to>
        <xdr:sp macro="" textlink="">
          <xdr:nvSpPr>
            <xdr:cNvPr id="55415" name="Check Box 119" hidden="1">
              <a:extLst>
                <a:ext uri="{63B3BB69-23CF-44E3-9099-C40C66FF867C}">
                  <a14:compatExt spid="_x0000_s55415"/>
                </a:ext>
                <a:ext uri="{FF2B5EF4-FFF2-40B4-BE49-F238E27FC236}">
                  <a16:creationId xmlns:a16="http://schemas.microsoft.com/office/drawing/2014/main" id="{00000000-0008-0000-0400-000077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95250</xdr:colOff>
          <xdr:row>38</xdr:row>
          <xdr:rowOff>114300</xdr:rowOff>
        </xdr:from>
        <xdr:to>
          <xdr:col>19</xdr:col>
          <xdr:colOff>304800</xdr:colOff>
          <xdr:row>39</xdr:row>
          <xdr:rowOff>142875</xdr:rowOff>
        </xdr:to>
        <xdr:sp macro="" textlink="">
          <xdr:nvSpPr>
            <xdr:cNvPr id="55416" name="Check Box 120" hidden="1">
              <a:extLst>
                <a:ext uri="{63B3BB69-23CF-44E3-9099-C40C66FF867C}">
                  <a14:compatExt spid="_x0000_s55416"/>
                </a:ext>
                <a:ext uri="{FF2B5EF4-FFF2-40B4-BE49-F238E27FC236}">
                  <a16:creationId xmlns:a16="http://schemas.microsoft.com/office/drawing/2014/main" id="{00000000-0008-0000-0400-000078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95250</xdr:colOff>
          <xdr:row>35</xdr:row>
          <xdr:rowOff>180975</xdr:rowOff>
        </xdr:from>
        <xdr:to>
          <xdr:col>19</xdr:col>
          <xdr:colOff>304800</xdr:colOff>
          <xdr:row>37</xdr:row>
          <xdr:rowOff>38100</xdr:rowOff>
        </xdr:to>
        <xdr:sp macro="" textlink="">
          <xdr:nvSpPr>
            <xdr:cNvPr id="55417" name="Check Box 121" hidden="1">
              <a:extLst>
                <a:ext uri="{63B3BB69-23CF-44E3-9099-C40C66FF867C}">
                  <a14:compatExt spid="_x0000_s55417"/>
                </a:ext>
                <a:ext uri="{FF2B5EF4-FFF2-40B4-BE49-F238E27FC236}">
                  <a16:creationId xmlns:a16="http://schemas.microsoft.com/office/drawing/2014/main" id="{00000000-0008-0000-0400-000079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95250</xdr:colOff>
          <xdr:row>36</xdr:row>
          <xdr:rowOff>142875</xdr:rowOff>
        </xdr:from>
        <xdr:to>
          <xdr:col>19</xdr:col>
          <xdr:colOff>304800</xdr:colOff>
          <xdr:row>37</xdr:row>
          <xdr:rowOff>171450</xdr:rowOff>
        </xdr:to>
        <xdr:sp macro="" textlink="">
          <xdr:nvSpPr>
            <xdr:cNvPr id="55418" name="Check Box 122" hidden="1">
              <a:extLst>
                <a:ext uri="{63B3BB69-23CF-44E3-9099-C40C66FF867C}">
                  <a14:compatExt spid="_x0000_s55418"/>
                </a:ext>
                <a:ext uri="{FF2B5EF4-FFF2-40B4-BE49-F238E27FC236}">
                  <a16:creationId xmlns:a16="http://schemas.microsoft.com/office/drawing/2014/main" id="{00000000-0008-0000-0400-00007A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0</xdr:colOff>
      <xdr:row>1</xdr:row>
      <xdr:rowOff>0</xdr:rowOff>
    </xdr:from>
    <xdr:to>
      <xdr:col>47</xdr:col>
      <xdr:colOff>367534</xdr:colOff>
      <xdr:row>4</xdr:row>
      <xdr:rowOff>89808</xdr:rowOff>
    </xdr:to>
    <xdr:grpSp>
      <xdr:nvGrpSpPr>
        <xdr:cNvPr id="22" name="Group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GrpSpPr/>
      </xdr:nvGrpSpPr>
      <xdr:grpSpPr>
        <a:xfrm>
          <a:off x="1692088" y="190500"/>
          <a:ext cx="14072328" cy="661308"/>
          <a:chOff x="11360729" y="190500"/>
          <a:chExt cx="14047216" cy="661308"/>
        </a:xfrm>
      </xdr:grpSpPr>
      <xdr:sp macro="" textlink="">
        <xdr:nvSpPr>
          <xdr:cNvPr id="27" name="Ellipse 4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00000000-0008-0000-0400-00001B000000}"/>
              </a:ext>
            </a:extLst>
          </xdr:cNvPr>
          <xdr:cNvSpPr/>
        </xdr:nvSpPr>
        <xdr:spPr bwMode="auto">
          <a:xfrm>
            <a:off x="11585864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28" name="Ellipse 4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00000000-0008-0000-0400-00001C000000}"/>
              </a:ext>
            </a:extLst>
          </xdr:cNvPr>
          <xdr:cNvSpPr/>
        </xdr:nvSpPr>
        <xdr:spPr bwMode="auto">
          <a:xfrm>
            <a:off x="12798136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29" name="Ellipse 4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00000000-0008-0000-0400-00001D000000}"/>
              </a:ext>
            </a:extLst>
          </xdr:cNvPr>
          <xdr:cNvSpPr/>
        </xdr:nvSpPr>
        <xdr:spPr bwMode="auto">
          <a:xfrm>
            <a:off x="14010409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30" name="Ellipse 4">
            <a:hlinkClick xmlns:r="http://schemas.openxmlformats.org/officeDocument/2006/relationships" r:id="rId6"/>
            <a:extLst>
              <a:ext uri="{FF2B5EF4-FFF2-40B4-BE49-F238E27FC236}">
                <a16:creationId xmlns:a16="http://schemas.microsoft.com/office/drawing/2014/main" id="{00000000-0008-0000-0400-00001E000000}"/>
              </a:ext>
            </a:extLst>
          </xdr:cNvPr>
          <xdr:cNvSpPr/>
        </xdr:nvSpPr>
        <xdr:spPr bwMode="auto">
          <a:xfrm>
            <a:off x="15222682" y="190500"/>
            <a:ext cx="256029" cy="228600"/>
          </a:xfrm>
          <a:prstGeom prst="ellipse">
            <a:avLst/>
          </a:prstGeom>
          <a:solidFill>
            <a:srgbClr val="92D050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31" name="Ellipse 4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00000000-0008-0000-0400-00001F000000}"/>
              </a:ext>
            </a:extLst>
          </xdr:cNvPr>
          <xdr:cNvSpPr/>
        </xdr:nvSpPr>
        <xdr:spPr bwMode="auto">
          <a:xfrm>
            <a:off x="16434955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55355" name="Ellipse 4">
            <a:hlinkClick xmlns:r="http://schemas.openxmlformats.org/officeDocument/2006/relationships" r:id="rId8"/>
            <a:extLst>
              <a:ext uri="{FF2B5EF4-FFF2-40B4-BE49-F238E27FC236}">
                <a16:creationId xmlns:a16="http://schemas.microsoft.com/office/drawing/2014/main" id="{00000000-0008-0000-0400-00003BD80000}"/>
              </a:ext>
            </a:extLst>
          </xdr:cNvPr>
          <xdr:cNvSpPr/>
        </xdr:nvSpPr>
        <xdr:spPr bwMode="auto">
          <a:xfrm>
            <a:off x="17647227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55382" name="Ellipse 4">
            <a:hlinkClick xmlns:r="http://schemas.openxmlformats.org/officeDocument/2006/relationships" r:id="rId9"/>
            <a:extLst>
              <a:ext uri="{FF2B5EF4-FFF2-40B4-BE49-F238E27FC236}">
                <a16:creationId xmlns:a16="http://schemas.microsoft.com/office/drawing/2014/main" id="{00000000-0008-0000-0400-000056D80000}"/>
              </a:ext>
            </a:extLst>
          </xdr:cNvPr>
          <xdr:cNvSpPr/>
        </xdr:nvSpPr>
        <xdr:spPr bwMode="auto">
          <a:xfrm>
            <a:off x="18859500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55383" name="Ellipse 4">
            <a:hlinkClick xmlns:r="http://schemas.openxmlformats.org/officeDocument/2006/relationships" r:id="rId10"/>
            <a:extLst>
              <a:ext uri="{FF2B5EF4-FFF2-40B4-BE49-F238E27FC236}">
                <a16:creationId xmlns:a16="http://schemas.microsoft.com/office/drawing/2014/main" id="{00000000-0008-0000-0400-000057D80000}"/>
              </a:ext>
            </a:extLst>
          </xdr:cNvPr>
          <xdr:cNvSpPr/>
        </xdr:nvSpPr>
        <xdr:spPr bwMode="auto">
          <a:xfrm>
            <a:off x="20071773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55384" name="Ellipse 4">
            <a:hlinkClick xmlns:r="http://schemas.openxmlformats.org/officeDocument/2006/relationships" r:id="rId11"/>
            <a:extLst>
              <a:ext uri="{FF2B5EF4-FFF2-40B4-BE49-F238E27FC236}">
                <a16:creationId xmlns:a16="http://schemas.microsoft.com/office/drawing/2014/main" id="{00000000-0008-0000-0400-000058D80000}"/>
              </a:ext>
            </a:extLst>
          </xdr:cNvPr>
          <xdr:cNvSpPr/>
        </xdr:nvSpPr>
        <xdr:spPr bwMode="auto">
          <a:xfrm>
            <a:off x="21284045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55386" name="Ellipse 4">
            <a:hlinkClick xmlns:r="http://schemas.openxmlformats.org/officeDocument/2006/relationships" r:id="rId12"/>
            <a:extLst>
              <a:ext uri="{FF2B5EF4-FFF2-40B4-BE49-F238E27FC236}">
                <a16:creationId xmlns:a16="http://schemas.microsoft.com/office/drawing/2014/main" id="{00000000-0008-0000-0400-00005AD80000}"/>
              </a:ext>
            </a:extLst>
          </xdr:cNvPr>
          <xdr:cNvSpPr/>
        </xdr:nvSpPr>
        <xdr:spPr bwMode="auto">
          <a:xfrm>
            <a:off x="22496318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55387" name="Ellipse 4">
            <a:hlinkClick xmlns:r="http://schemas.openxmlformats.org/officeDocument/2006/relationships" r:id="rId13"/>
            <a:extLst>
              <a:ext uri="{FF2B5EF4-FFF2-40B4-BE49-F238E27FC236}">
                <a16:creationId xmlns:a16="http://schemas.microsoft.com/office/drawing/2014/main" id="{00000000-0008-0000-0400-00005BD80000}"/>
              </a:ext>
            </a:extLst>
          </xdr:cNvPr>
          <xdr:cNvSpPr/>
        </xdr:nvSpPr>
        <xdr:spPr bwMode="auto">
          <a:xfrm>
            <a:off x="23708591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55388" name="Ellipse 4">
            <a:hlinkClick xmlns:r="http://schemas.openxmlformats.org/officeDocument/2006/relationships" r:id="rId14"/>
            <a:extLst>
              <a:ext uri="{FF2B5EF4-FFF2-40B4-BE49-F238E27FC236}">
                <a16:creationId xmlns:a16="http://schemas.microsoft.com/office/drawing/2014/main" id="{00000000-0008-0000-0400-00005CD80000}"/>
              </a:ext>
            </a:extLst>
          </xdr:cNvPr>
          <xdr:cNvSpPr/>
        </xdr:nvSpPr>
        <xdr:spPr bwMode="auto">
          <a:xfrm>
            <a:off x="24920864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55389" name="ZoneTexte 11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00000000-0008-0000-0400-00005DD80000}"/>
              </a:ext>
            </a:extLst>
          </xdr:cNvPr>
          <xdr:cNvSpPr txBox="1"/>
        </xdr:nvSpPr>
        <xdr:spPr bwMode="auto">
          <a:xfrm>
            <a:off x="11360729" y="489858"/>
            <a:ext cx="712216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Q62-08</a:t>
            </a:r>
          </a:p>
        </xdr:txBody>
      </xdr:sp>
      <xdr:sp macro="" textlink="">
        <xdr:nvSpPr>
          <xdr:cNvPr id="55390" name="ZoneTexte 11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00000000-0008-0000-0400-00005ED80000}"/>
              </a:ext>
            </a:extLst>
          </xdr:cNvPr>
          <xdr:cNvSpPr txBox="1"/>
        </xdr:nvSpPr>
        <xdr:spPr bwMode="auto">
          <a:xfrm>
            <a:off x="12573002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Q62-10</a:t>
            </a:r>
          </a:p>
        </xdr:txBody>
      </xdr:sp>
      <xdr:sp macro="" textlink="">
        <xdr:nvSpPr>
          <xdr:cNvPr id="55391" name="ZoneTexte 11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00000000-0008-0000-0400-00005FD80000}"/>
              </a:ext>
            </a:extLst>
          </xdr:cNvPr>
          <xdr:cNvSpPr txBox="1"/>
        </xdr:nvSpPr>
        <xdr:spPr bwMode="auto">
          <a:xfrm>
            <a:off x="13785275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Q62-12</a:t>
            </a:r>
          </a:p>
        </xdr:txBody>
      </xdr:sp>
      <xdr:sp macro="" textlink="">
        <xdr:nvSpPr>
          <xdr:cNvPr id="55392" name="ZoneTexte 11">
            <a:hlinkClick xmlns:r="http://schemas.openxmlformats.org/officeDocument/2006/relationships" r:id="rId6"/>
            <a:extLst>
              <a:ext uri="{FF2B5EF4-FFF2-40B4-BE49-F238E27FC236}">
                <a16:creationId xmlns:a16="http://schemas.microsoft.com/office/drawing/2014/main" id="{00000000-0008-0000-0400-000060D80000}"/>
              </a:ext>
            </a:extLst>
          </xdr:cNvPr>
          <xdr:cNvSpPr txBox="1"/>
        </xdr:nvSpPr>
        <xdr:spPr bwMode="auto">
          <a:xfrm>
            <a:off x="14997548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Q62-14</a:t>
            </a:r>
          </a:p>
        </xdr:txBody>
      </xdr:sp>
      <xdr:sp macro="" textlink="">
        <xdr:nvSpPr>
          <xdr:cNvPr id="55393" name="ZoneTexte 11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00000000-0008-0000-0400-000061D80000}"/>
              </a:ext>
            </a:extLst>
          </xdr:cNvPr>
          <xdr:cNvSpPr txBox="1"/>
        </xdr:nvSpPr>
        <xdr:spPr bwMode="auto">
          <a:xfrm>
            <a:off x="16209821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Q62-16</a:t>
            </a:r>
          </a:p>
        </xdr:txBody>
      </xdr:sp>
      <xdr:sp macro="" textlink="">
        <xdr:nvSpPr>
          <xdr:cNvPr id="55394" name="ZoneTexte 11">
            <a:hlinkClick xmlns:r="http://schemas.openxmlformats.org/officeDocument/2006/relationships" r:id="rId8"/>
            <a:extLst>
              <a:ext uri="{FF2B5EF4-FFF2-40B4-BE49-F238E27FC236}">
                <a16:creationId xmlns:a16="http://schemas.microsoft.com/office/drawing/2014/main" id="{00000000-0008-0000-0400-000062D80000}"/>
              </a:ext>
            </a:extLst>
          </xdr:cNvPr>
          <xdr:cNvSpPr txBox="1"/>
        </xdr:nvSpPr>
        <xdr:spPr bwMode="auto">
          <a:xfrm>
            <a:off x="17422094" y="489858"/>
            <a:ext cx="712214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Q62-18</a:t>
            </a:r>
          </a:p>
        </xdr:txBody>
      </xdr:sp>
      <xdr:sp macro="" textlink="">
        <xdr:nvSpPr>
          <xdr:cNvPr id="55395" name="ZoneTexte 11">
            <a:hlinkClick xmlns:r="http://schemas.openxmlformats.org/officeDocument/2006/relationships" r:id="rId9"/>
            <a:extLst>
              <a:ext uri="{FF2B5EF4-FFF2-40B4-BE49-F238E27FC236}">
                <a16:creationId xmlns:a16="http://schemas.microsoft.com/office/drawing/2014/main" id="{00000000-0008-0000-0400-000063D80000}"/>
              </a:ext>
            </a:extLst>
          </xdr:cNvPr>
          <xdr:cNvSpPr txBox="1"/>
        </xdr:nvSpPr>
        <xdr:spPr bwMode="auto">
          <a:xfrm>
            <a:off x="18634366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Q62-20</a:t>
            </a:r>
          </a:p>
        </xdr:txBody>
      </xdr:sp>
      <xdr:sp macro="" textlink="">
        <xdr:nvSpPr>
          <xdr:cNvPr id="55407" name="ZoneTexte 11">
            <a:hlinkClick xmlns:r="http://schemas.openxmlformats.org/officeDocument/2006/relationships" r:id="rId10"/>
            <a:extLst>
              <a:ext uri="{FF2B5EF4-FFF2-40B4-BE49-F238E27FC236}">
                <a16:creationId xmlns:a16="http://schemas.microsoft.com/office/drawing/2014/main" id="{00000000-0008-0000-0400-00006FD80000}"/>
              </a:ext>
            </a:extLst>
          </xdr:cNvPr>
          <xdr:cNvSpPr txBox="1"/>
        </xdr:nvSpPr>
        <xdr:spPr bwMode="auto">
          <a:xfrm>
            <a:off x="19846638" y="489858"/>
            <a:ext cx="712216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Q62-23</a:t>
            </a:r>
          </a:p>
        </xdr:txBody>
      </xdr:sp>
      <xdr:sp macro="" textlink="">
        <xdr:nvSpPr>
          <xdr:cNvPr id="55408" name="ZoneTexte 11">
            <a:hlinkClick xmlns:r="http://schemas.openxmlformats.org/officeDocument/2006/relationships" r:id="rId11"/>
            <a:extLst>
              <a:ext uri="{FF2B5EF4-FFF2-40B4-BE49-F238E27FC236}">
                <a16:creationId xmlns:a16="http://schemas.microsoft.com/office/drawing/2014/main" id="{00000000-0008-0000-0400-000070D80000}"/>
              </a:ext>
            </a:extLst>
          </xdr:cNvPr>
          <xdr:cNvSpPr txBox="1"/>
        </xdr:nvSpPr>
        <xdr:spPr bwMode="auto">
          <a:xfrm>
            <a:off x="21058911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Q62-25</a:t>
            </a:r>
          </a:p>
        </xdr:txBody>
      </xdr:sp>
      <xdr:sp macro="" textlink="">
        <xdr:nvSpPr>
          <xdr:cNvPr id="55414" name="ZoneTexte 11">
            <a:hlinkClick xmlns:r="http://schemas.openxmlformats.org/officeDocument/2006/relationships" r:id="rId12"/>
            <a:extLst>
              <a:ext uri="{FF2B5EF4-FFF2-40B4-BE49-F238E27FC236}">
                <a16:creationId xmlns:a16="http://schemas.microsoft.com/office/drawing/2014/main" id="{00000000-0008-0000-0400-000076D80000}"/>
              </a:ext>
            </a:extLst>
          </xdr:cNvPr>
          <xdr:cNvSpPr txBox="1"/>
        </xdr:nvSpPr>
        <xdr:spPr bwMode="auto">
          <a:xfrm>
            <a:off x="22271184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Q62-27a</a:t>
            </a:r>
          </a:p>
        </xdr:txBody>
      </xdr:sp>
      <xdr:sp macro="" textlink="">
        <xdr:nvSpPr>
          <xdr:cNvPr id="55419" name="ZoneTexte 11">
            <a:hlinkClick xmlns:r="http://schemas.openxmlformats.org/officeDocument/2006/relationships" r:id="rId13"/>
            <a:extLst>
              <a:ext uri="{FF2B5EF4-FFF2-40B4-BE49-F238E27FC236}">
                <a16:creationId xmlns:a16="http://schemas.microsoft.com/office/drawing/2014/main" id="{00000000-0008-0000-0400-00007BD80000}"/>
              </a:ext>
            </a:extLst>
          </xdr:cNvPr>
          <xdr:cNvSpPr txBox="1"/>
        </xdr:nvSpPr>
        <xdr:spPr bwMode="auto">
          <a:xfrm>
            <a:off x="23483458" y="489858"/>
            <a:ext cx="712214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Q62-27b</a:t>
            </a:r>
          </a:p>
        </xdr:txBody>
      </xdr:sp>
      <xdr:sp macro="" textlink="">
        <xdr:nvSpPr>
          <xdr:cNvPr id="55420" name="ZoneTexte 11">
            <a:hlinkClick xmlns:r="http://schemas.openxmlformats.org/officeDocument/2006/relationships" r:id="rId14"/>
            <a:extLst>
              <a:ext uri="{FF2B5EF4-FFF2-40B4-BE49-F238E27FC236}">
                <a16:creationId xmlns:a16="http://schemas.microsoft.com/office/drawing/2014/main" id="{00000000-0008-0000-0400-00007CD80000}"/>
              </a:ext>
            </a:extLst>
          </xdr:cNvPr>
          <xdr:cNvSpPr txBox="1"/>
        </xdr:nvSpPr>
        <xdr:spPr bwMode="auto">
          <a:xfrm>
            <a:off x="24695730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Q62-30</a:t>
            </a:r>
          </a:p>
        </xdr:txBody>
      </xdr:sp>
    </xdr:grpSp>
    <xdr:clientData/>
  </xdr:twoCellAnchor>
  <xdr:twoCellAnchor>
    <xdr:from>
      <xdr:col>1</xdr:col>
      <xdr:colOff>0</xdr:colOff>
      <xdr:row>5</xdr:row>
      <xdr:rowOff>78440</xdr:rowOff>
    </xdr:from>
    <xdr:to>
      <xdr:col>3</xdr:col>
      <xdr:colOff>123265</xdr:colOff>
      <xdr:row>6</xdr:row>
      <xdr:rowOff>276411</xdr:rowOff>
    </xdr:to>
    <xdr:sp macro="" textlink="">
      <xdr:nvSpPr>
        <xdr:cNvPr id="55422" name="Rectangle: Rounded Corners 55421">
          <a:extLst>
            <a:ext uri="{FF2B5EF4-FFF2-40B4-BE49-F238E27FC236}">
              <a16:creationId xmlns:a16="http://schemas.microsoft.com/office/drawing/2014/main" id="{00000000-0008-0000-0400-00007ED80000}"/>
            </a:ext>
          </a:extLst>
        </xdr:cNvPr>
        <xdr:cNvSpPr/>
      </xdr:nvSpPr>
      <xdr:spPr>
        <a:xfrm>
          <a:off x="235324" y="1030940"/>
          <a:ext cx="1333500" cy="388471"/>
        </a:xfrm>
        <a:prstGeom prst="round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en-US" sz="1600" b="1" i="0" u="none" strike="noStrike">
              <a:solidFill>
                <a:srgbClr val="000000"/>
              </a:solidFill>
              <a:latin typeface="Calibri"/>
              <a:ea typeface="+mn-ea"/>
              <a:cs typeface="Calibri"/>
            </a:rPr>
            <a:t>Questions: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593911</xdr:colOff>
      <xdr:row>4</xdr:row>
      <xdr:rowOff>112059</xdr:rowOff>
    </xdr:to>
    <xdr:sp macro="" textlink="">
      <xdr:nvSpPr>
        <xdr:cNvPr id="26" name="Arrow: Left 25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8F478876-AA35-412A-8815-1998FB6107B0}"/>
            </a:ext>
          </a:extLst>
        </xdr:cNvPr>
        <xdr:cNvSpPr/>
      </xdr:nvSpPr>
      <xdr:spPr>
        <a:xfrm>
          <a:off x="0" y="0"/>
          <a:ext cx="1434352" cy="874059"/>
        </a:xfrm>
        <a:prstGeom prst="leftArrow">
          <a:avLst>
            <a:gd name="adj1" fmla="val 50000"/>
            <a:gd name="adj2" fmla="val 108140"/>
          </a:avLst>
        </a:prstGeom>
        <a:solidFill>
          <a:srgbClr val="FFC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b="1">
              <a:solidFill>
                <a:sysClr val="windowText" lastClr="000000"/>
              </a:solidFill>
            </a:rPr>
            <a:t>Retour au récapitulatif</a:t>
          </a:r>
          <a:endParaRPr lang="fr-FR" sz="1100" b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194237</xdr:colOff>
      <xdr:row>24</xdr:row>
      <xdr:rowOff>171822</xdr:rowOff>
    </xdr:from>
    <xdr:to>
      <xdr:col>6</xdr:col>
      <xdr:colOff>52295</xdr:colOff>
      <xdr:row>37</xdr:row>
      <xdr:rowOff>59765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651562" y="3896097"/>
          <a:ext cx="1324908" cy="2145368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209178</xdr:colOff>
      <xdr:row>37</xdr:row>
      <xdr:rowOff>82176</xdr:rowOff>
    </xdr:from>
    <xdr:to>
      <xdr:col>6</xdr:col>
      <xdr:colOff>67236</xdr:colOff>
      <xdr:row>49</xdr:row>
      <xdr:rowOff>74706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1666503" y="6063876"/>
          <a:ext cx="1324908" cy="2097555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209178</xdr:colOff>
      <xdr:row>12</xdr:row>
      <xdr:rowOff>119528</xdr:rowOff>
    </xdr:from>
    <xdr:to>
      <xdr:col>6</xdr:col>
      <xdr:colOff>67236</xdr:colOff>
      <xdr:row>24</xdr:row>
      <xdr:rowOff>119529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1666503" y="1748303"/>
          <a:ext cx="1324908" cy="2095501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194236</xdr:colOff>
      <xdr:row>24</xdr:row>
      <xdr:rowOff>156881</xdr:rowOff>
    </xdr:from>
    <xdr:to>
      <xdr:col>3</xdr:col>
      <xdr:colOff>59766</xdr:colOff>
      <xdr:row>37</xdr:row>
      <xdr:rowOff>44824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194236" y="3881156"/>
          <a:ext cx="1322855" cy="2145368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186766</xdr:colOff>
      <xdr:row>37</xdr:row>
      <xdr:rowOff>67234</xdr:rowOff>
    </xdr:from>
    <xdr:to>
      <xdr:col>3</xdr:col>
      <xdr:colOff>52296</xdr:colOff>
      <xdr:row>49</xdr:row>
      <xdr:rowOff>59764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186766" y="6048934"/>
          <a:ext cx="1322855" cy="2097555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168088</xdr:colOff>
      <xdr:row>12</xdr:row>
      <xdr:rowOff>138206</xdr:rowOff>
    </xdr:from>
    <xdr:to>
      <xdr:col>3</xdr:col>
      <xdr:colOff>33618</xdr:colOff>
      <xdr:row>24</xdr:row>
      <xdr:rowOff>138207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168088" y="1766981"/>
          <a:ext cx="1322855" cy="2095501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1886</xdr:colOff>
          <xdr:row>13</xdr:row>
          <xdr:rowOff>26958</xdr:rowOff>
        </xdr:from>
        <xdr:to>
          <xdr:col>2</xdr:col>
          <xdr:colOff>565559</xdr:colOff>
          <xdr:row>24</xdr:row>
          <xdr:rowOff>50440</xdr:rowOff>
        </xdr:to>
        <xdr:grpSp>
          <xdr:nvGrpSpPr>
            <xdr:cNvPr id="8" name="Group 7">
              <a:extLst>
                <a:ext uri="{FF2B5EF4-FFF2-40B4-BE49-F238E27FC236}">
                  <a16:creationId xmlns:a16="http://schemas.microsoft.com/office/drawing/2014/main" id="{00000000-0008-0000-0500-000008000000}"/>
                </a:ext>
              </a:extLst>
            </xdr:cNvPr>
            <xdr:cNvGrpSpPr/>
          </xdr:nvGrpSpPr>
          <xdr:grpSpPr>
            <a:xfrm>
              <a:off x="237210" y="2794811"/>
              <a:ext cx="1168790" cy="2118982"/>
              <a:chOff x="5144152" y="755431"/>
              <a:chExt cx="1459955" cy="1914525"/>
            </a:xfrm>
          </xdr:grpSpPr>
          <xdr:sp macro="" textlink="">
            <xdr:nvSpPr>
              <xdr:cNvPr id="62465" name="Group Box 1" hidden="1">
                <a:extLst>
                  <a:ext uri="{63B3BB69-23CF-44E3-9099-C40C66FF867C}">
                    <a14:compatExt spid="_x0000_s62465"/>
                  </a:ext>
                  <a:ext uri="{FF2B5EF4-FFF2-40B4-BE49-F238E27FC236}">
                    <a16:creationId xmlns:a16="http://schemas.microsoft.com/office/drawing/2014/main" id="{00000000-0008-0000-0500-000001F40000}"/>
                  </a:ext>
                </a:extLst>
              </xdr:cNvPr>
              <xdr:cNvSpPr/>
            </xdr:nvSpPr>
            <xdr:spPr bwMode="auto">
              <a:xfrm>
                <a:off x="5144152" y="755431"/>
                <a:ext cx="1459955" cy="19145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Civil</a:t>
                </a:r>
              </a:p>
            </xdr:txBody>
          </xdr:sp>
          <xdr:sp macro="" textlink="">
            <xdr:nvSpPr>
              <xdr:cNvPr id="62466" name="Option Button 2" hidden="1">
                <a:extLst>
                  <a:ext uri="{63B3BB69-23CF-44E3-9099-C40C66FF867C}">
                    <a14:compatExt spid="_x0000_s62466"/>
                  </a:ext>
                  <a:ext uri="{FF2B5EF4-FFF2-40B4-BE49-F238E27FC236}">
                    <a16:creationId xmlns:a16="http://schemas.microsoft.com/office/drawing/2014/main" id="{00000000-0008-0000-0500-000002F40000}"/>
                  </a:ext>
                </a:extLst>
              </xdr:cNvPr>
              <xdr:cNvSpPr/>
            </xdr:nvSpPr>
            <xdr:spPr bwMode="auto">
              <a:xfrm>
                <a:off x="5483448" y="937720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95-100 %</a:t>
                </a:r>
              </a:p>
            </xdr:txBody>
          </xdr:sp>
          <xdr:sp macro="" textlink="">
            <xdr:nvSpPr>
              <xdr:cNvPr id="62467" name="Option Button 3" hidden="1">
                <a:extLst>
                  <a:ext uri="{63B3BB69-23CF-44E3-9099-C40C66FF867C}">
                    <a14:compatExt spid="_x0000_s62467"/>
                  </a:ext>
                  <a:ext uri="{FF2B5EF4-FFF2-40B4-BE49-F238E27FC236}">
                    <a16:creationId xmlns:a16="http://schemas.microsoft.com/office/drawing/2014/main" id="{00000000-0008-0000-0500-000003F40000}"/>
                  </a:ext>
                </a:extLst>
              </xdr:cNvPr>
              <xdr:cNvSpPr/>
            </xdr:nvSpPr>
            <xdr:spPr bwMode="auto">
              <a:xfrm>
                <a:off x="5483448" y="1128221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75-95 %</a:t>
                </a:r>
              </a:p>
            </xdr:txBody>
          </xdr:sp>
          <xdr:sp macro="" textlink="">
            <xdr:nvSpPr>
              <xdr:cNvPr id="62468" name="Option Button 4" hidden="1">
                <a:extLst>
                  <a:ext uri="{63B3BB69-23CF-44E3-9099-C40C66FF867C}">
                    <a14:compatExt spid="_x0000_s62468"/>
                  </a:ext>
                  <a:ext uri="{FF2B5EF4-FFF2-40B4-BE49-F238E27FC236}">
                    <a16:creationId xmlns:a16="http://schemas.microsoft.com/office/drawing/2014/main" id="{00000000-0008-0000-0500-000004F40000}"/>
                  </a:ext>
                </a:extLst>
              </xdr:cNvPr>
              <xdr:cNvSpPr/>
            </xdr:nvSpPr>
            <xdr:spPr bwMode="auto">
              <a:xfrm>
                <a:off x="5483448" y="1318720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50-75 %</a:t>
                </a:r>
              </a:p>
            </xdr:txBody>
          </xdr:sp>
          <xdr:sp macro="" textlink="">
            <xdr:nvSpPr>
              <xdr:cNvPr id="62469" name="Option Button 5" hidden="1">
                <a:extLst>
                  <a:ext uri="{63B3BB69-23CF-44E3-9099-C40C66FF867C}">
                    <a14:compatExt spid="_x0000_s62469"/>
                  </a:ext>
                  <a:ext uri="{FF2B5EF4-FFF2-40B4-BE49-F238E27FC236}">
                    <a16:creationId xmlns:a16="http://schemas.microsoft.com/office/drawing/2014/main" id="{00000000-0008-0000-0500-000005F40000}"/>
                  </a:ext>
                </a:extLst>
              </xdr:cNvPr>
              <xdr:cNvSpPr/>
            </xdr:nvSpPr>
            <xdr:spPr bwMode="auto">
              <a:xfrm>
                <a:off x="5483448" y="1509220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25-50 %</a:t>
                </a:r>
              </a:p>
            </xdr:txBody>
          </xdr:sp>
          <xdr:sp macro="" textlink="">
            <xdr:nvSpPr>
              <xdr:cNvPr id="62470" name="Option Button 6" hidden="1">
                <a:extLst>
                  <a:ext uri="{63B3BB69-23CF-44E3-9099-C40C66FF867C}">
                    <a14:compatExt spid="_x0000_s62470"/>
                  </a:ext>
                  <a:ext uri="{FF2B5EF4-FFF2-40B4-BE49-F238E27FC236}">
                    <a16:creationId xmlns:a16="http://schemas.microsoft.com/office/drawing/2014/main" id="{00000000-0008-0000-0500-000006F40000}"/>
                  </a:ext>
                </a:extLst>
              </xdr:cNvPr>
              <xdr:cNvSpPr/>
            </xdr:nvSpPr>
            <xdr:spPr bwMode="auto">
              <a:xfrm>
                <a:off x="5483448" y="1699720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1-25 %</a:t>
                </a:r>
              </a:p>
            </xdr:txBody>
          </xdr:sp>
          <xdr:sp macro="" textlink="">
            <xdr:nvSpPr>
              <xdr:cNvPr id="62471" name="Option Button 7" hidden="1">
                <a:extLst>
                  <a:ext uri="{63B3BB69-23CF-44E3-9099-C40C66FF867C}">
                    <a14:compatExt spid="_x0000_s62471"/>
                  </a:ext>
                  <a:ext uri="{FF2B5EF4-FFF2-40B4-BE49-F238E27FC236}">
                    <a16:creationId xmlns:a16="http://schemas.microsoft.com/office/drawing/2014/main" id="{00000000-0008-0000-0500-000007F40000}"/>
                  </a:ext>
                </a:extLst>
              </xdr:cNvPr>
              <xdr:cNvSpPr/>
            </xdr:nvSpPr>
            <xdr:spPr bwMode="auto">
              <a:xfrm>
                <a:off x="5483448" y="1890220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0 %</a:t>
                </a:r>
              </a:p>
            </xdr:txBody>
          </xdr:sp>
          <xdr:sp macro="" textlink="">
            <xdr:nvSpPr>
              <xdr:cNvPr id="62472" name="Option Button 8" hidden="1">
                <a:extLst>
                  <a:ext uri="{63B3BB69-23CF-44E3-9099-C40C66FF867C}">
                    <a14:compatExt spid="_x0000_s62472"/>
                  </a:ext>
                  <a:ext uri="{FF2B5EF4-FFF2-40B4-BE49-F238E27FC236}">
                    <a16:creationId xmlns:a16="http://schemas.microsoft.com/office/drawing/2014/main" id="{00000000-0008-0000-0500-000008F40000}"/>
                  </a:ext>
                </a:extLst>
              </xdr:cNvPr>
              <xdr:cNvSpPr/>
            </xdr:nvSpPr>
            <xdr:spPr bwMode="auto">
              <a:xfrm>
                <a:off x="5483448" y="2080720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NAP</a:t>
                </a:r>
              </a:p>
            </xdr:txBody>
          </xdr:sp>
          <xdr:sp macro="" textlink="">
            <xdr:nvSpPr>
              <xdr:cNvPr id="62473" name="Option Button 9" hidden="1">
                <a:extLst>
                  <a:ext uri="{63B3BB69-23CF-44E3-9099-C40C66FF867C}">
                    <a14:compatExt spid="_x0000_s62473"/>
                  </a:ext>
                  <a:ext uri="{FF2B5EF4-FFF2-40B4-BE49-F238E27FC236}">
                    <a16:creationId xmlns:a16="http://schemas.microsoft.com/office/drawing/2014/main" id="{00000000-0008-0000-0500-000009F40000}"/>
                  </a:ext>
                </a:extLst>
              </xdr:cNvPr>
              <xdr:cNvSpPr/>
            </xdr:nvSpPr>
            <xdr:spPr bwMode="auto">
              <a:xfrm>
                <a:off x="5483448" y="2271220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4767</xdr:colOff>
          <xdr:row>25</xdr:row>
          <xdr:rowOff>44966</xdr:rowOff>
        </xdr:from>
        <xdr:to>
          <xdr:col>2</xdr:col>
          <xdr:colOff>568436</xdr:colOff>
          <xdr:row>36</xdr:row>
          <xdr:rowOff>143154</xdr:rowOff>
        </xdr:to>
        <xdr:grpSp>
          <xdr:nvGrpSpPr>
            <xdr:cNvPr id="9" name="Group 8">
              <a:extLst>
                <a:ext uri="{FF2B5EF4-FFF2-40B4-BE49-F238E27FC236}">
                  <a16:creationId xmlns:a16="http://schemas.microsoft.com/office/drawing/2014/main" id="{00000000-0008-0000-0500-000009000000}"/>
                </a:ext>
              </a:extLst>
            </xdr:cNvPr>
            <xdr:cNvGrpSpPr/>
          </xdr:nvGrpSpPr>
          <xdr:grpSpPr>
            <a:xfrm>
              <a:off x="240091" y="5098819"/>
              <a:ext cx="1168786" cy="2160070"/>
              <a:chOff x="5147789" y="2853483"/>
              <a:chExt cx="1459949" cy="1914525"/>
            </a:xfrm>
          </xdr:grpSpPr>
          <xdr:sp macro="" textlink="">
            <xdr:nvSpPr>
              <xdr:cNvPr id="62474" name="Group Box 10" hidden="1">
                <a:extLst>
                  <a:ext uri="{63B3BB69-23CF-44E3-9099-C40C66FF867C}">
                    <a14:compatExt spid="_x0000_s62474"/>
                  </a:ext>
                  <a:ext uri="{FF2B5EF4-FFF2-40B4-BE49-F238E27FC236}">
                    <a16:creationId xmlns:a16="http://schemas.microsoft.com/office/drawing/2014/main" id="{00000000-0008-0000-0500-00000AF40000}"/>
                  </a:ext>
                </a:extLst>
              </xdr:cNvPr>
              <xdr:cNvSpPr/>
            </xdr:nvSpPr>
            <xdr:spPr bwMode="auto">
              <a:xfrm>
                <a:off x="5147789" y="2853483"/>
                <a:ext cx="1459949" cy="19145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Administrative</a:t>
                </a:r>
              </a:p>
            </xdr:txBody>
          </xdr:sp>
          <xdr:sp macro="" textlink="">
            <xdr:nvSpPr>
              <xdr:cNvPr id="62475" name="Option Button 11" hidden="1">
                <a:extLst>
                  <a:ext uri="{63B3BB69-23CF-44E3-9099-C40C66FF867C}">
                    <a14:compatExt spid="_x0000_s62475"/>
                  </a:ext>
                  <a:ext uri="{FF2B5EF4-FFF2-40B4-BE49-F238E27FC236}">
                    <a16:creationId xmlns:a16="http://schemas.microsoft.com/office/drawing/2014/main" id="{00000000-0008-0000-0500-00000BF40000}"/>
                  </a:ext>
                </a:extLst>
              </xdr:cNvPr>
              <xdr:cNvSpPr/>
            </xdr:nvSpPr>
            <xdr:spPr bwMode="auto">
              <a:xfrm>
                <a:off x="5487385" y="3031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95-100 %</a:t>
                </a:r>
              </a:p>
            </xdr:txBody>
          </xdr:sp>
          <xdr:sp macro="" textlink="">
            <xdr:nvSpPr>
              <xdr:cNvPr id="62476" name="Option Button 12" hidden="1">
                <a:extLst>
                  <a:ext uri="{63B3BB69-23CF-44E3-9099-C40C66FF867C}">
                    <a14:compatExt spid="_x0000_s62476"/>
                  </a:ext>
                  <a:ext uri="{FF2B5EF4-FFF2-40B4-BE49-F238E27FC236}">
                    <a16:creationId xmlns:a16="http://schemas.microsoft.com/office/drawing/2014/main" id="{00000000-0008-0000-0500-00000CF40000}"/>
                  </a:ext>
                </a:extLst>
              </xdr:cNvPr>
              <xdr:cNvSpPr/>
            </xdr:nvSpPr>
            <xdr:spPr bwMode="auto">
              <a:xfrm>
                <a:off x="5487385" y="3222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75-95 %</a:t>
                </a:r>
              </a:p>
            </xdr:txBody>
          </xdr:sp>
          <xdr:sp macro="" textlink="">
            <xdr:nvSpPr>
              <xdr:cNvPr id="62477" name="Option Button 13" hidden="1">
                <a:extLst>
                  <a:ext uri="{63B3BB69-23CF-44E3-9099-C40C66FF867C}">
                    <a14:compatExt spid="_x0000_s62477"/>
                  </a:ext>
                  <a:ext uri="{FF2B5EF4-FFF2-40B4-BE49-F238E27FC236}">
                    <a16:creationId xmlns:a16="http://schemas.microsoft.com/office/drawing/2014/main" id="{00000000-0008-0000-0500-00000DF40000}"/>
                  </a:ext>
                </a:extLst>
              </xdr:cNvPr>
              <xdr:cNvSpPr/>
            </xdr:nvSpPr>
            <xdr:spPr bwMode="auto">
              <a:xfrm>
                <a:off x="5487385" y="3412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50-75 %</a:t>
                </a:r>
              </a:p>
            </xdr:txBody>
          </xdr:sp>
          <xdr:sp macro="" textlink="">
            <xdr:nvSpPr>
              <xdr:cNvPr id="62478" name="Option Button 14" hidden="1">
                <a:extLst>
                  <a:ext uri="{63B3BB69-23CF-44E3-9099-C40C66FF867C}">
                    <a14:compatExt spid="_x0000_s62478"/>
                  </a:ext>
                  <a:ext uri="{FF2B5EF4-FFF2-40B4-BE49-F238E27FC236}">
                    <a16:creationId xmlns:a16="http://schemas.microsoft.com/office/drawing/2014/main" id="{00000000-0008-0000-0500-00000EF40000}"/>
                  </a:ext>
                </a:extLst>
              </xdr:cNvPr>
              <xdr:cNvSpPr/>
            </xdr:nvSpPr>
            <xdr:spPr bwMode="auto">
              <a:xfrm>
                <a:off x="5487385" y="3603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25-50 %</a:t>
                </a:r>
              </a:p>
            </xdr:txBody>
          </xdr:sp>
          <xdr:sp macro="" textlink="">
            <xdr:nvSpPr>
              <xdr:cNvPr id="62479" name="Option Button 15" hidden="1">
                <a:extLst>
                  <a:ext uri="{63B3BB69-23CF-44E3-9099-C40C66FF867C}">
                    <a14:compatExt spid="_x0000_s62479"/>
                  </a:ext>
                  <a:ext uri="{FF2B5EF4-FFF2-40B4-BE49-F238E27FC236}">
                    <a16:creationId xmlns:a16="http://schemas.microsoft.com/office/drawing/2014/main" id="{00000000-0008-0000-0500-00000FF40000}"/>
                  </a:ext>
                </a:extLst>
              </xdr:cNvPr>
              <xdr:cNvSpPr/>
            </xdr:nvSpPr>
            <xdr:spPr bwMode="auto">
              <a:xfrm>
                <a:off x="5487385" y="3793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1-25 %</a:t>
                </a:r>
              </a:p>
            </xdr:txBody>
          </xdr:sp>
          <xdr:sp macro="" textlink="">
            <xdr:nvSpPr>
              <xdr:cNvPr id="62480" name="Option Button 16" hidden="1">
                <a:extLst>
                  <a:ext uri="{63B3BB69-23CF-44E3-9099-C40C66FF867C}">
                    <a14:compatExt spid="_x0000_s62480"/>
                  </a:ext>
                  <a:ext uri="{FF2B5EF4-FFF2-40B4-BE49-F238E27FC236}">
                    <a16:creationId xmlns:a16="http://schemas.microsoft.com/office/drawing/2014/main" id="{00000000-0008-0000-0500-000010F40000}"/>
                  </a:ext>
                </a:extLst>
              </xdr:cNvPr>
              <xdr:cNvSpPr/>
            </xdr:nvSpPr>
            <xdr:spPr bwMode="auto">
              <a:xfrm>
                <a:off x="5487385" y="3984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0 %</a:t>
                </a:r>
              </a:p>
            </xdr:txBody>
          </xdr:sp>
          <xdr:sp macro="" textlink="">
            <xdr:nvSpPr>
              <xdr:cNvPr id="62481" name="Option Button 17" hidden="1">
                <a:extLst>
                  <a:ext uri="{63B3BB69-23CF-44E3-9099-C40C66FF867C}">
                    <a14:compatExt spid="_x0000_s62481"/>
                  </a:ext>
                  <a:ext uri="{FF2B5EF4-FFF2-40B4-BE49-F238E27FC236}">
                    <a16:creationId xmlns:a16="http://schemas.microsoft.com/office/drawing/2014/main" id="{00000000-0008-0000-0500-000011F40000}"/>
                  </a:ext>
                </a:extLst>
              </xdr:cNvPr>
              <xdr:cNvSpPr/>
            </xdr:nvSpPr>
            <xdr:spPr bwMode="auto">
              <a:xfrm>
                <a:off x="5487385" y="4174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NAP</a:t>
                </a:r>
              </a:p>
            </xdr:txBody>
          </xdr:sp>
          <xdr:sp macro="" textlink="">
            <xdr:nvSpPr>
              <xdr:cNvPr id="62482" name="Option Button 18" hidden="1">
                <a:extLst>
                  <a:ext uri="{63B3BB69-23CF-44E3-9099-C40C66FF867C}">
                    <a14:compatExt spid="_x0000_s62482"/>
                  </a:ext>
                  <a:ext uri="{FF2B5EF4-FFF2-40B4-BE49-F238E27FC236}">
                    <a16:creationId xmlns:a16="http://schemas.microsoft.com/office/drawing/2014/main" id="{00000000-0008-0000-0500-000012F40000}"/>
                  </a:ext>
                </a:extLst>
              </xdr:cNvPr>
              <xdr:cNvSpPr/>
            </xdr:nvSpPr>
            <xdr:spPr bwMode="auto">
              <a:xfrm>
                <a:off x="5487385" y="4365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32457</xdr:colOff>
          <xdr:row>37</xdr:row>
          <xdr:rowOff>129219</xdr:rowOff>
        </xdr:from>
        <xdr:to>
          <xdr:col>2</xdr:col>
          <xdr:colOff>596126</xdr:colOff>
          <xdr:row>48</xdr:row>
          <xdr:rowOff>152701</xdr:rowOff>
        </xdr:to>
        <xdr:grpSp>
          <xdr:nvGrpSpPr>
            <xdr:cNvPr id="10" name="Group 9">
              <a:extLst>
                <a:ext uri="{FF2B5EF4-FFF2-40B4-BE49-F238E27FC236}">
                  <a16:creationId xmlns:a16="http://schemas.microsoft.com/office/drawing/2014/main" id="{00000000-0008-0000-0500-00000A000000}"/>
                </a:ext>
              </a:extLst>
            </xdr:cNvPr>
            <xdr:cNvGrpSpPr/>
          </xdr:nvGrpSpPr>
          <xdr:grpSpPr>
            <a:xfrm>
              <a:off x="267781" y="7435454"/>
              <a:ext cx="1168786" cy="2118982"/>
              <a:chOff x="5182348" y="4944188"/>
              <a:chExt cx="1459951" cy="1914522"/>
            </a:xfrm>
          </xdr:grpSpPr>
          <xdr:sp macro="" textlink="">
            <xdr:nvSpPr>
              <xdr:cNvPr id="62483" name="Group Box 19" hidden="1">
                <a:extLst>
                  <a:ext uri="{63B3BB69-23CF-44E3-9099-C40C66FF867C}">
                    <a14:compatExt spid="_x0000_s62483"/>
                  </a:ext>
                  <a:ext uri="{FF2B5EF4-FFF2-40B4-BE49-F238E27FC236}">
                    <a16:creationId xmlns:a16="http://schemas.microsoft.com/office/drawing/2014/main" id="{00000000-0008-0000-0500-000013F40000}"/>
                  </a:ext>
                </a:extLst>
              </xdr:cNvPr>
              <xdr:cNvSpPr/>
            </xdr:nvSpPr>
            <xdr:spPr bwMode="auto">
              <a:xfrm>
                <a:off x="5182348" y="4944188"/>
                <a:ext cx="1459951" cy="191452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Pénal</a:t>
                </a:r>
              </a:p>
            </xdr:txBody>
          </xdr:sp>
          <xdr:sp macro="" textlink="">
            <xdr:nvSpPr>
              <xdr:cNvPr id="62484" name="Option Button 20" hidden="1">
                <a:extLst>
                  <a:ext uri="{63B3BB69-23CF-44E3-9099-C40C66FF867C}">
                    <a14:compatExt spid="_x0000_s62484"/>
                  </a:ext>
                  <a:ext uri="{FF2B5EF4-FFF2-40B4-BE49-F238E27FC236}">
                    <a16:creationId xmlns:a16="http://schemas.microsoft.com/office/drawing/2014/main" id="{00000000-0008-0000-0500-000014F40000}"/>
                  </a:ext>
                </a:extLst>
              </xdr:cNvPr>
              <xdr:cNvSpPr/>
            </xdr:nvSpPr>
            <xdr:spPr bwMode="auto">
              <a:xfrm>
                <a:off x="5487379" y="5127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95-100 %</a:t>
                </a:r>
              </a:p>
            </xdr:txBody>
          </xdr:sp>
          <xdr:sp macro="" textlink="">
            <xdr:nvSpPr>
              <xdr:cNvPr id="62485" name="Option Button 21" hidden="1">
                <a:extLst>
                  <a:ext uri="{63B3BB69-23CF-44E3-9099-C40C66FF867C}">
                    <a14:compatExt spid="_x0000_s62485"/>
                  </a:ext>
                  <a:ext uri="{FF2B5EF4-FFF2-40B4-BE49-F238E27FC236}">
                    <a16:creationId xmlns:a16="http://schemas.microsoft.com/office/drawing/2014/main" id="{00000000-0008-0000-0500-000015F40000}"/>
                  </a:ext>
                </a:extLst>
              </xdr:cNvPr>
              <xdr:cNvSpPr/>
            </xdr:nvSpPr>
            <xdr:spPr bwMode="auto">
              <a:xfrm>
                <a:off x="5487379" y="5317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75-95 %</a:t>
                </a:r>
              </a:p>
            </xdr:txBody>
          </xdr:sp>
          <xdr:sp macro="" textlink="">
            <xdr:nvSpPr>
              <xdr:cNvPr id="62486" name="Option Button 22" hidden="1">
                <a:extLst>
                  <a:ext uri="{63B3BB69-23CF-44E3-9099-C40C66FF867C}">
                    <a14:compatExt spid="_x0000_s62486"/>
                  </a:ext>
                  <a:ext uri="{FF2B5EF4-FFF2-40B4-BE49-F238E27FC236}">
                    <a16:creationId xmlns:a16="http://schemas.microsoft.com/office/drawing/2014/main" id="{00000000-0008-0000-0500-000016F40000}"/>
                  </a:ext>
                </a:extLst>
              </xdr:cNvPr>
              <xdr:cNvSpPr/>
            </xdr:nvSpPr>
            <xdr:spPr bwMode="auto">
              <a:xfrm>
                <a:off x="5487379" y="5508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50-75 %</a:t>
                </a:r>
              </a:p>
            </xdr:txBody>
          </xdr:sp>
          <xdr:sp macro="" textlink="">
            <xdr:nvSpPr>
              <xdr:cNvPr id="62487" name="Option Button 23" hidden="1">
                <a:extLst>
                  <a:ext uri="{63B3BB69-23CF-44E3-9099-C40C66FF867C}">
                    <a14:compatExt spid="_x0000_s62487"/>
                  </a:ext>
                  <a:ext uri="{FF2B5EF4-FFF2-40B4-BE49-F238E27FC236}">
                    <a16:creationId xmlns:a16="http://schemas.microsoft.com/office/drawing/2014/main" id="{00000000-0008-0000-0500-000017F40000}"/>
                  </a:ext>
                </a:extLst>
              </xdr:cNvPr>
              <xdr:cNvSpPr/>
            </xdr:nvSpPr>
            <xdr:spPr bwMode="auto">
              <a:xfrm>
                <a:off x="5487379" y="5698918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25-50 %</a:t>
                </a:r>
              </a:p>
            </xdr:txBody>
          </xdr:sp>
          <xdr:sp macro="" textlink="">
            <xdr:nvSpPr>
              <xdr:cNvPr id="62488" name="Option Button 24" hidden="1">
                <a:extLst>
                  <a:ext uri="{63B3BB69-23CF-44E3-9099-C40C66FF867C}">
                    <a14:compatExt spid="_x0000_s62488"/>
                  </a:ext>
                  <a:ext uri="{FF2B5EF4-FFF2-40B4-BE49-F238E27FC236}">
                    <a16:creationId xmlns:a16="http://schemas.microsoft.com/office/drawing/2014/main" id="{00000000-0008-0000-0500-000018F40000}"/>
                  </a:ext>
                </a:extLst>
              </xdr:cNvPr>
              <xdr:cNvSpPr/>
            </xdr:nvSpPr>
            <xdr:spPr bwMode="auto">
              <a:xfrm>
                <a:off x="5487379" y="5889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1-25 %</a:t>
                </a:r>
              </a:p>
            </xdr:txBody>
          </xdr:sp>
          <xdr:sp macro="" textlink="">
            <xdr:nvSpPr>
              <xdr:cNvPr id="62489" name="Option Button 25" hidden="1">
                <a:extLst>
                  <a:ext uri="{63B3BB69-23CF-44E3-9099-C40C66FF867C}">
                    <a14:compatExt spid="_x0000_s62489"/>
                  </a:ext>
                  <a:ext uri="{FF2B5EF4-FFF2-40B4-BE49-F238E27FC236}">
                    <a16:creationId xmlns:a16="http://schemas.microsoft.com/office/drawing/2014/main" id="{00000000-0008-0000-0500-000019F40000}"/>
                  </a:ext>
                </a:extLst>
              </xdr:cNvPr>
              <xdr:cNvSpPr/>
            </xdr:nvSpPr>
            <xdr:spPr bwMode="auto">
              <a:xfrm>
                <a:off x="5487379" y="6079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0 %</a:t>
                </a:r>
              </a:p>
            </xdr:txBody>
          </xdr:sp>
          <xdr:sp macro="" textlink="">
            <xdr:nvSpPr>
              <xdr:cNvPr id="62490" name="Option Button 26" hidden="1">
                <a:extLst>
                  <a:ext uri="{63B3BB69-23CF-44E3-9099-C40C66FF867C}">
                    <a14:compatExt spid="_x0000_s62490"/>
                  </a:ext>
                  <a:ext uri="{FF2B5EF4-FFF2-40B4-BE49-F238E27FC236}">
                    <a16:creationId xmlns:a16="http://schemas.microsoft.com/office/drawing/2014/main" id="{00000000-0008-0000-0500-00001AF40000}"/>
                  </a:ext>
                </a:extLst>
              </xdr:cNvPr>
              <xdr:cNvSpPr/>
            </xdr:nvSpPr>
            <xdr:spPr bwMode="auto">
              <a:xfrm>
                <a:off x="5487379" y="6270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NAP</a:t>
                </a:r>
              </a:p>
            </xdr:txBody>
          </xdr:sp>
          <xdr:sp macro="" textlink="">
            <xdr:nvSpPr>
              <xdr:cNvPr id="62491" name="Option Button 27" hidden="1">
                <a:extLst>
                  <a:ext uri="{63B3BB69-23CF-44E3-9099-C40C66FF867C}">
                    <a14:compatExt spid="_x0000_s62491"/>
                  </a:ext>
                  <a:ext uri="{FF2B5EF4-FFF2-40B4-BE49-F238E27FC236}">
                    <a16:creationId xmlns:a16="http://schemas.microsoft.com/office/drawing/2014/main" id="{00000000-0008-0000-0500-00001BF40000}"/>
                  </a:ext>
                </a:extLst>
              </xdr:cNvPr>
              <xdr:cNvSpPr/>
            </xdr:nvSpPr>
            <xdr:spPr bwMode="auto">
              <a:xfrm>
                <a:off x="5487379" y="6460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379</xdr:colOff>
          <xdr:row>13</xdr:row>
          <xdr:rowOff>18676</xdr:rowOff>
        </xdr:from>
        <xdr:to>
          <xdr:col>5</xdr:col>
          <xdr:colOff>564991</xdr:colOff>
          <xdr:row>24</xdr:row>
          <xdr:rowOff>42158</xdr:rowOff>
        </xdr:to>
        <xdr:grpSp>
          <xdr:nvGrpSpPr>
            <xdr:cNvPr id="11" name="Group 10">
              <a:extLst>
                <a:ext uri="{FF2B5EF4-FFF2-40B4-BE49-F238E27FC236}">
                  <a16:creationId xmlns:a16="http://schemas.microsoft.com/office/drawing/2014/main" id="{00000000-0008-0000-0500-00000B000000}"/>
                </a:ext>
              </a:extLst>
            </xdr:cNvPr>
            <xdr:cNvGrpSpPr/>
          </xdr:nvGrpSpPr>
          <xdr:grpSpPr>
            <a:xfrm>
              <a:off x="1692467" y="2786529"/>
              <a:ext cx="1169730" cy="2118982"/>
              <a:chOff x="5144160" y="755431"/>
              <a:chExt cx="1459952" cy="1914525"/>
            </a:xfrm>
          </xdr:grpSpPr>
          <xdr:sp macro="" textlink="">
            <xdr:nvSpPr>
              <xdr:cNvPr id="62492" name="Group Box 28" hidden="1">
                <a:extLst>
                  <a:ext uri="{63B3BB69-23CF-44E3-9099-C40C66FF867C}">
                    <a14:compatExt spid="_x0000_s62492"/>
                  </a:ext>
                  <a:ext uri="{FF2B5EF4-FFF2-40B4-BE49-F238E27FC236}">
                    <a16:creationId xmlns:a16="http://schemas.microsoft.com/office/drawing/2014/main" id="{00000000-0008-0000-0500-00001CF40000}"/>
                  </a:ext>
                </a:extLst>
              </xdr:cNvPr>
              <xdr:cNvSpPr/>
            </xdr:nvSpPr>
            <xdr:spPr bwMode="auto">
              <a:xfrm>
                <a:off x="5144160" y="755431"/>
                <a:ext cx="1459952" cy="19145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Civil</a:t>
                </a:r>
              </a:p>
            </xdr:txBody>
          </xdr:sp>
          <xdr:sp macro="" textlink="">
            <xdr:nvSpPr>
              <xdr:cNvPr id="62493" name="Option Button 29" hidden="1">
                <a:extLst>
                  <a:ext uri="{63B3BB69-23CF-44E3-9099-C40C66FF867C}">
                    <a14:compatExt spid="_x0000_s62493"/>
                  </a:ext>
                  <a:ext uri="{FF2B5EF4-FFF2-40B4-BE49-F238E27FC236}">
                    <a16:creationId xmlns:a16="http://schemas.microsoft.com/office/drawing/2014/main" id="{00000000-0008-0000-0500-00001DF40000}"/>
                  </a:ext>
                </a:extLst>
              </xdr:cNvPr>
              <xdr:cNvSpPr/>
            </xdr:nvSpPr>
            <xdr:spPr bwMode="auto">
              <a:xfrm>
                <a:off x="5483444" y="937720"/>
                <a:ext cx="102049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95-100 %</a:t>
                </a:r>
              </a:p>
            </xdr:txBody>
          </xdr:sp>
          <xdr:sp macro="" textlink="">
            <xdr:nvSpPr>
              <xdr:cNvPr id="62494" name="Option Button 30" hidden="1">
                <a:extLst>
                  <a:ext uri="{63B3BB69-23CF-44E3-9099-C40C66FF867C}">
                    <a14:compatExt spid="_x0000_s62494"/>
                  </a:ext>
                  <a:ext uri="{FF2B5EF4-FFF2-40B4-BE49-F238E27FC236}">
                    <a16:creationId xmlns:a16="http://schemas.microsoft.com/office/drawing/2014/main" id="{00000000-0008-0000-0500-00001EF40000}"/>
                  </a:ext>
                </a:extLst>
              </xdr:cNvPr>
              <xdr:cNvSpPr/>
            </xdr:nvSpPr>
            <xdr:spPr bwMode="auto">
              <a:xfrm>
                <a:off x="5483444" y="1128220"/>
                <a:ext cx="102049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75-95 %</a:t>
                </a:r>
              </a:p>
            </xdr:txBody>
          </xdr:sp>
          <xdr:sp macro="" textlink="">
            <xdr:nvSpPr>
              <xdr:cNvPr id="62495" name="Option Button 31" hidden="1">
                <a:extLst>
                  <a:ext uri="{63B3BB69-23CF-44E3-9099-C40C66FF867C}">
                    <a14:compatExt spid="_x0000_s62495"/>
                  </a:ext>
                  <a:ext uri="{FF2B5EF4-FFF2-40B4-BE49-F238E27FC236}">
                    <a16:creationId xmlns:a16="http://schemas.microsoft.com/office/drawing/2014/main" id="{00000000-0008-0000-0500-00001FF40000}"/>
                  </a:ext>
                </a:extLst>
              </xdr:cNvPr>
              <xdr:cNvSpPr/>
            </xdr:nvSpPr>
            <xdr:spPr bwMode="auto">
              <a:xfrm>
                <a:off x="5483444" y="1318720"/>
                <a:ext cx="102049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50-75 %</a:t>
                </a:r>
              </a:p>
            </xdr:txBody>
          </xdr:sp>
          <xdr:sp macro="" textlink="">
            <xdr:nvSpPr>
              <xdr:cNvPr id="62496" name="Option Button 32" hidden="1">
                <a:extLst>
                  <a:ext uri="{63B3BB69-23CF-44E3-9099-C40C66FF867C}">
                    <a14:compatExt spid="_x0000_s62496"/>
                  </a:ext>
                  <a:ext uri="{FF2B5EF4-FFF2-40B4-BE49-F238E27FC236}">
                    <a16:creationId xmlns:a16="http://schemas.microsoft.com/office/drawing/2014/main" id="{00000000-0008-0000-0500-000020F40000}"/>
                  </a:ext>
                </a:extLst>
              </xdr:cNvPr>
              <xdr:cNvSpPr/>
            </xdr:nvSpPr>
            <xdr:spPr bwMode="auto">
              <a:xfrm>
                <a:off x="5483444" y="1509220"/>
                <a:ext cx="102049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25-50 %</a:t>
                </a:r>
              </a:p>
            </xdr:txBody>
          </xdr:sp>
          <xdr:sp macro="" textlink="">
            <xdr:nvSpPr>
              <xdr:cNvPr id="62497" name="Option Button 33" hidden="1">
                <a:extLst>
                  <a:ext uri="{63B3BB69-23CF-44E3-9099-C40C66FF867C}">
                    <a14:compatExt spid="_x0000_s62497"/>
                  </a:ext>
                  <a:ext uri="{FF2B5EF4-FFF2-40B4-BE49-F238E27FC236}">
                    <a16:creationId xmlns:a16="http://schemas.microsoft.com/office/drawing/2014/main" id="{00000000-0008-0000-0500-000021F40000}"/>
                  </a:ext>
                </a:extLst>
              </xdr:cNvPr>
              <xdr:cNvSpPr/>
            </xdr:nvSpPr>
            <xdr:spPr bwMode="auto">
              <a:xfrm>
                <a:off x="5483444" y="1699720"/>
                <a:ext cx="102049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1-25 %</a:t>
                </a:r>
              </a:p>
            </xdr:txBody>
          </xdr:sp>
          <xdr:sp macro="" textlink="">
            <xdr:nvSpPr>
              <xdr:cNvPr id="62498" name="Option Button 34" hidden="1">
                <a:extLst>
                  <a:ext uri="{63B3BB69-23CF-44E3-9099-C40C66FF867C}">
                    <a14:compatExt spid="_x0000_s62498"/>
                  </a:ext>
                  <a:ext uri="{FF2B5EF4-FFF2-40B4-BE49-F238E27FC236}">
                    <a16:creationId xmlns:a16="http://schemas.microsoft.com/office/drawing/2014/main" id="{00000000-0008-0000-0500-000022F40000}"/>
                  </a:ext>
                </a:extLst>
              </xdr:cNvPr>
              <xdr:cNvSpPr/>
            </xdr:nvSpPr>
            <xdr:spPr bwMode="auto">
              <a:xfrm>
                <a:off x="5483444" y="1890220"/>
                <a:ext cx="102049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0 %</a:t>
                </a:r>
              </a:p>
            </xdr:txBody>
          </xdr:sp>
          <xdr:sp macro="" textlink="">
            <xdr:nvSpPr>
              <xdr:cNvPr id="62499" name="Option Button 35" hidden="1">
                <a:extLst>
                  <a:ext uri="{63B3BB69-23CF-44E3-9099-C40C66FF867C}">
                    <a14:compatExt spid="_x0000_s62499"/>
                  </a:ext>
                  <a:ext uri="{FF2B5EF4-FFF2-40B4-BE49-F238E27FC236}">
                    <a16:creationId xmlns:a16="http://schemas.microsoft.com/office/drawing/2014/main" id="{00000000-0008-0000-0500-000023F40000}"/>
                  </a:ext>
                </a:extLst>
              </xdr:cNvPr>
              <xdr:cNvSpPr/>
            </xdr:nvSpPr>
            <xdr:spPr bwMode="auto">
              <a:xfrm>
                <a:off x="5483444" y="2080720"/>
                <a:ext cx="102049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NAP</a:t>
                </a:r>
              </a:p>
            </xdr:txBody>
          </xdr:sp>
          <xdr:sp macro="" textlink="">
            <xdr:nvSpPr>
              <xdr:cNvPr id="62500" name="Option Button 36" hidden="1">
                <a:extLst>
                  <a:ext uri="{63B3BB69-23CF-44E3-9099-C40C66FF867C}">
                    <a14:compatExt spid="_x0000_s62500"/>
                  </a:ext>
                  <a:ext uri="{FF2B5EF4-FFF2-40B4-BE49-F238E27FC236}">
                    <a16:creationId xmlns:a16="http://schemas.microsoft.com/office/drawing/2014/main" id="{00000000-0008-0000-0500-000024F40000}"/>
                  </a:ext>
                </a:extLst>
              </xdr:cNvPr>
              <xdr:cNvSpPr/>
            </xdr:nvSpPr>
            <xdr:spPr bwMode="auto">
              <a:xfrm>
                <a:off x="5483444" y="2271220"/>
                <a:ext cx="102049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3210</xdr:colOff>
          <xdr:row>25</xdr:row>
          <xdr:rowOff>48444</xdr:rowOff>
        </xdr:from>
        <xdr:to>
          <xdr:col>5</xdr:col>
          <xdr:colOff>567822</xdr:colOff>
          <xdr:row>36</xdr:row>
          <xdr:rowOff>146632</xdr:rowOff>
        </xdr:to>
        <xdr:grpSp>
          <xdr:nvGrpSpPr>
            <xdr:cNvPr id="12" name="Group 11">
              <a:extLst>
                <a:ext uri="{FF2B5EF4-FFF2-40B4-BE49-F238E27FC236}">
                  <a16:creationId xmlns:a16="http://schemas.microsoft.com/office/drawing/2014/main" id="{00000000-0008-0000-0500-00000C000000}"/>
                </a:ext>
              </a:extLst>
            </xdr:cNvPr>
            <xdr:cNvGrpSpPr/>
          </xdr:nvGrpSpPr>
          <xdr:grpSpPr>
            <a:xfrm>
              <a:off x="1695298" y="5102297"/>
              <a:ext cx="1169730" cy="2160070"/>
              <a:chOff x="5147716" y="2865397"/>
              <a:chExt cx="1459953" cy="1914525"/>
            </a:xfrm>
          </xdr:grpSpPr>
          <xdr:sp macro="" textlink="">
            <xdr:nvSpPr>
              <xdr:cNvPr id="62501" name="Group Box 37" hidden="1">
                <a:extLst>
                  <a:ext uri="{63B3BB69-23CF-44E3-9099-C40C66FF867C}">
                    <a14:compatExt spid="_x0000_s62501"/>
                  </a:ext>
                  <a:ext uri="{FF2B5EF4-FFF2-40B4-BE49-F238E27FC236}">
                    <a16:creationId xmlns:a16="http://schemas.microsoft.com/office/drawing/2014/main" id="{00000000-0008-0000-0500-000025F40000}"/>
                  </a:ext>
                </a:extLst>
              </xdr:cNvPr>
              <xdr:cNvSpPr/>
            </xdr:nvSpPr>
            <xdr:spPr bwMode="auto">
              <a:xfrm>
                <a:off x="5147716" y="2865397"/>
                <a:ext cx="1459953" cy="19145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Administrative</a:t>
                </a:r>
              </a:p>
            </xdr:txBody>
          </xdr:sp>
          <xdr:sp macro="" textlink="">
            <xdr:nvSpPr>
              <xdr:cNvPr id="62502" name="Option Button 38" hidden="1">
                <a:extLst>
                  <a:ext uri="{63B3BB69-23CF-44E3-9099-C40C66FF867C}">
                    <a14:compatExt spid="_x0000_s62502"/>
                  </a:ext>
                  <a:ext uri="{FF2B5EF4-FFF2-40B4-BE49-F238E27FC236}">
                    <a16:creationId xmlns:a16="http://schemas.microsoft.com/office/drawing/2014/main" id="{00000000-0008-0000-0500-000026F40000}"/>
                  </a:ext>
                </a:extLst>
              </xdr:cNvPr>
              <xdr:cNvSpPr/>
            </xdr:nvSpPr>
            <xdr:spPr bwMode="auto">
              <a:xfrm>
                <a:off x="5487383" y="3031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95-100 %</a:t>
                </a:r>
              </a:p>
            </xdr:txBody>
          </xdr:sp>
          <xdr:sp macro="" textlink="">
            <xdr:nvSpPr>
              <xdr:cNvPr id="62503" name="Option Button 39" hidden="1">
                <a:extLst>
                  <a:ext uri="{63B3BB69-23CF-44E3-9099-C40C66FF867C}">
                    <a14:compatExt spid="_x0000_s62503"/>
                  </a:ext>
                  <a:ext uri="{FF2B5EF4-FFF2-40B4-BE49-F238E27FC236}">
                    <a16:creationId xmlns:a16="http://schemas.microsoft.com/office/drawing/2014/main" id="{00000000-0008-0000-0500-000027F40000}"/>
                  </a:ext>
                </a:extLst>
              </xdr:cNvPr>
              <xdr:cNvSpPr/>
            </xdr:nvSpPr>
            <xdr:spPr bwMode="auto">
              <a:xfrm>
                <a:off x="5487383" y="3222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75-95 %</a:t>
                </a:r>
              </a:p>
            </xdr:txBody>
          </xdr:sp>
          <xdr:sp macro="" textlink="">
            <xdr:nvSpPr>
              <xdr:cNvPr id="62504" name="Option Button 40" hidden="1">
                <a:extLst>
                  <a:ext uri="{63B3BB69-23CF-44E3-9099-C40C66FF867C}">
                    <a14:compatExt spid="_x0000_s62504"/>
                  </a:ext>
                  <a:ext uri="{FF2B5EF4-FFF2-40B4-BE49-F238E27FC236}">
                    <a16:creationId xmlns:a16="http://schemas.microsoft.com/office/drawing/2014/main" id="{00000000-0008-0000-0500-000028F40000}"/>
                  </a:ext>
                </a:extLst>
              </xdr:cNvPr>
              <xdr:cNvSpPr/>
            </xdr:nvSpPr>
            <xdr:spPr bwMode="auto">
              <a:xfrm>
                <a:off x="5487383" y="3412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50-75 %</a:t>
                </a:r>
              </a:p>
            </xdr:txBody>
          </xdr:sp>
          <xdr:sp macro="" textlink="">
            <xdr:nvSpPr>
              <xdr:cNvPr id="62505" name="Option Button 41" hidden="1">
                <a:extLst>
                  <a:ext uri="{63B3BB69-23CF-44E3-9099-C40C66FF867C}">
                    <a14:compatExt spid="_x0000_s62505"/>
                  </a:ext>
                  <a:ext uri="{FF2B5EF4-FFF2-40B4-BE49-F238E27FC236}">
                    <a16:creationId xmlns:a16="http://schemas.microsoft.com/office/drawing/2014/main" id="{00000000-0008-0000-0500-000029F40000}"/>
                  </a:ext>
                </a:extLst>
              </xdr:cNvPr>
              <xdr:cNvSpPr/>
            </xdr:nvSpPr>
            <xdr:spPr bwMode="auto">
              <a:xfrm>
                <a:off x="5487383" y="3603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25-50 %</a:t>
                </a:r>
              </a:p>
            </xdr:txBody>
          </xdr:sp>
          <xdr:sp macro="" textlink="">
            <xdr:nvSpPr>
              <xdr:cNvPr id="62506" name="Option Button 42" hidden="1">
                <a:extLst>
                  <a:ext uri="{63B3BB69-23CF-44E3-9099-C40C66FF867C}">
                    <a14:compatExt spid="_x0000_s62506"/>
                  </a:ext>
                  <a:ext uri="{FF2B5EF4-FFF2-40B4-BE49-F238E27FC236}">
                    <a16:creationId xmlns:a16="http://schemas.microsoft.com/office/drawing/2014/main" id="{00000000-0008-0000-0500-00002AF40000}"/>
                  </a:ext>
                </a:extLst>
              </xdr:cNvPr>
              <xdr:cNvSpPr/>
            </xdr:nvSpPr>
            <xdr:spPr bwMode="auto">
              <a:xfrm>
                <a:off x="5487383" y="3793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1-25 %</a:t>
                </a:r>
              </a:p>
            </xdr:txBody>
          </xdr:sp>
          <xdr:sp macro="" textlink="">
            <xdr:nvSpPr>
              <xdr:cNvPr id="62507" name="Option Button 43" hidden="1">
                <a:extLst>
                  <a:ext uri="{63B3BB69-23CF-44E3-9099-C40C66FF867C}">
                    <a14:compatExt spid="_x0000_s62507"/>
                  </a:ext>
                  <a:ext uri="{FF2B5EF4-FFF2-40B4-BE49-F238E27FC236}">
                    <a16:creationId xmlns:a16="http://schemas.microsoft.com/office/drawing/2014/main" id="{00000000-0008-0000-0500-00002BF40000}"/>
                  </a:ext>
                </a:extLst>
              </xdr:cNvPr>
              <xdr:cNvSpPr/>
            </xdr:nvSpPr>
            <xdr:spPr bwMode="auto">
              <a:xfrm>
                <a:off x="5487383" y="3984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0 %</a:t>
                </a:r>
              </a:p>
            </xdr:txBody>
          </xdr:sp>
          <xdr:sp macro="" textlink="">
            <xdr:nvSpPr>
              <xdr:cNvPr id="62508" name="Option Button 44" hidden="1">
                <a:extLst>
                  <a:ext uri="{63B3BB69-23CF-44E3-9099-C40C66FF867C}">
                    <a14:compatExt spid="_x0000_s62508"/>
                  </a:ext>
                  <a:ext uri="{FF2B5EF4-FFF2-40B4-BE49-F238E27FC236}">
                    <a16:creationId xmlns:a16="http://schemas.microsoft.com/office/drawing/2014/main" id="{00000000-0008-0000-0500-00002CF40000}"/>
                  </a:ext>
                </a:extLst>
              </xdr:cNvPr>
              <xdr:cNvSpPr/>
            </xdr:nvSpPr>
            <xdr:spPr bwMode="auto">
              <a:xfrm>
                <a:off x="5487383" y="4174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NAP</a:t>
                </a:r>
              </a:p>
            </xdr:txBody>
          </xdr:sp>
          <xdr:sp macro="" textlink="">
            <xdr:nvSpPr>
              <xdr:cNvPr id="62509" name="Option Button 45" hidden="1">
                <a:extLst>
                  <a:ext uri="{63B3BB69-23CF-44E3-9099-C40C66FF867C}">
                    <a14:compatExt spid="_x0000_s62509"/>
                  </a:ext>
                  <a:ext uri="{FF2B5EF4-FFF2-40B4-BE49-F238E27FC236}">
                    <a16:creationId xmlns:a16="http://schemas.microsoft.com/office/drawing/2014/main" id="{00000000-0008-0000-0500-00002DF40000}"/>
                  </a:ext>
                </a:extLst>
              </xdr:cNvPr>
              <xdr:cNvSpPr/>
            </xdr:nvSpPr>
            <xdr:spPr bwMode="auto">
              <a:xfrm>
                <a:off x="5487383" y="4365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8393</xdr:colOff>
          <xdr:row>37</xdr:row>
          <xdr:rowOff>132143</xdr:rowOff>
        </xdr:from>
        <xdr:to>
          <xdr:col>5</xdr:col>
          <xdr:colOff>573005</xdr:colOff>
          <xdr:row>48</xdr:row>
          <xdr:rowOff>155625</xdr:rowOff>
        </xdr:to>
        <xdr:grpSp>
          <xdr:nvGrpSpPr>
            <xdr:cNvPr id="13" name="Group 12">
              <a:extLst>
                <a:ext uri="{FF2B5EF4-FFF2-40B4-BE49-F238E27FC236}">
                  <a16:creationId xmlns:a16="http://schemas.microsoft.com/office/drawing/2014/main" id="{00000000-0008-0000-0500-00000D000000}"/>
                </a:ext>
              </a:extLst>
            </xdr:cNvPr>
            <xdr:cNvGrpSpPr/>
          </xdr:nvGrpSpPr>
          <xdr:grpSpPr>
            <a:xfrm>
              <a:off x="1700481" y="7438378"/>
              <a:ext cx="1169730" cy="2118982"/>
              <a:chOff x="5154333" y="4954337"/>
              <a:chExt cx="1459952" cy="1914526"/>
            </a:xfrm>
          </xdr:grpSpPr>
          <xdr:sp macro="" textlink="">
            <xdr:nvSpPr>
              <xdr:cNvPr id="62510" name="Group Box 46" hidden="1">
                <a:extLst>
                  <a:ext uri="{63B3BB69-23CF-44E3-9099-C40C66FF867C}">
                    <a14:compatExt spid="_x0000_s62510"/>
                  </a:ext>
                  <a:ext uri="{FF2B5EF4-FFF2-40B4-BE49-F238E27FC236}">
                    <a16:creationId xmlns:a16="http://schemas.microsoft.com/office/drawing/2014/main" id="{00000000-0008-0000-0500-00002EF40000}"/>
                  </a:ext>
                </a:extLst>
              </xdr:cNvPr>
              <xdr:cNvSpPr/>
            </xdr:nvSpPr>
            <xdr:spPr bwMode="auto">
              <a:xfrm>
                <a:off x="5154333" y="4954337"/>
                <a:ext cx="1459952" cy="191452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Pénal</a:t>
                </a:r>
              </a:p>
            </xdr:txBody>
          </xdr:sp>
          <xdr:sp macro="" textlink="">
            <xdr:nvSpPr>
              <xdr:cNvPr id="62511" name="Option Button 47" hidden="1">
                <a:extLst>
                  <a:ext uri="{63B3BB69-23CF-44E3-9099-C40C66FF867C}">
                    <a14:compatExt spid="_x0000_s62511"/>
                  </a:ext>
                  <a:ext uri="{FF2B5EF4-FFF2-40B4-BE49-F238E27FC236}">
                    <a16:creationId xmlns:a16="http://schemas.microsoft.com/office/drawing/2014/main" id="{00000000-0008-0000-0500-00002FF40000}"/>
                  </a:ext>
                </a:extLst>
              </xdr:cNvPr>
              <xdr:cNvSpPr/>
            </xdr:nvSpPr>
            <xdr:spPr bwMode="auto">
              <a:xfrm>
                <a:off x="5487385" y="5127417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95-100 %</a:t>
                </a:r>
              </a:p>
            </xdr:txBody>
          </xdr:sp>
          <xdr:sp macro="" textlink="">
            <xdr:nvSpPr>
              <xdr:cNvPr id="62512" name="Option Button 48" hidden="1">
                <a:extLst>
                  <a:ext uri="{63B3BB69-23CF-44E3-9099-C40C66FF867C}">
                    <a14:compatExt spid="_x0000_s62512"/>
                  </a:ext>
                  <a:ext uri="{FF2B5EF4-FFF2-40B4-BE49-F238E27FC236}">
                    <a16:creationId xmlns:a16="http://schemas.microsoft.com/office/drawing/2014/main" id="{00000000-0008-0000-0500-000030F40000}"/>
                  </a:ext>
                </a:extLst>
              </xdr:cNvPr>
              <xdr:cNvSpPr/>
            </xdr:nvSpPr>
            <xdr:spPr bwMode="auto">
              <a:xfrm>
                <a:off x="5487385" y="5317917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75-95 %</a:t>
                </a:r>
              </a:p>
            </xdr:txBody>
          </xdr:sp>
          <xdr:sp macro="" textlink="">
            <xdr:nvSpPr>
              <xdr:cNvPr id="62513" name="Option Button 49" hidden="1">
                <a:extLst>
                  <a:ext uri="{63B3BB69-23CF-44E3-9099-C40C66FF867C}">
                    <a14:compatExt spid="_x0000_s62513"/>
                  </a:ext>
                  <a:ext uri="{FF2B5EF4-FFF2-40B4-BE49-F238E27FC236}">
                    <a16:creationId xmlns:a16="http://schemas.microsoft.com/office/drawing/2014/main" id="{00000000-0008-0000-0500-000031F40000}"/>
                  </a:ext>
                </a:extLst>
              </xdr:cNvPr>
              <xdr:cNvSpPr/>
            </xdr:nvSpPr>
            <xdr:spPr bwMode="auto">
              <a:xfrm>
                <a:off x="5487385" y="5508417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50-75 %</a:t>
                </a:r>
              </a:p>
            </xdr:txBody>
          </xdr:sp>
          <xdr:sp macro="" textlink="">
            <xdr:nvSpPr>
              <xdr:cNvPr id="62514" name="Option Button 50" hidden="1">
                <a:extLst>
                  <a:ext uri="{63B3BB69-23CF-44E3-9099-C40C66FF867C}">
                    <a14:compatExt spid="_x0000_s62514"/>
                  </a:ext>
                  <a:ext uri="{FF2B5EF4-FFF2-40B4-BE49-F238E27FC236}">
                    <a16:creationId xmlns:a16="http://schemas.microsoft.com/office/drawing/2014/main" id="{00000000-0008-0000-0500-000032F40000}"/>
                  </a:ext>
                </a:extLst>
              </xdr:cNvPr>
              <xdr:cNvSpPr/>
            </xdr:nvSpPr>
            <xdr:spPr bwMode="auto">
              <a:xfrm>
                <a:off x="5487385" y="5698917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25-50 %</a:t>
                </a:r>
              </a:p>
            </xdr:txBody>
          </xdr:sp>
          <xdr:sp macro="" textlink="">
            <xdr:nvSpPr>
              <xdr:cNvPr id="62515" name="Option Button 51" hidden="1">
                <a:extLst>
                  <a:ext uri="{63B3BB69-23CF-44E3-9099-C40C66FF867C}">
                    <a14:compatExt spid="_x0000_s62515"/>
                  </a:ext>
                  <a:ext uri="{FF2B5EF4-FFF2-40B4-BE49-F238E27FC236}">
                    <a16:creationId xmlns:a16="http://schemas.microsoft.com/office/drawing/2014/main" id="{00000000-0008-0000-0500-000033F40000}"/>
                  </a:ext>
                </a:extLst>
              </xdr:cNvPr>
              <xdr:cNvSpPr/>
            </xdr:nvSpPr>
            <xdr:spPr bwMode="auto">
              <a:xfrm>
                <a:off x="5487385" y="5889417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1-25 %</a:t>
                </a:r>
              </a:p>
            </xdr:txBody>
          </xdr:sp>
          <xdr:sp macro="" textlink="">
            <xdr:nvSpPr>
              <xdr:cNvPr id="62516" name="Option Button 52" hidden="1">
                <a:extLst>
                  <a:ext uri="{63B3BB69-23CF-44E3-9099-C40C66FF867C}">
                    <a14:compatExt spid="_x0000_s62516"/>
                  </a:ext>
                  <a:ext uri="{FF2B5EF4-FFF2-40B4-BE49-F238E27FC236}">
                    <a16:creationId xmlns:a16="http://schemas.microsoft.com/office/drawing/2014/main" id="{00000000-0008-0000-0500-000034F40000}"/>
                  </a:ext>
                </a:extLst>
              </xdr:cNvPr>
              <xdr:cNvSpPr/>
            </xdr:nvSpPr>
            <xdr:spPr bwMode="auto">
              <a:xfrm>
                <a:off x="5487385" y="6079917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0 %</a:t>
                </a:r>
              </a:p>
            </xdr:txBody>
          </xdr:sp>
          <xdr:sp macro="" textlink="">
            <xdr:nvSpPr>
              <xdr:cNvPr id="62517" name="Option Button 53" hidden="1">
                <a:extLst>
                  <a:ext uri="{63B3BB69-23CF-44E3-9099-C40C66FF867C}">
                    <a14:compatExt spid="_x0000_s62517"/>
                  </a:ext>
                  <a:ext uri="{FF2B5EF4-FFF2-40B4-BE49-F238E27FC236}">
                    <a16:creationId xmlns:a16="http://schemas.microsoft.com/office/drawing/2014/main" id="{00000000-0008-0000-0500-000035F40000}"/>
                  </a:ext>
                </a:extLst>
              </xdr:cNvPr>
              <xdr:cNvSpPr/>
            </xdr:nvSpPr>
            <xdr:spPr bwMode="auto">
              <a:xfrm>
                <a:off x="5487385" y="6270417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NAP</a:t>
                </a:r>
              </a:p>
            </xdr:txBody>
          </xdr:sp>
          <xdr:sp macro="" textlink="">
            <xdr:nvSpPr>
              <xdr:cNvPr id="62518" name="Option Button 54" hidden="1">
                <a:extLst>
                  <a:ext uri="{63B3BB69-23CF-44E3-9099-C40C66FF867C}">
                    <a14:compatExt spid="_x0000_s62518"/>
                  </a:ext>
                  <a:ext uri="{FF2B5EF4-FFF2-40B4-BE49-F238E27FC236}">
                    <a16:creationId xmlns:a16="http://schemas.microsoft.com/office/drawing/2014/main" id="{00000000-0008-0000-0500-000036F40000}"/>
                  </a:ext>
                </a:extLst>
              </xdr:cNvPr>
              <xdr:cNvSpPr/>
            </xdr:nvSpPr>
            <xdr:spPr bwMode="auto">
              <a:xfrm>
                <a:off x="5487385" y="6460916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13</xdr:row>
          <xdr:rowOff>161925</xdr:rowOff>
        </xdr:from>
        <xdr:to>
          <xdr:col>9</xdr:col>
          <xdr:colOff>323850</xdr:colOff>
          <xdr:row>15</xdr:row>
          <xdr:rowOff>9525</xdr:rowOff>
        </xdr:to>
        <xdr:sp macro="" textlink="">
          <xdr:nvSpPr>
            <xdr:cNvPr id="62519" name="Check Box 55" hidden="1">
              <a:extLst>
                <a:ext uri="{63B3BB69-23CF-44E3-9099-C40C66FF867C}">
                  <a14:compatExt spid="_x0000_s62519"/>
                </a:ext>
                <a:ext uri="{FF2B5EF4-FFF2-40B4-BE49-F238E27FC236}">
                  <a16:creationId xmlns:a16="http://schemas.microsoft.com/office/drawing/2014/main" id="{00000000-0008-0000-0500-000037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14</xdr:row>
          <xdr:rowOff>161925</xdr:rowOff>
        </xdr:from>
        <xdr:to>
          <xdr:col>9</xdr:col>
          <xdr:colOff>323850</xdr:colOff>
          <xdr:row>16</xdr:row>
          <xdr:rowOff>9525</xdr:rowOff>
        </xdr:to>
        <xdr:sp macro="" textlink="">
          <xdr:nvSpPr>
            <xdr:cNvPr id="62520" name="Check Box 56" hidden="1">
              <a:extLst>
                <a:ext uri="{63B3BB69-23CF-44E3-9099-C40C66FF867C}">
                  <a14:compatExt spid="_x0000_s62520"/>
                </a:ext>
                <a:ext uri="{FF2B5EF4-FFF2-40B4-BE49-F238E27FC236}">
                  <a16:creationId xmlns:a16="http://schemas.microsoft.com/office/drawing/2014/main" id="{00000000-0008-0000-0500-000038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15</xdr:row>
          <xdr:rowOff>161925</xdr:rowOff>
        </xdr:from>
        <xdr:to>
          <xdr:col>9</xdr:col>
          <xdr:colOff>323850</xdr:colOff>
          <xdr:row>17</xdr:row>
          <xdr:rowOff>9525</xdr:rowOff>
        </xdr:to>
        <xdr:sp macro="" textlink="">
          <xdr:nvSpPr>
            <xdr:cNvPr id="62521" name="Check Box 57" hidden="1">
              <a:extLst>
                <a:ext uri="{63B3BB69-23CF-44E3-9099-C40C66FF867C}">
                  <a14:compatExt spid="_x0000_s62521"/>
                </a:ext>
                <a:ext uri="{FF2B5EF4-FFF2-40B4-BE49-F238E27FC236}">
                  <a16:creationId xmlns:a16="http://schemas.microsoft.com/office/drawing/2014/main" id="{00000000-0008-0000-0500-000039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16</xdr:row>
          <xdr:rowOff>161925</xdr:rowOff>
        </xdr:from>
        <xdr:to>
          <xdr:col>9</xdr:col>
          <xdr:colOff>323850</xdr:colOff>
          <xdr:row>18</xdr:row>
          <xdr:rowOff>9525</xdr:rowOff>
        </xdr:to>
        <xdr:sp macro="" textlink="">
          <xdr:nvSpPr>
            <xdr:cNvPr id="62522" name="Check Box 58" hidden="1">
              <a:extLst>
                <a:ext uri="{63B3BB69-23CF-44E3-9099-C40C66FF867C}">
                  <a14:compatExt spid="_x0000_s62522"/>
                </a:ext>
                <a:ext uri="{FF2B5EF4-FFF2-40B4-BE49-F238E27FC236}">
                  <a16:creationId xmlns:a16="http://schemas.microsoft.com/office/drawing/2014/main" id="{00000000-0008-0000-0500-00003A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25</xdr:row>
          <xdr:rowOff>171450</xdr:rowOff>
        </xdr:from>
        <xdr:to>
          <xdr:col>9</xdr:col>
          <xdr:colOff>276225</xdr:colOff>
          <xdr:row>27</xdr:row>
          <xdr:rowOff>38100</xdr:rowOff>
        </xdr:to>
        <xdr:sp macro="" textlink="">
          <xdr:nvSpPr>
            <xdr:cNvPr id="62523" name="Check Box 59" hidden="1">
              <a:extLst>
                <a:ext uri="{63B3BB69-23CF-44E3-9099-C40C66FF867C}">
                  <a14:compatExt spid="_x0000_s62523"/>
                </a:ext>
                <a:ext uri="{FF2B5EF4-FFF2-40B4-BE49-F238E27FC236}">
                  <a16:creationId xmlns:a16="http://schemas.microsoft.com/office/drawing/2014/main" id="{00000000-0008-0000-0500-00003B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26</xdr:row>
          <xdr:rowOff>190500</xdr:rowOff>
        </xdr:from>
        <xdr:to>
          <xdr:col>9</xdr:col>
          <xdr:colOff>276225</xdr:colOff>
          <xdr:row>28</xdr:row>
          <xdr:rowOff>57150</xdr:rowOff>
        </xdr:to>
        <xdr:sp macro="" textlink="">
          <xdr:nvSpPr>
            <xdr:cNvPr id="62524" name="Check Box 60" hidden="1">
              <a:extLst>
                <a:ext uri="{63B3BB69-23CF-44E3-9099-C40C66FF867C}">
                  <a14:compatExt spid="_x0000_s62524"/>
                </a:ext>
                <a:ext uri="{FF2B5EF4-FFF2-40B4-BE49-F238E27FC236}">
                  <a16:creationId xmlns:a16="http://schemas.microsoft.com/office/drawing/2014/main" id="{00000000-0008-0000-0500-00003C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28</xdr:row>
          <xdr:rowOff>9525</xdr:rowOff>
        </xdr:from>
        <xdr:to>
          <xdr:col>9</xdr:col>
          <xdr:colOff>276225</xdr:colOff>
          <xdr:row>29</xdr:row>
          <xdr:rowOff>66675</xdr:rowOff>
        </xdr:to>
        <xdr:sp macro="" textlink="">
          <xdr:nvSpPr>
            <xdr:cNvPr id="62525" name="Check Box 61" hidden="1">
              <a:extLst>
                <a:ext uri="{63B3BB69-23CF-44E3-9099-C40C66FF867C}">
                  <a14:compatExt spid="_x0000_s62525"/>
                </a:ext>
                <a:ext uri="{FF2B5EF4-FFF2-40B4-BE49-F238E27FC236}">
                  <a16:creationId xmlns:a16="http://schemas.microsoft.com/office/drawing/2014/main" id="{00000000-0008-0000-0500-00003D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29</xdr:row>
          <xdr:rowOff>28575</xdr:rowOff>
        </xdr:from>
        <xdr:to>
          <xdr:col>9</xdr:col>
          <xdr:colOff>276225</xdr:colOff>
          <xdr:row>30</xdr:row>
          <xdr:rowOff>85725</xdr:rowOff>
        </xdr:to>
        <xdr:sp macro="" textlink="">
          <xdr:nvSpPr>
            <xdr:cNvPr id="62526" name="Check Box 62" hidden="1">
              <a:extLst>
                <a:ext uri="{63B3BB69-23CF-44E3-9099-C40C66FF867C}">
                  <a14:compatExt spid="_x0000_s62526"/>
                </a:ext>
                <a:ext uri="{FF2B5EF4-FFF2-40B4-BE49-F238E27FC236}">
                  <a16:creationId xmlns:a16="http://schemas.microsoft.com/office/drawing/2014/main" id="{00000000-0008-0000-0500-00003E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30</xdr:row>
          <xdr:rowOff>38100</xdr:rowOff>
        </xdr:from>
        <xdr:to>
          <xdr:col>9</xdr:col>
          <xdr:colOff>276225</xdr:colOff>
          <xdr:row>31</xdr:row>
          <xdr:rowOff>104775</xdr:rowOff>
        </xdr:to>
        <xdr:sp macro="" textlink="">
          <xdr:nvSpPr>
            <xdr:cNvPr id="62527" name="Check Box 63" hidden="1">
              <a:extLst>
                <a:ext uri="{63B3BB69-23CF-44E3-9099-C40C66FF867C}">
                  <a14:compatExt spid="_x0000_s62527"/>
                </a:ext>
                <a:ext uri="{FF2B5EF4-FFF2-40B4-BE49-F238E27FC236}">
                  <a16:creationId xmlns:a16="http://schemas.microsoft.com/office/drawing/2014/main" id="{00000000-0008-0000-0500-00003F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37</xdr:row>
          <xdr:rowOff>161925</xdr:rowOff>
        </xdr:from>
        <xdr:to>
          <xdr:col>9</xdr:col>
          <xdr:colOff>247650</xdr:colOff>
          <xdr:row>39</xdr:row>
          <xdr:rowOff>9525</xdr:rowOff>
        </xdr:to>
        <xdr:sp macro="" textlink="">
          <xdr:nvSpPr>
            <xdr:cNvPr id="62528" name="Check Box 64" hidden="1">
              <a:extLst>
                <a:ext uri="{63B3BB69-23CF-44E3-9099-C40C66FF867C}">
                  <a14:compatExt spid="_x0000_s62528"/>
                </a:ext>
                <a:ext uri="{FF2B5EF4-FFF2-40B4-BE49-F238E27FC236}">
                  <a16:creationId xmlns:a16="http://schemas.microsoft.com/office/drawing/2014/main" id="{00000000-0008-0000-0500-000040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38</xdr:row>
          <xdr:rowOff>161925</xdr:rowOff>
        </xdr:from>
        <xdr:to>
          <xdr:col>9</xdr:col>
          <xdr:colOff>247650</xdr:colOff>
          <xdr:row>40</xdr:row>
          <xdr:rowOff>9525</xdr:rowOff>
        </xdr:to>
        <xdr:sp macro="" textlink="">
          <xdr:nvSpPr>
            <xdr:cNvPr id="62529" name="Check Box 65" hidden="1">
              <a:extLst>
                <a:ext uri="{63B3BB69-23CF-44E3-9099-C40C66FF867C}">
                  <a14:compatExt spid="_x0000_s62529"/>
                </a:ext>
                <a:ext uri="{FF2B5EF4-FFF2-40B4-BE49-F238E27FC236}">
                  <a16:creationId xmlns:a16="http://schemas.microsoft.com/office/drawing/2014/main" id="{00000000-0008-0000-0500-000041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39</xdr:row>
          <xdr:rowOff>161925</xdr:rowOff>
        </xdr:from>
        <xdr:to>
          <xdr:col>9</xdr:col>
          <xdr:colOff>247650</xdr:colOff>
          <xdr:row>41</xdr:row>
          <xdr:rowOff>9525</xdr:rowOff>
        </xdr:to>
        <xdr:sp macro="" textlink="">
          <xdr:nvSpPr>
            <xdr:cNvPr id="62530" name="Check Box 66" hidden="1">
              <a:extLst>
                <a:ext uri="{63B3BB69-23CF-44E3-9099-C40C66FF867C}">
                  <a14:compatExt spid="_x0000_s62530"/>
                </a:ext>
                <a:ext uri="{FF2B5EF4-FFF2-40B4-BE49-F238E27FC236}">
                  <a16:creationId xmlns:a16="http://schemas.microsoft.com/office/drawing/2014/main" id="{00000000-0008-0000-0500-000042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40</xdr:row>
          <xdr:rowOff>152400</xdr:rowOff>
        </xdr:from>
        <xdr:to>
          <xdr:col>9</xdr:col>
          <xdr:colOff>247650</xdr:colOff>
          <xdr:row>42</xdr:row>
          <xdr:rowOff>0</xdr:rowOff>
        </xdr:to>
        <xdr:sp macro="" textlink="">
          <xdr:nvSpPr>
            <xdr:cNvPr id="62531" name="Check Box 67" hidden="1">
              <a:extLst>
                <a:ext uri="{63B3BB69-23CF-44E3-9099-C40C66FF867C}">
                  <a14:compatExt spid="_x0000_s62531"/>
                </a:ext>
                <a:ext uri="{FF2B5EF4-FFF2-40B4-BE49-F238E27FC236}">
                  <a16:creationId xmlns:a16="http://schemas.microsoft.com/office/drawing/2014/main" id="{00000000-0008-0000-0500-000043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41</xdr:row>
          <xdr:rowOff>152400</xdr:rowOff>
        </xdr:from>
        <xdr:to>
          <xdr:col>9</xdr:col>
          <xdr:colOff>247650</xdr:colOff>
          <xdr:row>43</xdr:row>
          <xdr:rowOff>0</xdr:rowOff>
        </xdr:to>
        <xdr:sp macro="" textlink="">
          <xdr:nvSpPr>
            <xdr:cNvPr id="62532" name="Check Box 68" hidden="1">
              <a:extLst>
                <a:ext uri="{63B3BB69-23CF-44E3-9099-C40C66FF867C}">
                  <a14:compatExt spid="_x0000_s62532"/>
                </a:ext>
                <a:ext uri="{FF2B5EF4-FFF2-40B4-BE49-F238E27FC236}">
                  <a16:creationId xmlns:a16="http://schemas.microsoft.com/office/drawing/2014/main" id="{00000000-0008-0000-0500-000044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13</xdr:row>
          <xdr:rowOff>171450</xdr:rowOff>
        </xdr:from>
        <xdr:to>
          <xdr:col>14</xdr:col>
          <xdr:colOff>314325</xdr:colOff>
          <xdr:row>15</xdr:row>
          <xdr:rowOff>19050</xdr:rowOff>
        </xdr:to>
        <xdr:sp macro="" textlink="">
          <xdr:nvSpPr>
            <xdr:cNvPr id="62533" name="Check Box 69" hidden="1">
              <a:extLst>
                <a:ext uri="{63B3BB69-23CF-44E3-9099-C40C66FF867C}">
                  <a14:compatExt spid="_x0000_s62533"/>
                </a:ext>
                <a:ext uri="{FF2B5EF4-FFF2-40B4-BE49-F238E27FC236}">
                  <a16:creationId xmlns:a16="http://schemas.microsoft.com/office/drawing/2014/main" id="{00000000-0008-0000-0500-000045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14</xdr:row>
          <xdr:rowOff>171450</xdr:rowOff>
        </xdr:from>
        <xdr:to>
          <xdr:col>14</xdr:col>
          <xdr:colOff>314325</xdr:colOff>
          <xdr:row>16</xdr:row>
          <xdr:rowOff>19050</xdr:rowOff>
        </xdr:to>
        <xdr:sp macro="" textlink="">
          <xdr:nvSpPr>
            <xdr:cNvPr id="62534" name="Check Box 70" hidden="1">
              <a:extLst>
                <a:ext uri="{63B3BB69-23CF-44E3-9099-C40C66FF867C}">
                  <a14:compatExt spid="_x0000_s62534"/>
                </a:ext>
                <a:ext uri="{FF2B5EF4-FFF2-40B4-BE49-F238E27FC236}">
                  <a16:creationId xmlns:a16="http://schemas.microsoft.com/office/drawing/2014/main" id="{00000000-0008-0000-0500-000046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15</xdr:row>
          <xdr:rowOff>171450</xdr:rowOff>
        </xdr:from>
        <xdr:to>
          <xdr:col>14</xdr:col>
          <xdr:colOff>314325</xdr:colOff>
          <xdr:row>17</xdr:row>
          <xdr:rowOff>19050</xdr:rowOff>
        </xdr:to>
        <xdr:sp macro="" textlink="">
          <xdr:nvSpPr>
            <xdr:cNvPr id="62535" name="Check Box 71" hidden="1">
              <a:extLst>
                <a:ext uri="{63B3BB69-23CF-44E3-9099-C40C66FF867C}">
                  <a14:compatExt spid="_x0000_s62535"/>
                </a:ext>
                <a:ext uri="{FF2B5EF4-FFF2-40B4-BE49-F238E27FC236}">
                  <a16:creationId xmlns:a16="http://schemas.microsoft.com/office/drawing/2014/main" id="{00000000-0008-0000-0500-000047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16</xdr:row>
          <xdr:rowOff>171450</xdr:rowOff>
        </xdr:from>
        <xdr:to>
          <xdr:col>14</xdr:col>
          <xdr:colOff>314325</xdr:colOff>
          <xdr:row>18</xdr:row>
          <xdr:rowOff>19050</xdr:rowOff>
        </xdr:to>
        <xdr:sp macro="" textlink="">
          <xdr:nvSpPr>
            <xdr:cNvPr id="62536" name="Check Box 72" hidden="1">
              <a:extLst>
                <a:ext uri="{63B3BB69-23CF-44E3-9099-C40C66FF867C}">
                  <a14:compatExt spid="_x0000_s62536"/>
                </a:ext>
                <a:ext uri="{FF2B5EF4-FFF2-40B4-BE49-F238E27FC236}">
                  <a16:creationId xmlns:a16="http://schemas.microsoft.com/office/drawing/2014/main" id="{00000000-0008-0000-0500-000048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25</xdr:row>
          <xdr:rowOff>171450</xdr:rowOff>
        </xdr:from>
        <xdr:to>
          <xdr:col>14</xdr:col>
          <xdr:colOff>314325</xdr:colOff>
          <xdr:row>27</xdr:row>
          <xdr:rowOff>19050</xdr:rowOff>
        </xdr:to>
        <xdr:sp macro="" textlink="">
          <xdr:nvSpPr>
            <xdr:cNvPr id="62538" name="Check Box 74" hidden="1">
              <a:extLst>
                <a:ext uri="{63B3BB69-23CF-44E3-9099-C40C66FF867C}">
                  <a14:compatExt spid="_x0000_s62538"/>
                </a:ext>
                <a:ext uri="{FF2B5EF4-FFF2-40B4-BE49-F238E27FC236}">
                  <a16:creationId xmlns:a16="http://schemas.microsoft.com/office/drawing/2014/main" id="{00000000-0008-0000-0500-00004A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26</xdr:row>
          <xdr:rowOff>171450</xdr:rowOff>
        </xdr:from>
        <xdr:to>
          <xdr:col>14</xdr:col>
          <xdr:colOff>314325</xdr:colOff>
          <xdr:row>28</xdr:row>
          <xdr:rowOff>19050</xdr:rowOff>
        </xdr:to>
        <xdr:sp macro="" textlink="">
          <xdr:nvSpPr>
            <xdr:cNvPr id="62539" name="Check Box 75" hidden="1">
              <a:extLst>
                <a:ext uri="{63B3BB69-23CF-44E3-9099-C40C66FF867C}">
                  <a14:compatExt spid="_x0000_s62539"/>
                </a:ext>
                <a:ext uri="{FF2B5EF4-FFF2-40B4-BE49-F238E27FC236}">
                  <a16:creationId xmlns:a16="http://schemas.microsoft.com/office/drawing/2014/main" id="{00000000-0008-0000-0500-00004B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27</xdr:row>
          <xdr:rowOff>171450</xdr:rowOff>
        </xdr:from>
        <xdr:to>
          <xdr:col>14</xdr:col>
          <xdr:colOff>314325</xdr:colOff>
          <xdr:row>29</xdr:row>
          <xdr:rowOff>19050</xdr:rowOff>
        </xdr:to>
        <xdr:sp macro="" textlink="">
          <xdr:nvSpPr>
            <xdr:cNvPr id="62540" name="Check Box 76" hidden="1">
              <a:extLst>
                <a:ext uri="{63B3BB69-23CF-44E3-9099-C40C66FF867C}">
                  <a14:compatExt spid="_x0000_s62540"/>
                </a:ext>
                <a:ext uri="{FF2B5EF4-FFF2-40B4-BE49-F238E27FC236}">
                  <a16:creationId xmlns:a16="http://schemas.microsoft.com/office/drawing/2014/main" id="{00000000-0008-0000-0500-00004C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28</xdr:row>
          <xdr:rowOff>171450</xdr:rowOff>
        </xdr:from>
        <xdr:to>
          <xdr:col>14</xdr:col>
          <xdr:colOff>314325</xdr:colOff>
          <xdr:row>30</xdr:row>
          <xdr:rowOff>19050</xdr:rowOff>
        </xdr:to>
        <xdr:sp macro="" textlink="">
          <xdr:nvSpPr>
            <xdr:cNvPr id="62541" name="Check Box 77" hidden="1">
              <a:extLst>
                <a:ext uri="{63B3BB69-23CF-44E3-9099-C40C66FF867C}">
                  <a14:compatExt spid="_x0000_s62541"/>
                </a:ext>
                <a:ext uri="{FF2B5EF4-FFF2-40B4-BE49-F238E27FC236}">
                  <a16:creationId xmlns:a16="http://schemas.microsoft.com/office/drawing/2014/main" id="{00000000-0008-0000-0500-00004D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37</xdr:row>
          <xdr:rowOff>171450</xdr:rowOff>
        </xdr:from>
        <xdr:to>
          <xdr:col>14</xdr:col>
          <xdr:colOff>314325</xdr:colOff>
          <xdr:row>39</xdr:row>
          <xdr:rowOff>19050</xdr:rowOff>
        </xdr:to>
        <xdr:sp macro="" textlink="">
          <xdr:nvSpPr>
            <xdr:cNvPr id="62543" name="Check Box 79" hidden="1">
              <a:extLst>
                <a:ext uri="{63B3BB69-23CF-44E3-9099-C40C66FF867C}">
                  <a14:compatExt spid="_x0000_s62543"/>
                </a:ext>
                <a:ext uri="{FF2B5EF4-FFF2-40B4-BE49-F238E27FC236}">
                  <a16:creationId xmlns:a16="http://schemas.microsoft.com/office/drawing/2014/main" id="{00000000-0008-0000-0500-00004F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38</xdr:row>
          <xdr:rowOff>171450</xdr:rowOff>
        </xdr:from>
        <xdr:to>
          <xdr:col>14</xdr:col>
          <xdr:colOff>314325</xdr:colOff>
          <xdr:row>40</xdr:row>
          <xdr:rowOff>19050</xdr:rowOff>
        </xdr:to>
        <xdr:sp macro="" textlink="">
          <xdr:nvSpPr>
            <xdr:cNvPr id="62544" name="Check Box 80" hidden="1">
              <a:extLst>
                <a:ext uri="{63B3BB69-23CF-44E3-9099-C40C66FF867C}">
                  <a14:compatExt spid="_x0000_s62544"/>
                </a:ext>
                <a:ext uri="{FF2B5EF4-FFF2-40B4-BE49-F238E27FC236}">
                  <a16:creationId xmlns:a16="http://schemas.microsoft.com/office/drawing/2014/main" id="{00000000-0008-0000-0500-000050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39</xdr:row>
          <xdr:rowOff>171450</xdr:rowOff>
        </xdr:from>
        <xdr:to>
          <xdr:col>14</xdr:col>
          <xdr:colOff>314325</xdr:colOff>
          <xdr:row>41</xdr:row>
          <xdr:rowOff>19050</xdr:rowOff>
        </xdr:to>
        <xdr:sp macro="" textlink="">
          <xdr:nvSpPr>
            <xdr:cNvPr id="62545" name="Check Box 81" hidden="1">
              <a:extLst>
                <a:ext uri="{63B3BB69-23CF-44E3-9099-C40C66FF867C}">
                  <a14:compatExt spid="_x0000_s62545"/>
                </a:ext>
                <a:ext uri="{FF2B5EF4-FFF2-40B4-BE49-F238E27FC236}">
                  <a16:creationId xmlns:a16="http://schemas.microsoft.com/office/drawing/2014/main" id="{00000000-0008-0000-0500-000051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40</xdr:row>
          <xdr:rowOff>171450</xdr:rowOff>
        </xdr:from>
        <xdr:to>
          <xdr:col>14</xdr:col>
          <xdr:colOff>314325</xdr:colOff>
          <xdr:row>42</xdr:row>
          <xdr:rowOff>19050</xdr:rowOff>
        </xdr:to>
        <xdr:sp macro="" textlink="">
          <xdr:nvSpPr>
            <xdr:cNvPr id="62546" name="Check Box 82" hidden="1">
              <a:extLst>
                <a:ext uri="{63B3BB69-23CF-44E3-9099-C40C66FF867C}">
                  <a14:compatExt spid="_x0000_s62546"/>
                </a:ext>
                <a:ext uri="{FF2B5EF4-FFF2-40B4-BE49-F238E27FC236}">
                  <a16:creationId xmlns:a16="http://schemas.microsoft.com/office/drawing/2014/main" id="{00000000-0008-0000-0500-000052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201707</xdr:colOff>
      <xdr:row>8</xdr:row>
      <xdr:rowOff>74703</xdr:rowOff>
    </xdr:from>
    <xdr:to>
      <xdr:col>3</xdr:col>
      <xdr:colOff>67237</xdr:colOff>
      <xdr:row>11</xdr:row>
      <xdr:rowOff>11206</xdr:rowOff>
    </xdr:to>
    <xdr:sp macro="" textlink="B10">
      <xdr:nvSpPr>
        <xdr:cNvPr id="14" name="Rectangle: Rounded Corners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/>
      </xdr:nvSpPr>
      <xdr:spPr>
        <a:xfrm>
          <a:off x="201707" y="1979703"/>
          <a:ext cx="1311089" cy="508003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fld id="{B112C845-D7A3-4430-8E0F-8B84B23F014A}" type="TxLink">
            <a:rPr lang="en-US" sz="1100" b="1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Taux de déploiement</a:t>
          </a:fld>
          <a:endParaRPr lang="en-GB" sz="1100" b="1"/>
        </a:p>
      </xdr:txBody>
    </xdr:sp>
    <xdr:clientData/>
  </xdr:twoCellAnchor>
  <xdr:twoCellAnchor>
    <xdr:from>
      <xdr:col>3</xdr:col>
      <xdr:colOff>231590</xdr:colOff>
      <xdr:row>8</xdr:row>
      <xdr:rowOff>74703</xdr:rowOff>
    </xdr:from>
    <xdr:to>
      <xdr:col>6</xdr:col>
      <xdr:colOff>89648</xdr:colOff>
      <xdr:row>10</xdr:row>
      <xdr:rowOff>82174</xdr:rowOff>
    </xdr:to>
    <xdr:sp macro="" textlink="E10">
      <xdr:nvSpPr>
        <xdr:cNvPr id="15" name="Rectangle: Rounded Corners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/>
      </xdr:nvSpPr>
      <xdr:spPr>
        <a:xfrm>
          <a:off x="1688915" y="1027203"/>
          <a:ext cx="1324908" cy="388471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fld id="{31FCC585-CB5B-432F-BBE9-1570183458ED}" type="TxLink">
            <a:rPr lang="en-US" sz="1100" b="1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Taux d'utilisation</a:t>
          </a:fld>
          <a:endParaRPr lang="en-GB" sz="1100" b="1"/>
        </a:p>
      </xdr:txBody>
    </xdr:sp>
    <xdr:clientData/>
  </xdr:twoCellAnchor>
  <xdr:twoCellAnchor>
    <xdr:from>
      <xdr:col>8</xdr:col>
      <xdr:colOff>7470</xdr:colOff>
      <xdr:row>8</xdr:row>
      <xdr:rowOff>74703</xdr:rowOff>
    </xdr:from>
    <xdr:to>
      <xdr:col>9</xdr:col>
      <xdr:colOff>351118</xdr:colOff>
      <xdr:row>10</xdr:row>
      <xdr:rowOff>82174</xdr:rowOff>
    </xdr:to>
    <xdr:sp macro="" textlink="I10">
      <xdr:nvSpPr>
        <xdr:cNvPr id="16" name="Rectangle: Rounded Corners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/>
      </xdr:nvSpPr>
      <xdr:spPr>
        <a:xfrm>
          <a:off x="3236445" y="1027203"/>
          <a:ext cx="2963023" cy="388471"/>
        </a:xfrm>
        <a:prstGeom prst="roundRect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fld id="{FE3002D2-3C7C-4DB2-B50E-AE2A3FF7445A}" type="TxLink">
            <a:rPr lang="en-US" sz="1100" b="1" i="0" u="none" strike="noStrike">
              <a:solidFill>
                <a:srgbClr val="000000"/>
              </a:solidFill>
              <a:latin typeface="Calibri"/>
              <a:ea typeface="+mn-ea"/>
              <a:cs typeface="Calibri"/>
            </a:rPr>
            <a:pPr marL="0" indent="0" algn="ctr"/>
            <a:t>Fonctionnalités</a:t>
          </a:fld>
          <a:endParaRPr lang="en-GB" sz="1100" b="1" i="0" u="none" strike="noStrike">
            <a:solidFill>
              <a:srgbClr val="000000"/>
            </a:solidFill>
            <a:latin typeface="Calibri"/>
            <a:ea typeface="+mn-ea"/>
            <a:cs typeface="Calibri"/>
          </a:endParaRPr>
        </a:p>
      </xdr:txBody>
    </xdr:sp>
    <xdr:clientData/>
  </xdr:twoCellAnchor>
  <xdr:twoCellAnchor>
    <xdr:from>
      <xdr:col>12</xdr:col>
      <xdr:colOff>29883</xdr:colOff>
      <xdr:row>8</xdr:row>
      <xdr:rowOff>74703</xdr:rowOff>
    </xdr:from>
    <xdr:to>
      <xdr:col>14</xdr:col>
      <xdr:colOff>433295</xdr:colOff>
      <xdr:row>10</xdr:row>
      <xdr:rowOff>82174</xdr:rowOff>
    </xdr:to>
    <xdr:sp macro="" textlink="N10">
      <xdr:nvSpPr>
        <xdr:cNvPr id="17" name="Rectangle: Rounded Corners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/>
      </xdr:nvSpPr>
      <xdr:spPr>
        <a:xfrm>
          <a:off x="6554508" y="1027203"/>
          <a:ext cx="3137087" cy="388471"/>
        </a:xfrm>
        <a:prstGeom prst="roundRect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fld id="{44920968-5ED8-485E-BEA9-A10B5FE16467}" type="TxLink">
            <a:rPr lang="en-US" sz="1100" b="1" i="0" u="none" strike="noStrike">
              <a:solidFill>
                <a:srgbClr val="000000"/>
              </a:solidFill>
              <a:latin typeface="Calibri"/>
              <a:ea typeface="+mn-ea"/>
              <a:cs typeface="Calibri"/>
            </a:rPr>
            <a:pPr marL="0" indent="0" algn="ctr"/>
            <a:t>Type de notification</a:t>
          </a:fld>
          <a:endParaRPr lang="en-GB" sz="1100" b="1" i="0" u="none" strike="noStrike">
            <a:solidFill>
              <a:srgbClr val="000000"/>
            </a:solidFill>
            <a:latin typeface="Calibri"/>
            <a:ea typeface="+mn-ea"/>
            <a:cs typeface="Calibri"/>
          </a:endParaRPr>
        </a:p>
      </xdr:txBody>
    </xdr:sp>
    <xdr:clientData/>
  </xdr:twoCellAnchor>
  <xdr:twoCellAnchor>
    <xdr:from>
      <xdr:col>8</xdr:col>
      <xdr:colOff>89649</xdr:colOff>
      <xdr:row>50</xdr:row>
      <xdr:rowOff>220379</xdr:rowOff>
    </xdr:from>
    <xdr:to>
      <xdr:col>8</xdr:col>
      <xdr:colOff>5009030</xdr:colOff>
      <xdr:row>86</xdr:row>
      <xdr:rowOff>156882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235323</xdr:colOff>
      <xdr:row>5</xdr:row>
      <xdr:rowOff>78442</xdr:rowOff>
    </xdr:from>
    <xdr:to>
      <xdr:col>16</xdr:col>
      <xdr:colOff>0</xdr:colOff>
      <xdr:row>6</xdr:row>
      <xdr:rowOff>276413</xdr:rowOff>
    </xdr:to>
    <xdr:sp macro="" textlink="$X$7">
      <xdr:nvSpPr>
        <xdr:cNvPr id="20" name="Rectangle: Rounded Corners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/>
      </xdr:nvSpPr>
      <xdr:spPr>
        <a:xfrm>
          <a:off x="1680882" y="78442"/>
          <a:ext cx="8090647" cy="388471"/>
        </a:xfrm>
        <a:prstGeom prst="round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fld id="{4A9E871B-5971-4BF2-9EE1-762711376265}" type="TxLink">
            <a:rPr lang="en-US" sz="1600" b="1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062-16 - S’il est possible d’organiser des audiences à distance quels sont les taux de déploiement et d’utilisation ? </a:t>
          </a:fld>
          <a:endParaRPr lang="en-GB" sz="1600" b="1"/>
        </a:p>
      </xdr:txBody>
    </xdr:sp>
    <xdr:clientData/>
  </xdr:twoCellAnchor>
  <xdr:twoCellAnchor>
    <xdr:from>
      <xdr:col>3</xdr:col>
      <xdr:colOff>235323</xdr:colOff>
      <xdr:row>6</xdr:row>
      <xdr:rowOff>347382</xdr:rowOff>
    </xdr:from>
    <xdr:to>
      <xdr:col>16</xdr:col>
      <xdr:colOff>0</xdr:colOff>
      <xdr:row>7</xdr:row>
      <xdr:rowOff>354853</xdr:rowOff>
    </xdr:to>
    <xdr:sp macro="" textlink="$X$8">
      <xdr:nvSpPr>
        <xdr:cNvPr id="21" name="Rectangle: Rounded Corners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/>
      </xdr:nvSpPr>
      <xdr:spPr>
        <a:xfrm>
          <a:off x="1680882" y="537882"/>
          <a:ext cx="8090647" cy="388471"/>
        </a:xfrm>
        <a:prstGeom prst="round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fld id="{1BE2FF79-7462-4617-8DB7-2EBBA9886DFF}" type="TxLink">
            <a:rPr lang="en-US" sz="1600" b="1" i="0" u="none" strike="noStrike">
              <a:solidFill>
                <a:srgbClr val="000000"/>
              </a:solidFill>
              <a:latin typeface="Calibri"/>
              <a:ea typeface="+mn-ea"/>
              <a:cs typeface="Calibri"/>
            </a:rPr>
            <a:pPr marL="0" indent="0" algn="l"/>
            <a:t>062-17 - S’il est possible d’organiser des audiences à distance, veuillez en décrire les fonctionnalités et les modalités :</a:t>
          </a:fld>
          <a:endParaRPr lang="en-GB" sz="1600" b="1" i="0" u="none" strike="noStrike">
            <a:solidFill>
              <a:srgbClr val="000000"/>
            </a:solidFill>
            <a:latin typeface="Calibri"/>
            <a:ea typeface="+mn-ea"/>
            <a:cs typeface="Calibri"/>
          </a:endParaRPr>
        </a:p>
      </xdr:txBody>
    </xdr:sp>
    <xdr:clientData/>
  </xdr:twoCellAnchor>
  <xdr:twoCellAnchor>
    <xdr:from>
      <xdr:col>20</xdr:col>
      <xdr:colOff>459441</xdr:colOff>
      <xdr:row>58</xdr:row>
      <xdr:rowOff>11206</xdr:rowOff>
    </xdr:from>
    <xdr:to>
      <xdr:col>25</xdr:col>
      <xdr:colOff>22412</xdr:colOff>
      <xdr:row>61</xdr:row>
      <xdr:rowOff>11206</xdr:rowOff>
    </xdr:to>
    <xdr:sp macro="" textlink="">
      <xdr:nvSpPr>
        <xdr:cNvPr id="25" name="Rectangle: Rounded Corners 24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/>
      </xdr:nvSpPr>
      <xdr:spPr>
        <a:xfrm>
          <a:off x="14023041" y="9993406"/>
          <a:ext cx="2801471" cy="5715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17</xdr:row>
          <xdr:rowOff>161925</xdr:rowOff>
        </xdr:from>
        <xdr:to>
          <xdr:col>11</xdr:col>
          <xdr:colOff>19050</xdr:colOff>
          <xdr:row>19</xdr:row>
          <xdr:rowOff>0</xdr:rowOff>
        </xdr:to>
        <xdr:sp macro="" textlink="">
          <xdr:nvSpPr>
            <xdr:cNvPr id="62560" name="Check Box 96" hidden="1">
              <a:extLst>
                <a:ext uri="{63B3BB69-23CF-44E3-9099-C40C66FF867C}">
                  <a14:compatExt spid="_x0000_s62560"/>
                </a:ext>
                <a:ext uri="{FF2B5EF4-FFF2-40B4-BE49-F238E27FC236}">
                  <a16:creationId xmlns:a16="http://schemas.microsoft.com/office/drawing/2014/main" id="{00000000-0008-0000-0500-000060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18</xdr:row>
          <xdr:rowOff>152400</xdr:rowOff>
        </xdr:from>
        <xdr:to>
          <xdr:col>11</xdr:col>
          <xdr:colOff>9525</xdr:colOff>
          <xdr:row>20</xdr:row>
          <xdr:rowOff>0</xdr:rowOff>
        </xdr:to>
        <xdr:sp macro="" textlink="">
          <xdr:nvSpPr>
            <xdr:cNvPr id="62561" name="Check Box 97" hidden="1">
              <a:extLst>
                <a:ext uri="{63B3BB69-23CF-44E3-9099-C40C66FF867C}">
                  <a14:compatExt spid="_x0000_s62561"/>
                </a:ext>
                <a:ext uri="{FF2B5EF4-FFF2-40B4-BE49-F238E27FC236}">
                  <a16:creationId xmlns:a16="http://schemas.microsoft.com/office/drawing/2014/main" id="{00000000-0008-0000-0500-000061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19</xdr:row>
          <xdr:rowOff>152400</xdr:rowOff>
        </xdr:from>
        <xdr:to>
          <xdr:col>10</xdr:col>
          <xdr:colOff>38100</xdr:colOff>
          <xdr:row>21</xdr:row>
          <xdr:rowOff>66675</xdr:rowOff>
        </xdr:to>
        <xdr:sp macro="" textlink="">
          <xdr:nvSpPr>
            <xdr:cNvPr id="62562" name="Check Box 98" hidden="1">
              <a:extLst>
                <a:ext uri="{63B3BB69-23CF-44E3-9099-C40C66FF867C}">
                  <a14:compatExt spid="_x0000_s62562"/>
                </a:ext>
                <a:ext uri="{FF2B5EF4-FFF2-40B4-BE49-F238E27FC236}">
                  <a16:creationId xmlns:a16="http://schemas.microsoft.com/office/drawing/2014/main" id="{00000000-0008-0000-0500-000062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20</xdr:row>
          <xdr:rowOff>161925</xdr:rowOff>
        </xdr:from>
        <xdr:to>
          <xdr:col>10</xdr:col>
          <xdr:colOff>47625</xdr:colOff>
          <xdr:row>22</xdr:row>
          <xdr:rowOff>19050</xdr:rowOff>
        </xdr:to>
        <xdr:sp macro="" textlink="">
          <xdr:nvSpPr>
            <xdr:cNvPr id="62563" name="Check Box 99" hidden="1">
              <a:extLst>
                <a:ext uri="{63B3BB69-23CF-44E3-9099-C40C66FF867C}">
                  <a14:compatExt spid="_x0000_s62563"/>
                </a:ext>
                <a:ext uri="{FF2B5EF4-FFF2-40B4-BE49-F238E27FC236}">
                  <a16:creationId xmlns:a16="http://schemas.microsoft.com/office/drawing/2014/main" id="{00000000-0008-0000-0500-000063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31</xdr:row>
          <xdr:rowOff>57150</xdr:rowOff>
        </xdr:from>
        <xdr:to>
          <xdr:col>10</xdr:col>
          <xdr:colOff>57150</xdr:colOff>
          <xdr:row>32</xdr:row>
          <xdr:rowOff>85725</xdr:rowOff>
        </xdr:to>
        <xdr:sp macro="" textlink="">
          <xdr:nvSpPr>
            <xdr:cNvPr id="62564" name="Check Box 100" hidden="1">
              <a:extLst>
                <a:ext uri="{63B3BB69-23CF-44E3-9099-C40C66FF867C}">
                  <a14:compatExt spid="_x0000_s62564"/>
                </a:ext>
                <a:ext uri="{FF2B5EF4-FFF2-40B4-BE49-F238E27FC236}">
                  <a16:creationId xmlns:a16="http://schemas.microsoft.com/office/drawing/2014/main" id="{00000000-0008-0000-0500-000064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32</xdr:row>
          <xdr:rowOff>38100</xdr:rowOff>
        </xdr:from>
        <xdr:to>
          <xdr:col>10</xdr:col>
          <xdr:colOff>57150</xdr:colOff>
          <xdr:row>33</xdr:row>
          <xdr:rowOff>66675</xdr:rowOff>
        </xdr:to>
        <xdr:sp macro="" textlink="">
          <xdr:nvSpPr>
            <xdr:cNvPr id="62565" name="Check Box 101" hidden="1">
              <a:extLst>
                <a:ext uri="{63B3BB69-23CF-44E3-9099-C40C66FF867C}">
                  <a14:compatExt spid="_x0000_s62565"/>
                </a:ext>
                <a:ext uri="{FF2B5EF4-FFF2-40B4-BE49-F238E27FC236}">
                  <a16:creationId xmlns:a16="http://schemas.microsoft.com/office/drawing/2014/main" id="{00000000-0008-0000-0500-000065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42</xdr:row>
          <xdr:rowOff>152400</xdr:rowOff>
        </xdr:from>
        <xdr:to>
          <xdr:col>9</xdr:col>
          <xdr:colOff>247650</xdr:colOff>
          <xdr:row>44</xdr:row>
          <xdr:rowOff>0</xdr:rowOff>
        </xdr:to>
        <xdr:sp macro="" textlink="">
          <xdr:nvSpPr>
            <xdr:cNvPr id="62567" name="Check Box 103" hidden="1">
              <a:extLst>
                <a:ext uri="{63B3BB69-23CF-44E3-9099-C40C66FF867C}">
                  <a14:compatExt spid="_x0000_s62567"/>
                </a:ext>
                <a:ext uri="{FF2B5EF4-FFF2-40B4-BE49-F238E27FC236}">
                  <a16:creationId xmlns:a16="http://schemas.microsoft.com/office/drawing/2014/main" id="{00000000-0008-0000-0500-000067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43</xdr:row>
          <xdr:rowOff>152400</xdr:rowOff>
        </xdr:from>
        <xdr:to>
          <xdr:col>9</xdr:col>
          <xdr:colOff>247650</xdr:colOff>
          <xdr:row>45</xdr:row>
          <xdr:rowOff>0</xdr:rowOff>
        </xdr:to>
        <xdr:sp macro="" textlink="">
          <xdr:nvSpPr>
            <xdr:cNvPr id="62568" name="Check Box 104" hidden="1">
              <a:extLst>
                <a:ext uri="{63B3BB69-23CF-44E3-9099-C40C66FF867C}">
                  <a14:compatExt spid="_x0000_s62568"/>
                </a:ext>
                <a:ext uri="{FF2B5EF4-FFF2-40B4-BE49-F238E27FC236}">
                  <a16:creationId xmlns:a16="http://schemas.microsoft.com/office/drawing/2014/main" id="{00000000-0008-0000-0500-000068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44</xdr:row>
          <xdr:rowOff>152400</xdr:rowOff>
        </xdr:from>
        <xdr:to>
          <xdr:col>9</xdr:col>
          <xdr:colOff>247650</xdr:colOff>
          <xdr:row>46</xdr:row>
          <xdr:rowOff>0</xdr:rowOff>
        </xdr:to>
        <xdr:sp macro="" textlink="">
          <xdr:nvSpPr>
            <xdr:cNvPr id="62569" name="Check Box 105" hidden="1">
              <a:extLst>
                <a:ext uri="{63B3BB69-23CF-44E3-9099-C40C66FF867C}">
                  <a14:compatExt spid="_x0000_s62569"/>
                </a:ext>
                <a:ext uri="{FF2B5EF4-FFF2-40B4-BE49-F238E27FC236}">
                  <a16:creationId xmlns:a16="http://schemas.microsoft.com/office/drawing/2014/main" id="{00000000-0008-0000-0500-000069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33</xdr:row>
          <xdr:rowOff>28575</xdr:rowOff>
        </xdr:from>
        <xdr:to>
          <xdr:col>10</xdr:col>
          <xdr:colOff>57150</xdr:colOff>
          <xdr:row>34</xdr:row>
          <xdr:rowOff>57150</xdr:rowOff>
        </xdr:to>
        <xdr:sp macro="" textlink="">
          <xdr:nvSpPr>
            <xdr:cNvPr id="62570" name="Check Box 106" hidden="1">
              <a:extLst>
                <a:ext uri="{63B3BB69-23CF-44E3-9099-C40C66FF867C}">
                  <a14:compatExt spid="_x0000_s62570"/>
                </a:ext>
                <a:ext uri="{FF2B5EF4-FFF2-40B4-BE49-F238E27FC236}">
                  <a16:creationId xmlns:a16="http://schemas.microsoft.com/office/drawing/2014/main" id="{00000000-0008-0000-0500-00006A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8</xdr:col>
      <xdr:colOff>6364942</xdr:colOff>
      <xdr:row>50</xdr:row>
      <xdr:rowOff>44823</xdr:rowOff>
    </xdr:from>
    <xdr:to>
      <xdr:col>19</xdr:col>
      <xdr:colOff>67235</xdr:colOff>
      <xdr:row>85</xdr:row>
      <xdr:rowOff>115794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1</xdr:row>
      <xdr:rowOff>0</xdr:rowOff>
    </xdr:from>
    <xdr:to>
      <xdr:col>41</xdr:col>
      <xdr:colOff>255475</xdr:colOff>
      <xdr:row>4</xdr:row>
      <xdr:rowOff>89808</xdr:rowOff>
    </xdr:to>
    <xdr:grpSp>
      <xdr:nvGrpSpPr>
        <xdr:cNvPr id="22" name="Group 2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GrpSpPr/>
      </xdr:nvGrpSpPr>
      <xdr:grpSpPr>
        <a:xfrm>
          <a:off x="1692088" y="190500"/>
          <a:ext cx="14072328" cy="661308"/>
          <a:chOff x="11360729" y="190500"/>
          <a:chExt cx="14047216" cy="661308"/>
        </a:xfrm>
      </xdr:grpSpPr>
      <xdr:sp macro="" textlink="">
        <xdr:nvSpPr>
          <xdr:cNvPr id="24" name="Ellipse 4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00000000-0008-0000-0500-000018000000}"/>
              </a:ext>
            </a:extLst>
          </xdr:cNvPr>
          <xdr:cNvSpPr/>
        </xdr:nvSpPr>
        <xdr:spPr bwMode="auto">
          <a:xfrm>
            <a:off x="11585864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26" name="Ellipse 4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00000000-0008-0000-0500-00001A000000}"/>
              </a:ext>
            </a:extLst>
          </xdr:cNvPr>
          <xdr:cNvSpPr/>
        </xdr:nvSpPr>
        <xdr:spPr bwMode="auto">
          <a:xfrm>
            <a:off x="12798136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27" name="Ellipse 4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00000000-0008-0000-0500-00001B000000}"/>
              </a:ext>
            </a:extLst>
          </xdr:cNvPr>
          <xdr:cNvSpPr/>
        </xdr:nvSpPr>
        <xdr:spPr bwMode="auto">
          <a:xfrm>
            <a:off x="14010409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28" name="Ellipse 4">
            <a:hlinkClick xmlns:r="http://schemas.openxmlformats.org/officeDocument/2006/relationships" r:id="rId6"/>
            <a:extLst>
              <a:ext uri="{FF2B5EF4-FFF2-40B4-BE49-F238E27FC236}">
                <a16:creationId xmlns:a16="http://schemas.microsoft.com/office/drawing/2014/main" id="{00000000-0008-0000-0500-00001C000000}"/>
              </a:ext>
            </a:extLst>
          </xdr:cNvPr>
          <xdr:cNvSpPr/>
        </xdr:nvSpPr>
        <xdr:spPr bwMode="auto">
          <a:xfrm>
            <a:off x="15222682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29" name="Ellipse 4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00000000-0008-0000-0500-00001D000000}"/>
              </a:ext>
            </a:extLst>
          </xdr:cNvPr>
          <xdr:cNvSpPr/>
        </xdr:nvSpPr>
        <xdr:spPr bwMode="auto">
          <a:xfrm>
            <a:off x="16434955" y="190500"/>
            <a:ext cx="256029" cy="228600"/>
          </a:xfrm>
          <a:prstGeom prst="ellipse">
            <a:avLst/>
          </a:prstGeom>
          <a:solidFill>
            <a:srgbClr val="92D050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30" name="Ellipse 4">
            <a:hlinkClick xmlns:r="http://schemas.openxmlformats.org/officeDocument/2006/relationships" r:id="rId8"/>
            <a:extLst>
              <a:ext uri="{FF2B5EF4-FFF2-40B4-BE49-F238E27FC236}">
                <a16:creationId xmlns:a16="http://schemas.microsoft.com/office/drawing/2014/main" id="{00000000-0008-0000-0500-00001E000000}"/>
              </a:ext>
            </a:extLst>
          </xdr:cNvPr>
          <xdr:cNvSpPr/>
        </xdr:nvSpPr>
        <xdr:spPr bwMode="auto">
          <a:xfrm>
            <a:off x="17647227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31" name="Ellipse 4">
            <a:hlinkClick xmlns:r="http://schemas.openxmlformats.org/officeDocument/2006/relationships" r:id="rId9"/>
            <a:extLst>
              <a:ext uri="{FF2B5EF4-FFF2-40B4-BE49-F238E27FC236}">
                <a16:creationId xmlns:a16="http://schemas.microsoft.com/office/drawing/2014/main" id="{00000000-0008-0000-0500-00001F000000}"/>
              </a:ext>
            </a:extLst>
          </xdr:cNvPr>
          <xdr:cNvSpPr/>
        </xdr:nvSpPr>
        <xdr:spPr bwMode="auto">
          <a:xfrm>
            <a:off x="18859500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62537" name="Ellipse 4">
            <a:hlinkClick xmlns:r="http://schemas.openxmlformats.org/officeDocument/2006/relationships" r:id="rId10"/>
            <a:extLst>
              <a:ext uri="{FF2B5EF4-FFF2-40B4-BE49-F238E27FC236}">
                <a16:creationId xmlns:a16="http://schemas.microsoft.com/office/drawing/2014/main" id="{00000000-0008-0000-0500-000049F40000}"/>
              </a:ext>
            </a:extLst>
          </xdr:cNvPr>
          <xdr:cNvSpPr/>
        </xdr:nvSpPr>
        <xdr:spPr bwMode="auto">
          <a:xfrm>
            <a:off x="20071773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62542" name="Ellipse 4">
            <a:hlinkClick xmlns:r="http://schemas.openxmlformats.org/officeDocument/2006/relationships" r:id="rId11"/>
            <a:extLst>
              <a:ext uri="{FF2B5EF4-FFF2-40B4-BE49-F238E27FC236}">
                <a16:creationId xmlns:a16="http://schemas.microsoft.com/office/drawing/2014/main" id="{00000000-0008-0000-0500-00004EF40000}"/>
              </a:ext>
            </a:extLst>
          </xdr:cNvPr>
          <xdr:cNvSpPr/>
        </xdr:nvSpPr>
        <xdr:spPr bwMode="auto">
          <a:xfrm>
            <a:off x="21284045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62547" name="Ellipse 4">
            <a:hlinkClick xmlns:r="http://schemas.openxmlformats.org/officeDocument/2006/relationships" r:id="rId12"/>
            <a:extLst>
              <a:ext uri="{FF2B5EF4-FFF2-40B4-BE49-F238E27FC236}">
                <a16:creationId xmlns:a16="http://schemas.microsoft.com/office/drawing/2014/main" id="{00000000-0008-0000-0500-000053F40000}"/>
              </a:ext>
            </a:extLst>
          </xdr:cNvPr>
          <xdr:cNvSpPr/>
        </xdr:nvSpPr>
        <xdr:spPr bwMode="auto">
          <a:xfrm>
            <a:off x="22496318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62548" name="Ellipse 4">
            <a:hlinkClick xmlns:r="http://schemas.openxmlformats.org/officeDocument/2006/relationships" r:id="rId13"/>
            <a:extLst>
              <a:ext uri="{FF2B5EF4-FFF2-40B4-BE49-F238E27FC236}">
                <a16:creationId xmlns:a16="http://schemas.microsoft.com/office/drawing/2014/main" id="{00000000-0008-0000-0500-000054F40000}"/>
              </a:ext>
            </a:extLst>
          </xdr:cNvPr>
          <xdr:cNvSpPr/>
        </xdr:nvSpPr>
        <xdr:spPr bwMode="auto">
          <a:xfrm>
            <a:off x="23708591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62549" name="Ellipse 4">
            <a:hlinkClick xmlns:r="http://schemas.openxmlformats.org/officeDocument/2006/relationships" r:id="rId14"/>
            <a:extLst>
              <a:ext uri="{FF2B5EF4-FFF2-40B4-BE49-F238E27FC236}">
                <a16:creationId xmlns:a16="http://schemas.microsoft.com/office/drawing/2014/main" id="{00000000-0008-0000-0500-000055F40000}"/>
              </a:ext>
            </a:extLst>
          </xdr:cNvPr>
          <xdr:cNvSpPr/>
        </xdr:nvSpPr>
        <xdr:spPr bwMode="auto">
          <a:xfrm>
            <a:off x="24920864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62550" name="ZoneTexte 11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00000000-0008-0000-0500-000056F40000}"/>
              </a:ext>
            </a:extLst>
          </xdr:cNvPr>
          <xdr:cNvSpPr txBox="1"/>
        </xdr:nvSpPr>
        <xdr:spPr bwMode="auto">
          <a:xfrm>
            <a:off x="11360729" y="489858"/>
            <a:ext cx="712216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Q62-08</a:t>
            </a:r>
          </a:p>
        </xdr:txBody>
      </xdr:sp>
      <xdr:sp macro="" textlink="">
        <xdr:nvSpPr>
          <xdr:cNvPr id="62551" name="ZoneTexte 11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00000000-0008-0000-0500-000057F40000}"/>
              </a:ext>
            </a:extLst>
          </xdr:cNvPr>
          <xdr:cNvSpPr txBox="1"/>
        </xdr:nvSpPr>
        <xdr:spPr bwMode="auto">
          <a:xfrm>
            <a:off x="12573002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Q62-10</a:t>
            </a:r>
          </a:p>
        </xdr:txBody>
      </xdr:sp>
      <xdr:sp macro="" textlink="">
        <xdr:nvSpPr>
          <xdr:cNvPr id="62552" name="ZoneTexte 11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00000000-0008-0000-0500-000058F40000}"/>
              </a:ext>
            </a:extLst>
          </xdr:cNvPr>
          <xdr:cNvSpPr txBox="1"/>
        </xdr:nvSpPr>
        <xdr:spPr bwMode="auto">
          <a:xfrm>
            <a:off x="13785275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Q62-12</a:t>
            </a:r>
          </a:p>
        </xdr:txBody>
      </xdr:sp>
      <xdr:sp macro="" textlink="">
        <xdr:nvSpPr>
          <xdr:cNvPr id="62553" name="ZoneTexte 11">
            <a:hlinkClick xmlns:r="http://schemas.openxmlformats.org/officeDocument/2006/relationships" r:id="rId6"/>
            <a:extLst>
              <a:ext uri="{FF2B5EF4-FFF2-40B4-BE49-F238E27FC236}">
                <a16:creationId xmlns:a16="http://schemas.microsoft.com/office/drawing/2014/main" id="{00000000-0008-0000-0500-000059F40000}"/>
              </a:ext>
            </a:extLst>
          </xdr:cNvPr>
          <xdr:cNvSpPr txBox="1"/>
        </xdr:nvSpPr>
        <xdr:spPr bwMode="auto">
          <a:xfrm>
            <a:off x="14997548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Q62-14</a:t>
            </a:r>
          </a:p>
        </xdr:txBody>
      </xdr:sp>
      <xdr:sp macro="" textlink="">
        <xdr:nvSpPr>
          <xdr:cNvPr id="62554" name="ZoneTexte 11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00000000-0008-0000-0500-00005AF40000}"/>
              </a:ext>
            </a:extLst>
          </xdr:cNvPr>
          <xdr:cNvSpPr txBox="1"/>
        </xdr:nvSpPr>
        <xdr:spPr bwMode="auto">
          <a:xfrm>
            <a:off x="16209821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Q62-16</a:t>
            </a:r>
          </a:p>
        </xdr:txBody>
      </xdr:sp>
      <xdr:sp macro="" textlink="">
        <xdr:nvSpPr>
          <xdr:cNvPr id="62555" name="ZoneTexte 11">
            <a:hlinkClick xmlns:r="http://schemas.openxmlformats.org/officeDocument/2006/relationships" r:id="rId8"/>
            <a:extLst>
              <a:ext uri="{FF2B5EF4-FFF2-40B4-BE49-F238E27FC236}">
                <a16:creationId xmlns:a16="http://schemas.microsoft.com/office/drawing/2014/main" id="{00000000-0008-0000-0500-00005BF40000}"/>
              </a:ext>
            </a:extLst>
          </xdr:cNvPr>
          <xdr:cNvSpPr txBox="1"/>
        </xdr:nvSpPr>
        <xdr:spPr bwMode="auto">
          <a:xfrm>
            <a:off x="17422094" y="489858"/>
            <a:ext cx="712214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Q62-18</a:t>
            </a:r>
          </a:p>
        </xdr:txBody>
      </xdr:sp>
      <xdr:sp macro="" textlink="">
        <xdr:nvSpPr>
          <xdr:cNvPr id="62556" name="ZoneTexte 11">
            <a:hlinkClick xmlns:r="http://schemas.openxmlformats.org/officeDocument/2006/relationships" r:id="rId9"/>
            <a:extLst>
              <a:ext uri="{FF2B5EF4-FFF2-40B4-BE49-F238E27FC236}">
                <a16:creationId xmlns:a16="http://schemas.microsoft.com/office/drawing/2014/main" id="{00000000-0008-0000-0500-00005CF40000}"/>
              </a:ext>
            </a:extLst>
          </xdr:cNvPr>
          <xdr:cNvSpPr txBox="1"/>
        </xdr:nvSpPr>
        <xdr:spPr bwMode="auto">
          <a:xfrm>
            <a:off x="18634366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Q62-20</a:t>
            </a:r>
          </a:p>
        </xdr:txBody>
      </xdr:sp>
      <xdr:sp macro="" textlink="">
        <xdr:nvSpPr>
          <xdr:cNvPr id="62557" name="ZoneTexte 11">
            <a:hlinkClick xmlns:r="http://schemas.openxmlformats.org/officeDocument/2006/relationships" r:id="rId10"/>
            <a:extLst>
              <a:ext uri="{FF2B5EF4-FFF2-40B4-BE49-F238E27FC236}">
                <a16:creationId xmlns:a16="http://schemas.microsoft.com/office/drawing/2014/main" id="{00000000-0008-0000-0500-00005DF40000}"/>
              </a:ext>
            </a:extLst>
          </xdr:cNvPr>
          <xdr:cNvSpPr txBox="1"/>
        </xdr:nvSpPr>
        <xdr:spPr bwMode="auto">
          <a:xfrm>
            <a:off x="19846638" y="489858"/>
            <a:ext cx="712216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Q62-23</a:t>
            </a:r>
          </a:p>
        </xdr:txBody>
      </xdr:sp>
      <xdr:sp macro="" textlink="">
        <xdr:nvSpPr>
          <xdr:cNvPr id="62558" name="ZoneTexte 11">
            <a:hlinkClick xmlns:r="http://schemas.openxmlformats.org/officeDocument/2006/relationships" r:id="rId11"/>
            <a:extLst>
              <a:ext uri="{FF2B5EF4-FFF2-40B4-BE49-F238E27FC236}">
                <a16:creationId xmlns:a16="http://schemas.microsoft.com/office/drawing/2014/main" id="{00000000-0008-0000-0500-00005EF40000}"/>
              </a:ext>
            </a:extLst>
          </xdr:cNvPr>
          <xdr:cNvSpPr txBox="1"/>
        </xdr:nvSpPr>
        <xdr:spPr bwMode="auto">
          <a:xfrm>
            <a:off x="21058911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Q62-25</a:t>
            </a:r>
          </a:p>
        </xdr:txBody>
      </xdr:sp>
      <xdr:sp macro="" textlink="">
        <xdr:nvSpPr>
          <xdr:cNvPr id="62559" name="ZoneTexte 11">
            <a:hlinkClick xmlns:r="http://schemas.openxmlformats.org/officeDocument/2006/relationships" r:id="rId12"/>
            <a:extLst>
              <a:ext uri="{FF2B5EF4-FFF2-40B4-BE49-F238E27FC236}">
                <a16:creationId xmlns:a16="http://schemas.microsoft.com/office/drawing/2014/main" id="{00000000-0008-0000-0500-00005FF40000}"/>
              </a:ext>
            </a:extLst>
          </xdr:cNvPr>
          <xdr:cNvSpPr txBox="1"/>
        </xdr:nvSpPr>
        <xdr:spPr bwMode="auto">
          <a:xfrm>
            <a:off x="22271184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Q62-27a</a:t>
            </a:r>
          </a:p>
        </xdr:txBody>
      </xdr:sp>
      <xdr:sp macro="" textlink="">
        <xdr:nvSpPr>
          <xdr:cNvPr id="62566" name="ZoneTexte 11">
            <a:hlinkClick xmlns:r="http://schemas.openxmlformats.org/officeDocument/2006/relationships" r:id="rId13"/>
            <a:extLst>
              <a:ext uri="{FF2B5EF4-FFF2-40B4-BE49-F238E27FC236}">
                <a16:creationId xmlns:a16="http://schemas.microsoft.com/office/drawing/2014/main" id="{00000000-0008-0000-0500-000066F40000}"/>
              </a:ext>
            </a:extLst>
          </xdr:cNvPr>
          <xdr:cNvSpPr txBox="1"/>
        </xdr:nvSpPr>
        <xdr:spPr bwMode="auto">
          <a:xfrm>
            <a:off x="23483458" y="489858"/>
            <a:ext cx="712214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Q62-27b</a:t>
            </a:r>
          </a:p>
        </xdr:txBody>
      </xdr:sp>
      <xdr:sp macro="" textlink="">
        <xdr:nvSpPr>
          <xdr:cNvPr id="62571" name="ZoneTexte 11">
            <a:hlinkClick xmlns:r="http://schemas.openxmlformats.org/officeDocument/2006/relationships" r:id="rId14"/>
            <a:extLst>
              <a:ext uri="{FF2B5EF4-FFF2-40B4-BE49-F238E27FC236}">
                <a16:creationId xmlns:a16="http://schemas.microsoft.com/office/drawing/2014/main" id="{00000000-0008-0000-0500-00006BF40000}"/>
              </a:ext>
            </a:extLst>
          </xdr:cNvPr>
          <xdr:cNvSpPr txBox="1"/>
        </xdr:nvSpPr>
        <xdr:spPr bwMode="auto">
          <a:xfrm>
            <a:off x="24695730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Q62-30</a:t>
            </a:r>
          </a:p>
        </xdr:txBody>
      </xdr:sp>
    </xdr:grpSp>
    <xdr:clientData/>
  </xdr:twoCellAnchor>
  <xdr:twoCellAnchor>
    <xdr:from>
      <xdr:col>1</xdr:col>
      <xdr:colOff>0</xdr:colOff>
      <xdr:row>5</xdr:row>
      <xdr:rowOff>78440</xdr:rowOff>
    </xdr:from>
    <xdr:to>
      <xdr:col>3</xdr:col>
      <xdr:colOff>123265</xdr:colOff>
      <xdr:row>6</xdr:row>
      <xdr:rowOff>276411</xdr:rowOff>
    </xdr:to>
    <xdr:sp macro="" textlink="">
      <xdr:nvSpPr>
        <xdr:cNvPr id="62573" name="Rectangle: Rounded Corners 62572">
          <a:extLst>
            <a:ext uri="{FF2B5EF4-FFF2-40B4-BE49-F238E27FC236}">
              <a16:creationId xmlns:a16="http://schemas.microsoft.com/office/drawing/2014/main" id="{00000000-0008-0000-0500-00006DF40000}"/>
            </a:ext>
          </a:extLst>
        </xdr:cNvPr>
        <xdr:cNvSpPr/>
      </xdr:nvSpPr>
      <xdr:spPr>
        <a:xfrm>
          <a:off x="235324" y="1030940"/>
          <a:ext cx="1333500" cy="388471"/>
        </a:xfrm>
        <a:prstGeom prst="round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en-US" sz="1600" b="1" i="0" u="none" strike="noStrike">
              <a:solidFill>
                <a:srgbClr val="000000"/>
              </a:solidFill>
              <a:latin typeface="Calibri"/>
              <a:ea typeface="+mn-ea"/>
              <a:cs typeface="Calibri"/>
            </a:rPr>
            <a:t>Questions: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593911</xdr:colOff>
      <xdr:row>4</xdr:row>
      <xdr:rowOff>112059</xdr:rowOff>
    </xdr:to>
    <xdr:sp macro="" textlink="">
      <xdr:nvSpPr>
        <xdr:cNvPr id="18" name="Arrow: Left 1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4005420E-C963-4B04-BC2E-128E2D4CF2FC}"/>
            </a:ext>
          </a:extLst>
        </xdr:cNvPr>
        <xdr:cNvSpPr/>
      </xdr:nvSpPr>
      <xdr:spPr>
        <a:xfrm>
          <a:off x="0" y="0"/>
          <a:ext cx="1434352" cy="874059"/>
        </a:xfrm>
        <a:prstGeom prst="leftArrow">
          <a:avLst>
            <a:gd name="adj1" fmla="val 50000"/>
            <a:gd name="adj2" fmla="val 108140"/>
          </a:avLst>
        </a:prstGeom>
        <a:solidFill>
          <a:srgbClr val="FFC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b="1">
              <a:solidFill>
                <a:sysClr val="windowText" lastClr="000000"/>
              </a:solidFill>
            </a:rPr>
            <a:t>Retour au récapitulatif</a:t>
          </a:r>
          <a:endParaRPr lang="fr-FR" sz="1100" b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194237</xdr:colOff>
      <xdr:row>23</xdr:row>
      <xdr:rowOff>171822</xdr:rowOff>
    </xdr:from>
    <xdr:to>
      <xdr:col>6</xdr:col>
      <xdr:colOff>52295</xdr:colOff>
      <xdr:row>35</xdr:row>
      <xdr:rowOff>59765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1721412" y="3772272"/>
          <a:ext cx="1385233" cy="2040593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213075</xdr:colOff>
      <xdr:row>35</xdr:row>
      <xdr:rowOff>81201</xdr:rowOff>
    </xdr:from>
    <xdr:to>
      <xdr:col>6</xdr:col>
      <xdr:colOff>53594</xdr:colOff>
      <xdr:row>46</xdr:row>
      <xdr:rowOff>76654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1679097" y="7022027"/>
          <a:ext cx="1314823" cy="2099236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209178</xdr:colOff>
      <xdr:row>12</xdr:row>
      <xdr:rowOff>119528</xdr:rowOff>
    </xdr:from>
    <xdr:to>
      <xdr:col>6</xdr:col>
      <xdr:colOff>67236</xdr:colOff>
      <xdr:row>23</xdr:row>
      <xdr:rowOff>119529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1733178" y="1732428"/>
          <a:ext cx="1388408" cy="1990726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194236</xdr:colOff>
      <xdr:row>23</xdr:row>
      <xdr:rowOff>156881</xdr:rowOff>
    </xdr:from>
    <xdr:to>
      <xdr:col>3</xdr:col>
      <xdr:colOff>59766</xdr:colOff>
      <xdr:row>35</xdr:row>
      <xdr:rowOff>44824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197411" y="3760506"/>
          <a:ext cx="1386355" cy="2040593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203819</xdr:colOff>
      <xdr:row>35</xdr:row>
      <xdr:rowOff>75030</xdr:rowOff>
    </xdr:from>
    <xdr:to>
      <xdr:col>3</xdr:col>
      <xdr:colOff>66425</xdr:colOff>
      <xdr:row>46</xdr:row>
      <xdr:rowOff>70483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203819" y="7015856"/>
          <a:ext cx="1328628" cy="2099236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168088</xdr:colOff>
      <xdr:row>12</xdr:row>
      <xdr:rowOff>138206</xdr:rowOff>
    </xdr:from>
    <xdr:to>
      <xdr:col>3</xdr:col>
      <xdr:colOff>33618</xdr:colOff>
      <xdr:row>23</xdr:row>
      <xdr:rowOff>138207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164913" y="1751106"/>
          <a:ext cx="1389530" cy="1990726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1886</xdr:colOff>
          <xdr:row>13</xdr:row>
          <xdr:rowOff>30133</xdr:rowOff>
        </xdr:from>
        <xdr:to>
          <xdr:col>2</xdr:col>
          <xdr:colOff>562384</xdr:colOff>
          <xdr:row>23</xdr:row>
          <xdr:rowOff>47265</xdr:rowOff>
        </xdr:to>
        <xdr:grpSp>
          <xdr:nvGrpSpPr>
            <xdr:cNvPr id="8" name="Group 7">
              <a:extLst>
                <a:ext uri="{FF2B5EF4-FFF2-40B4-BE49-F238E27FC236}">
                  <a16:creationId xmlns:a16="http://schemas.microsoft.com/office/drawing/2014/main" id="{00000000-0008-0000-0600-000008000000}"/>
                </a:ext>
              </a:extLst>
            </xdr:cNvPr>
            <xdr:cNvGrpSpPr/>
          </xdr:nvGrpSpPr>
          <xdr:grpSpPr>
            <a:xfrm>
              <a:off x="237210" y="2797986"/>
              <a:ext cx="1165615" cy="1922132"/>
              <a:chOff x="5144148" y="755430"/>
              <a:chExt cx="1459958" cy="1914525"/>
            </a:xfrm>
          </xdr:grpSpPr>
          <xdr:sp macro="" textlink="">
            <xdr:nvSpPr>
              <xdr:cNvPr id="69633" name="Group Box 1" hidden="1">
                <a:extLst>
                  <a:ext uri="{63B3BB69-23CF-44E3-9099-C40C66FF867C}">
                    <a14:compatExt spid="_x0000_s69633"/>
                  </a:ext>
                  <a:ext uri="{FF2B5EF4-FFF2-40B4-BE49-F238E27FC236}">
                    <a16:creationId xmlns:a16="http://schemas.microsoft.com/office/drawing/2014/main" id="{00000000-0008-0000-0600-000001100100}"/>
                  </a:ext>
                </a:extLst>
              </xdr:cNvPr>
              <xdr:cNvSpPr/>
            </xdr:nvSpPr>
            <xdr:spPr bwMode="auto">
              <a:xfrm>
                <a:off x="5144148" y="755430"/>
                <a:ext cx="1459958" cy="19145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Civil</a:t>
                </a:r>
              </a:p>
            </xdr:txBody>
          </xdr:sp>
          <xdr:sp macro="" textlink="">
            <xdr:nvSpPr>
              <xdr:cNvPr id="69634" name="Option Button 2" hidden="1">
                <a:extLst>
                  <a:ext uri="{63B3BB69-23CF-44E3-9099-C40C66FF867C}">
                    <a14:compatExt spid="_x0000_s69634"/>
                  </a:ext>
                  <a:ext uri="{FF2B5EF4-FFF2-40B4-BE49-F238E27FC236}">
                    <a16:creationId xmlns:a16="http://schemas.microsoft.com/office/drawing/2014/main" id="{00000000-0008-0000-0600-000002100100}"/>
                  </a:ext>
                </a:extLst>
              </xdr:cNvPr>
              <xdr:cNvSpPr/>
            </xdr:nvSpPr>
            <xdr:spPr bwMode="auto">
              <a:xfrm>
                <a:off x="5483446" y="937720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95-100 %</a:t>
                </a:r>
              </a:p>
            </xdr:txBody>
          </xdr:sp>
          <xdr:sp macro="" textlink="">
            <xdr:nvSpPr>
              <xdr:cNvPr id="69635" name="Option Button 3" hidden="1">
                <a:extLst>
                  <a:ext uri="{63B3BB69-23CF-44E3-9099-C40C66FF867C}">
                    <a14:compatExt spid="_x0000_s69635"/>
                  </a:ext>
                  <a:ext uri="{FF2B5EF4-FFF2-40B4-BE49-F238E27FC236}">
                    <a16:creationId xmlns:a16="http://schemas.microsoft.com/office/drawing/2014/main" id="{00000000-0008-0000-0600-000003100100}"/>
                  </a:ext>
                </a:extLst>
              </xdr:cNvPr>
              <xdr:cNvSpPr/>
            </xdr:nvSpPr>
            <xdr:spPr bwMode="auto">
              <a:xfrm>
                <a:off x="5483446" y="1128221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75-95 %</a:t>
                </a:r>
              </a:p>
            </xdr:txBody>
          </xdr:sp>
          <xdr:sp macro="" textlink="">
            <xdr:nvSpPr>
              <xdr:cNvPr id="69636" name="Option Button 4" hidden="1">
                <a:extLst>
                  <a:ext uri="{63B3BB69-23CF-44E3-9099-C40C66FF867C}">
                    <a14:compatExt spid="_x0000_s69636"/>
                  </a:ext>
                  <a:ext uri="{FF2B5EF4-FFF2-40B4-BE49-F238E27FC236}">
                    <a16:creationId xmlns:a16="http://schemas.microsoft.com/office/drawing/2014/main" id="{00000000-0008-0000-0600-000004100100}"/>
                  </a:ext>
                </a:extLst>
              </xdr:cNvPr>
              <xdr:cNvSpPr/>
            </xdr:nvSpPr>
            <xdr:spPr bwMode="auto">
              <a:xfrm>
                <a:off x="5483446" y="1318721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50-75 %</a:t>
                </a:r>
              </a:p>
            </xdr:txBody>
          </xdr:sp>
          <xdr:sp macro="" textlink="">
            <xdr:nvSpPr>
              <xdr:cNvPr id="69637" name="Option Button 5" hidden="1">
                <a:extLst>
                  <a:ext uri="{63B3BB69-23CF-44E3-9099-C40C66FF867C}">
                    <a14:compatExt spid="_x0000_s69637"/>
                  </a:ext>
                  <a:ext uri="{FF2B5EF4-FFF2-40B4-BE49-F238E27FC236}">
                    <a16:creationId xmlns:a16="http://schemas.microsoft.com/office/drawing/2014/main" id="{00000000-0008-0000-0600-000005100100}"/>
                  </a:ext>
                </a:extLst>
              </xdr:cNvPr>
              <xdr:cNvSpPr/>
            </xdr:nvSpPr>
            <xdr:spPr bwMode="auto">
              <a:xfrm>
                <a:off x="5483446" y="1509220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25-50 %</a:t>
                </a:r>
              </a:p>
            </xdr:txBody>
          </xdr:sp>
          <xdr:sp macro="" textlink="">
            <xdr:nvSpPr>
              <xdr:cNvPr id="69638" name="Option Button 6" hidden="1">
                <a:extLst>
                  <a:ext uri="{63B3BB69-23CF-44E3-9099-C40C66FF867C}">
                    <a14:compatExt spid="_x0000_s69638"/>
                  </a:ext>
                  <a:ext uri="{FF2B5EF4-FFF2-40B4-BE49-F238E27FC236}">
                    <a16:creationId xmlns:a16="http://schemas.microsoft.com/office/drawing/2014/main" id="{00000000-0008-0000-0600-000006100100}"/>
                  </a:ext>
                </a:extLst>
              </xdr:cNvPr>
              <xdr:cNvSpPr/>
            </xdr:nvSpPr>
            <xdr:spPr bwMode="auto">
              <a:xfrm>
                <a:off x="5483446" y="1699720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1-25 %</a:t>
                </a:r>
              </a:p>
            </xdr:txBody>
          </xdr:sp>
          <xdr:sp macro="" textlink="">
            <xdr:nvSpPr>
              <xdr:cNvPr id="69639" name="Option Button 7" hidden="1">
                <a:extLst>
                  <a:ext uri="{63B3BB69-23CF-44E3-9099-C40C66FF867C}">
                    <a14:compatExt spid="_x0000_s69639"/>
                  </a:ext>
                  <a:ext uri="{FF2B5EF4-FFF2-40B4-BE49-F238E27FC236}">
                    <a16:creationId xmlns:a16="http://schemas.microsoft.com/office/drawing/2014/main" id="{00000000-0008-0000-0600-000007100100}"/>
                  </a:ext>
                </a:extLst>
              </xdr:cNvPr>
              <xdr:cNvSpPr/>
            </xdr:nvSpPr>
            <xdr:spPr bwMode="auto">
              <a:xfrm>
                <a:off x="5483446" y="1890220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0 %</a:t>
                </a:r>
              </a:p>
            </xdr:txBody>
          </xdr:sp>
          <xdr:sp macro="" textlink="">
            <xdr:nvSpPr>
              <xdr:cNvPr id="69640" name="Option Button 8" hidden="1">
                <a:extLst>
                  <a:ext uri="{63B3BB69-23CF-44E3-9099-C40C66FF867C}">
                    <a14:compatExt spid="_x0000_s69640"/>
                  </a:ext>
                  <a:ext uri="{FF2B5EF4-FFF2-40B4-BE49-F238E27FC236}">
                    <a16:creationId xmlns:a16="http://schemas.microsoft.com/office/drawing/2014/main" id="{00000000-0008-0000-0600-000008100100}"/>
                  </a:ext>
                </a:extLst>
              </xdr:cNvPr>
              <xdr:cNvSpPr/>
            </xdr:nvSpPr>
            <xdr:spPr bwMode="auto">
              <a:xfrm>
                <a:off x="5483446" y="2080720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NAP</a:t>
                </a:r>
              </a:p>
            </xdr:txBody>
          </xdr:sp>
          <xdr:sp macro="" textlink="">
            <xdr:nvSpPr>
              <xdr:cNvPr id="69641" name="Option Button 9" hidden="1">
                <a:extLst>
                  <a:ext uri="{63B3BB69-23CF-44E3-9099-C40C66FF867C}">
                    <a14:compatExt spid="_x0000_s69641"/>
                  </a:ext>
                  <a:ext uri="{FF2B5EF4-FFF2-40B4-BE49-F238E27FC236}">
                    <a16:creationId xmlns:a16="http://schemas.microsoft.com/office/drawing/2014/main" id="{00000000-0008-0000-0600-000009100100}"/>
                  </a:ext>
                </a:extLst>
              </xdr:cNvPr>
              <xdr:cNvSpPr/>
            </xdr:nvSpPr>
            <xdr:spPr bwMode="auto">
              <a:xfrm>
                <a:off x="5483446" y="2271220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7942</xdr:colOff>
          <xdr:row>24</xdr:row>
          <xdr:rowOff>48141</xdr:rowOff>
        </xdr:from>
        <xdr:to>
          <xdr:col>2</xdr:col>
          <xdr:colOff>568436</xdr:colOff>
          <xdr:row>34</xdr:row>
          <xdr:rowOff>139979</xdr:rowOff>
        </xdr:to>
        <xdr:grpSp>
          <xdr:nvGrpSpPr>
            <xdr:cNvPr id="9" name="Group 8">
              <a:extLst>
                <a:ext uri="{FF2B5EF4-FFF2-40B4-BE49-F238E27FC236}">
                  <a16:creationId xmlns:a16="http://schemas.microsoft.com/office/drawing/2014/main" id="{00000000-0008-0000-0600-000009000000}"/>
                </a:ext>
              </a:extLst>
            </xdr:cNvPr>
            <xdr:cNvGrpSpPr/>
          </xdr:nvGrpSpPr>
          <xdr:grpSpPr>
            <a:xfrm>
              <a:off x="243266" y="4911494"/>
              <a:ext cx="1165611" cy="1963220"/>
              <a:chOff x="5147754" y="2853480"/>
              <a:chExt cx="1459953" cy="1914525"/>
            </a:xfrm>
          </xdr:grpSpPr>
          <xdr:sp macro="" textlink="">
            <xdr:nvSpPr>
              <xdr:cNvPr id="69642" name="Group Box 10" hidden="1">
                <a:extLst>
                  <a:ext uri="{63B3BB69-23CF-44E3-9099-C40C66FF867C}">
                    <a14:compatExt spid="_x0000_s69642"/>
                  </a:ext>
                  <a:ext uri="{FF2B5EF4-FFF2-40B4-BE49-F238E27FC236}">
                    <a16:creationId xmlns:a16="http://schemas.microsoft.com/office/drawing/2014/main" id="{00000000-0008-0000-0600-00000A100100}"/>
                  </a:ext>
                </a:extLst>
              </xdr:cNvPr>
              <xdr:cNvSpPr/>
            </xdr:nvSpPr>
            <xdr:spPr bwMode="auto">
              <a:xfrm>
                <a:off x="5147754" y="2853480"/>
                <a:ext cx="1459953" cy="19145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Administrative</a:t>
                </a:r>
              </a:p>
            </xdr:txBody>
          </xdr:sp>
          <xdr:sp macro="" textlink="">
            <xdr:nvSpPr>
              <xdr:cNvPr id="69643" name="Option Button 11" hidden="1">
                <a:extLst>
                  <a:ext uri="{63B3BB69-23CF-44E3-9099-C40C66FF867C}">
                    <a14:compatExt spid="_x0000_s69643"/>
                  </a:ext>
                  <a:ext uri="{FF2B5EF4-FFF2-40B4-BE49-F238E27FC236}">
                    <a16:creationId xmlns:a16="http://schemas.microsoft.com/office/drawing/2014/main" id="{00000000-0008-0000-0600-00000B100100}"/>
                  </a:ext>
                </a:extLst>
              </xdr:cNvPr>
              <xdr:cNvSpPr/>
            </xdr:nvSpPr>
            <xdr:spPr bwMode="auto">
              <a:xfrm>
                <a:off x="5487385" y="3031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95-100 %</a:t>
                </a:r>
              </a:p>
            </xdr:txBody>
          </xdr:sp>
          <xdr:sp macro="" textlink="">
            <xdr:nvSpPr>
              <xdr:cNvPr id="69644" name="Option Button 12" hidden="1">
                <a:extLst>
                  <a:ext uri="{63B3BB69-23CF-44E3-9099-C40C66FF867C}">
                    <a14:compatExt spid="_x0000_s69644"/>
                  </a:ext>
                  <a:ext uri="{FF2B5EF4-FFF2-40B4-BE49-F238E27FC236}">
                    <a16:creationId xmlns:a16="http://schemas.microsoft.com/office/drawing/2014/main" id="{00000000-0008-0000-0600-00000C100100}"/>
                  </a:ext>
                </a:extLst>
              </xdr:cNvPr>
              <xdr:cNvSpPr/>
            </xdr:nvSpPr>
            <xdr:spPr bwMode="auto">
              <a:xfrm>
                <a:off x="5487385" y="3222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75-95 %</a:t>
                </a:r>
              </a:p>
            </xdr:txBody>
          </xdr:sp>
          <xdr:sp macro="" textlink="">
            <xdr:nvSpPr>
              <xdr:cNvPr id="69645" name="Option Button 13" hidden="1">
                <a:extLst>
                  <a:ext uri="{63B3BB69-23CF-44E3-9099-C40C66FF867C}">
                    <a14:compatExt spid="_x0000_s69645"/>
                  </a:ext>
                  <a:ext uri="{FF2B5EF4-FFF2-40B4-BE49-F238E27FC236}">
                    <a16:creationId xmlns:a16="http://schemas.microsoft.com/office/drawing/2014/main" id="{00000000-0008-0000-0600-00000D100100}"/>
                  </a:ext>
                </a:extLst>
              </xdr:cNvPr>
              <xdr:cNvSpPr/>
            </xdr:nvSpPr>
            <xdr:spPr bwMode="auto">
              <a:xfrm>
                <a:off x="5487385" y="3412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50-75 %</a:t>
                </a:r>
              </a:p>
            </xdr:txBody>
          </xdr:sp>
          <xdr:sp macro="" textlink="">
            <xdr:nvSpPr>
              <xdr:cNvPr id="69646" name="Option Button 14" hidden="1">
                <a:extLst>
                  <a:ext uri="{63B3BB69-23CF-44E3-9099-C40C66FF867C}">
                    <a14:compatExt spid="_x0000_s69646"/>
                  </a:ext>
                  <a:ext uri="{FF2B5EF4-FFF2-40B4-BE49-F238E27FC236}">
                    <a16:creationId xmlns:a16="http://schemas.microsoft.com/office/drawing/2014/main" id="{00000000-0008-0000-0600-00000E100100}"/>
                  </a:ext>
                </a:extLst>
              </xdr:cNvPr>
              <xdr:cNvSpPr/>
            </xdr:nvSpPr>
            <xdr:spPr bwMode="auto">
              <a:xfrm>
                <a:off x="5487385" y="3603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25-50 %</a:t>
                </a:r>
              </a:p>
            </xdr:txBody>
          </xdr:sp>
          <xdr:sp macro="" textlink="">
            <xdr:nvSpPr>
              <xdr:cNvPr id="69647" name="Option Button 15" hidden="1">
                <a:extLst>
                  <a:ext uri="{63B3BB69-23CF-44E3-9099-C40C66FF867C}">
                    <a14:compatExt spid="_x0000_s69647"/>
                  </a:ext>
                  <a:ext uri="{FF2B5EF4-FFF2-40B4-BE49-F238E27FC236}">
                    <a16:creationId xmlns:a16="http://schemas.microsoft.com/office/drawing/2014/main" id="{00000000-0008-0000-0600-00000F100100}"/>
                  </a:ext>
                </a:extLst>
              </xdr:cNvPr>
              <xdr:cNvSpPr/>
            </xdr:nvSpPr>
            <xdr:spPr bwMode="auto">
              <a:xfrm>
                <a:off x="5487385" y="3793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1-25 %</a:t>
                </a:r>
              </a:p>
            </xdr:txBody>
          </xdr:sp>
          <xdr:sp macro="" textlink="">
            <xdr:nvSpPr>
              <xdr:cNvPr id="69648" name="Option Button 16" hidden="1">
                <a:extLst>
                  <a:ext uri="{63B3BB69-23CF-44E3-9099-C40C66FF867C}">
                    <a14:compatExt spid="_x0000_s69648"/>
                  </a:ext>
                  <a:ext uri="{FF2B5EF4-FFF2-40B4-BE49-F238E27FC236}">
                    <a16:creationId xmlns:a16="http://schemas.microsoft.com/office/drawing/2014/main" id="{00000000-0008-0000-0600-000010100100}"/>
                  </a:ext>
                </a:extLst>
              </xdr:cNvPr>
              <xdr:cNvSpPr/>
            </xdr:nvSpPr>
            <xdr:spPr bwMode="auto">
              <a:xfrm>
                <a:off x="5487385" y="3984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0 %</a:t>
                </a:r>
              </a:p>
            </xdr:txBody>
          </xdr:sp>
          <xdr:sp macro="" textlink="">
            <xdr:nvSpPr>
              <xdr:cNvPr id="69649" name="Option Button 17" hidden="1">
                <a:extLst>
                  <a:ext uri="{63B3BB69-23CF-44E3-9099-C40C66FF867C}">
                    <a14:compatExt spid="_x0000_s69649"/>
                  </a:ext>
                  <a:ext uri="{FF2B5EF4-FFF2-40B4-BE49-F238E27FC236}">
                    <a16:creationId xmlns:a16="http://schemas.microsoft.com/office/drawing/2014/main" id="{00000000-0008-0000-0600-000011100100}"/>
                  </a:ext>
                </a:extLst>
              </xdr:cNvPr>
              <xdr:cNvSpPr/>
            </xdr:nvSpPr>
            <xdr:spPr bwMode="auto">
              <a:xfrm>
                <a:off x="5487385" y="4174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NAP</a:t>
                </a:r>
              </a:p>
            </xdr:txBody>
          </xdr:sp>
          <xdr:sp macro="" textlink="">
            <xdr:nvSpPr>
              <xdr:cNvPr id="69650" name="Option Button 18" hidden="1">
                <a:extLst>
                  <a:ext uri="{63B3BB69-23CF-44E3-9099-C40C66FF867C}">
                    <a14:compatExt spid="_x0000_s69650"/>
                  </a:ext>
                  <a:ext uri="{FF2B5EF4-FFF2-40B4-BE49-F238E27FC236}">
                    <a16:creationId xmlns:a16="http://schemas.microsoft.com/office/drawing/2014/main" id="{00000000-0008-0000-0600-000012100100}"/>
                  </a:ext>
                </a:extLst>
              </xdr:cNvPr>
              <xdr:cNvSpPr/>
            </xdr:nvSpPr>
            <xdr:spPr bwMode="auto">
              <a:xfrm>
                <a:off x="5487385" y="4365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6870</xdr:colOff>
          <xdr:row>35</xdr:row>
          <xdr:rowOff>143600</xdr:rowOff>
        </xdr:from>
        <xdr:to>
          <xdr:col>2</xdr:col>
          <xdr:colOff>573714</xdr:colOff>
          <xdr:row>45</xdr:row>
          <xdr:rowOff>160732</xdr:rowOff>
        </xdr:to>
        <xdr:grpSp>
          <xdr:nvGrpSpPr>
            <xdr:cNvPr id="10" name="Group 9">
              <a:extLst>
                <a:ext uri="{FF2B5EF4-FFF2-40B4-BE49-F238E27FC236}">
                  <a16:creationId xmlns:a16="http://schemas.microsoft.com/office/drawing/2014/main" id="{00000000-0008-0000-0600-00000A000000}"/>
                </a:ext>
              </a:extLst>
            </xdr:cNvPr>
            <xdr:cNvGrpSpPr/>
          </xdr:nvGrpSpPr>
          <xdr:grpSpPr>
            <a:xfrm>
              <a:off x="242194" y="7068835"/>
              <a:ext cx="1171961" cy="1922132"/>
              <a:chOff x="5154289" y="4954319"/>
              <a:chExt cx="1459952" cy="1914525"/>
            </a:xfrm>
          </xdr:grpSpPr>
          <xdr:sp macro="" textlink="">
            <xdr:nvSpPr>
              <xdr:cNvPr id="69651" name="Group Box 19" hidden="1">
                <a:extLst>
                  <a:ext uri="{63B3BB69-23CF-44E3-9099-C40C66FF867C}">
                    <a14:compatExt spid="_x0000_s69651"/>
                  </a:ext>
                  <a:ext uri="{FF2B5EF4-FFF2-40B4-BE49-F238E27FC236}">
                    <a16:creationId xmlns:a16="http://schemas.microsoft.com/office/drawing/2014/main" id="{00000000-0008-0000-0600-000013100100}"/>
                  </a:ext>
                </a:extLst>
              </xdr:cNvPr>
              <xdr:cNvSpPr/>
            </xdr:nvSpPr>
            <xdr:spPr bwMode="auto">
              <a:xfrm>
                <a:off x="5154289" y="4954319"/>
                <a:ext cx="1459952" cy="19145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Pénal</a:t>
                </a:r>
              </a:p>
            </xdr:txBody>
          </xdr:sp>
          <xdr:sp macro="" textlink="">
            <xdr:nvSpPr>
              <xdr:cNvPr id="69652" name="Option Button 20" hidden="1">
                <a:extLst>
                  <a:ext uri="{63B3BB69-23CF-44E3-9099-C40C66FF867C}">
                    <a14:compatExt spid="_x0000_s69652"/>
                  </a:ext>
                  <a:ext uri="{FF2B5EF4-FFF2-40B4-BE49-F238E27FC236}">
                    <a16:creationId xmlns:a16="http://schemas.microsoft.com/office/drawing/2014/main" id="{00000000-0008-0000-0600-000014100100}"/>
                  </a:ext>
                </a:extLst>
              </xdr:cNvPr>
              <xdr:cNvSpPr/>
            </xdr:nvSpPr>
            <xdr:spPr bwMode="auto">
              <a:xfrm>
                <a:off x="5487387" y="5127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95-100 %</a:t>
                </a:r>
              </a:p>
            </xdr:txBody>
          </xdr:sp>
          <xdr:sp macro="" textlink="">
            <xdr:nvSpPr>
              <xdr:cNvPr id="69653" name="Option Button 21" hidden="1">
                <a:extLst>
                  <a:ext uri="{63B3BB69-23CF-44E3-9099-C40C66FF867C}">
                    <a14:compatExt spid="_x0000_s69653"/>
                  </a:ext>
                  <a:ext uri="{FF2B5EF4-FFF2-40B4-BE49-F238E27FC236}">
                    <a16:creationId xmlns:a16="http://schemas.microsoft.com/office/drawing/2014/main" id="{00000000-0008-0000-0600-000015100100}"/>
                  </a:ext>
                </a:extLst>
              </xdr:cNvPr>
              <xdr:cNvSpPr/>
            </xdr:nvSpPr>
            <xdr:spPr bwMode="auto">
              <a:xfrm>
                <a:off x="5487387" y="5317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75-95 %</a:t>
                </a:r>
              </a:p>
            </xdr:txBody>
          </xdr:sp>
          <xdr:sp macro="" textlink="">
            <xdr:nvSpPr>
              <xdr:cNvPr id="69654" name="Option Button 22" hidden="1">
                <a:extLst>
                  <a:ext uri="{63B3BB69-23CF-44E3-9099-C40C66FF867C}">
                    <a14:compatExt spid="_x0000_s69654"/>
                  </a:ext>
                  <a:ext uri="{FF2B5EF4-FFF2-40B4-BE49-F238E27FC236}">
                    <a16:creationId xmlns:a16="http://schemas.microsoft.com/office/drawing/2014/main" id="{00000000-0008-0000-0600-000016100100}"/>
                  </a:ext>
                </a:extLst>
              </xdr:cNvPr>
              <xdr:cNvSpPr/>
            </xdr:nvSpPr>
            <xdr:spPr bwMode="auto">
              <a:xfrm>
                <a:off x="5487387" y="5508418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50-75 %</a:t>
                </a:r>
              </a:p>
            </xdr:txBody>
          </xdr:sp>
          <xdr:sp macro="" textlink="">
            <xdr:nvSpPr>
              <xdr:cNvPr id="69655" name="Option Button 23" hidden="1">
                <a:extLst>
                  <a:ext uri="{63B3BB69-23CF-44E3-9099-C40C66FF867C}">
                    <a14:compatExt spid="_x0000_s69655"/>
                  </a:ext>
                  <a:ext uri="{FF2B5EF4-FFF2-40B4-BE49-F238E27FC236}">
                    <a16:creationId xmlns:a16="http://schemas.microsoft.com/office/drawing/2014/main" id="{00000000-0008-0000-0600-000017100100}"/>
                  </a:ext>
                </a:extLst>
              </xdr:cNvPr>
              <xdr:cNvSpPr/>
            </xdr:nvSpPr>
            <xdr:spPr bwMode="auto">
              <a:xfrm>
                <a:off x="5487387" y="5698918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25-50 %</a:t>
                </a:r>
              </a:p>
            </xdr:txBody>
          </xdr:sp>
          <xdr:sp macro="" textlink="">
            <xdr:nvSpPr>
              <xdr:cNvPr id="69656" name="Option Button 24" hidden="1">
                <a:extLst>
                  <a:ext uri="{63B3BB69-23CF-44E3-9099-C40C66FF867C}">
                    <a14:compatExt spid="_x0000_s69656"/>
                  </a:ext>
                  <a:ext uri="{FF2B5EF4-FFF2-40B4-BE49-F238E27FC236}">
                    <a16:creationId xmlns:a16="http://schemas.microsoft.com/office/drawing/2014/main" id="{00000000-0008-0000-0600-000018100100}"/>
                  </a:ext>
                </a:extLst>
              </xdr:cNvPr>
              <xdr:cNvSpPr/>
            </xdr:nvSpPr>
            <xdr:spPr bwMode="auto">
              <a:xfrm>
                <a:off x="5487387" y="5889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1-25 %</a:t>
                </a:r>
              </a:p>
            </xdr:txBody>
          </xdr:sp>
          <xdr:sp macro="" textlink="">
            <xdr:nvSpPr>
              <xdr:cNvPr id="69657" name="Option Button 25" hidden="1">
                <a:extLst>
                  <a:ext uri="{63B3BB69-23CF-44E3-9099-C40C66FF867C}">
                    <a14:compatExt spid="_x0000_s69657"/>
                  </a:ext>
                  <a:ext uri="{FF2B5EF4-FFF2-40B4-BE49-F238E27FC236}">
                    <a16:creationId xmlns:a16="http://schemas.microsoft.com/office/drawing/2014/main" id="{00000000-0008-0000-0600-000019100100}"/>
                  </a:ext>
                </a:extLst>
              </xdr:cNvPr>
              <xdr:cNvSpPr/>
            </xdr:nvSpPr>
            <xdr:spPr bwMode="auto">
              <a:xfrm>
                <a:off x="5487387" y="6079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0 %</a:t>
                </a:r>
              </a:p>
            </xdr:txBody>
          </xdr:sp>
          <xdr:sp macro="" textlink="">
            <xdr:nvSpPr>
              <xdr:cNvPr id="69658" name="Option Button 26" hidden="1">
                <a:extLst>
                  <a:ext uri="{63B3BB69-23CF-44E3-9099-C40C66FF867C}">
                    <a14:compatExt spid="_x0000_s69658"/>
                  </a:ext>
                  <a:ext uri="{FF2B5EF4-FFF2-40B4-BE49-F238E27FC236}">
                    <a16:creationId xmlns:a16="http://schemas.microsoft.com/office/drawing/2014/main" id="{00000000-0008-0000-0600-00001A100100}"/>
                  </a:ext>
                </a:extLst>
              </xdr:cNvPr>
              <xdr:cNvSpPr/>
            </xdr:nvSpPr>
            <xdr:spPr bwMode="auto">
              <a:xfrm>
                <a:off x="5487387" y="6270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NAP</a:t>
                </a:r>
              </a:p>
            </xdr:txBody>
          </xdr:sp>
          <xdr:sp macro="" textlink="">
            <xdr:nvSpPr>
              <xdr:cNvPr id="69659" name="Option Button 27" hidden="1">
                <a:extLst>
                  <a:ext uri="{63B3BB69-23CF-44E3-9099-C40C66FF867C}">
                    <a14:compatExt spid="_x0000_s69659"/>
                  </a:ext>
                  <a:ext uri="{FF2B5EF4-FFF2-40B4-BE49-F238E27FC236}">
                    <a16:creationId xmlns:a16="http://schemas.microsoft.com/office/drawing/2014/main" id="{00000000-0008-0000-0600-00001B100100}"/>
                  </a:ext>
                </a:extLst>
              </xdr:cNvPr>
              <xdr:cNvSpPr/>
            </xdr:nvSpPr>
            <xdr:spPr bwMode="auto">
              <a:xfrm>
                <a:off x="5487387" y="6460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379</xdr:colOff>
          <xdr:row>13</xdr:row>
          <xdr:rowOff>18676</xdr:rowOff>
        </xdr:from>
        <xdr:to>
          <xdr:col>5</xdr:col>
          <xdr:colOff>561816</xdr:colOff>
          <xdr:row>23</xdr:row>
          <xdr:rowOff>45333</xdr:rowOff>
        </xdr:to>
        <xdr:grpSp>
          <xdr:nvGrpSpPr>
            <xdr:cNvPr id="11" name="Group 10">
              <a:extLst>
                <a:ext uri="{FF2B5EF4-FFF2-40B4-BE49-F238E27FC236}">
                  <a16:creationId xmlns:a16="http://schemas.microsoft.com/office/drawing/2014/main" id="{00000000-0008-0000-0600-00000B000000}"/>
                </a:ext>
              </a:extLst>
            </xdr:cNvPr>
            <xdr:cNvGrpSpPr/>
          </xdr:nvGrpSpPr>
          <xdr:grpSpPr>
            <a:xfrm>
              <a:off x="1692467" y="2786529"/>
              <a:ext cx="1166555" cy="1931657"/>
              <a:chOff x="5144133" y="755431"/>
              <a:chExt cx="1459952" cy="1914525"/>
            </a:xfrm>
          </xdr:grpSpPr>
          <xdr:sp macro="" textlink="">
            <xdr:nvSpPr>
              <xdr:cNvPr id="69660" name="Group Box 28" hidden="1">
                <a:extLst>
                  <a:ext uri="{63B3BB69-23CF-44E3-9099-C40C66FF867C}">
                    <a14:compatExt spid="_x0000_s69660"/>
                  </a:ext>
                  <a:ext uri="{FF2B5EF4-FFF2-40B4-BE49-F238E27FC236}">
                    <a16:creationId xmlns:a16="http://schemas.microsoft.com/office/drawing/2014/main" id="{00000000-0008-0000-0600-00001C100100}"/>
                  </a:ext>
                </a:extLst>
              </xdr:cNvPr>
              <xdr:cNvSpPr/>
            </xdr:nvSpPr>
            <xdr:spPr bwMode="auto">
              <a:xfrm>
                <a:off x="5144133" y="755431"/>
                <a:ext cx="1459952" cy="19145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Civil</a:t>
                </a:r>
              </a:p>
            </xdr:txBody>
          </xdr:sp>
          <xdr:sp macro="" textlink="">
            <xdr:nvSpPr>
              <xdr:cNvPr id="69661" name="Option Button 29" hidden="1">
                <a:extLst>
                  <a:ext uri="{63B3BB69-23CF-44E3-9099-C40C66FF867C}">
                    <a14:compatExt spid="_x0000_s69661"/>
                  </a:ext>
                  <a:ext uri="{FF2B5EF4-FFF2-40B4-BE49-F238E27FC236}">
                    <a16:creationId xmlns:a16="http://schemas.microsoft.com/office/drawing/2014/main" id="{00000000-0008-0000-0600-00001D100100}"/>
                  </a:ext>
                </a:extLst>
              </xdr:cNvPr>
              <xdr:cNvSpPr/>
            </xdr:nvSpPr>
            <xdr:spPr bwMode="auto">
              <a:xfrm>
                <a:off x="5483444" y="937720"/>
                <a:ext cx="1020490" cy="20954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95-100 %</a:t>
                </a:r>
              </a:p>
            </xdr:txBody>
          </xdr:sp>
          <xdr:sp macro="" textlink="">
            <xdr:nvSpPr>
              <xdr:cNvPr id="69662" name="Option Button 30" hidden="1">
                <a:extLst>
                  <a:ext uri="{63B3BB69-23CF-44E3-9099-C40C66FF867C}">
                    <a14:compatExt spid="_x0000_s69662"/>
                  </a:ext>
                  <a:ext uri="{FF2B5EF4-FFF2-40B4-BE49-F238E27FC236}">
                    <a16:creationId xmlns:a16="http://schemas.microsoft.com/office/drawing/2014/main" id="{00000000-0008-0000-0600-00001E100100}"/>
                  </a:ext>
                </a:extLst>
              </xdr:cNvPr>
              <xdr:cNvSpPr/>
            </xdr:nvSpPr>
            <xdr:spPr bwMode="auto">
              <a:xfrm>
                <a:off x="5483444" y="1128220"/>
                <a:ext cx="1020490" cy="20954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75-95 %</a:t>
                </a:r>
              </a:p>
            </xdr:txBody>
          </xdr:sp>
          <xdr:sp macro="" textlink="">
            <xdr:nvSpPr>
              <xdr:cNvPr id="69663" name="Option Button 31" hidden="1">
                <a:extLst>
                  <a:ext uri="{63B3BB69-23CF-44E3-9099-C40C66FF867C}">
                    <a14:compatExt spid="_x0000_s69663"/>
                  </a:ext>
                  <a:ext uri="{FF2B5EF4-FFF2-40B4-BE49-F238E27FC236}">
                    <a16:creationId xmlns:a16="http://schemas.microsoft.com/office/drawing/2014/main" id="{00000000-0008-0000-0600-00001F100100}"/>
                  </a:ext>
                </a:extLst>
              </xdr:cNvPr>
              <xdr:cNvSpPr/>
            </xdr:nvSpPr>
            <xdr:spPr bwMode="auto">
              <a:xfrm>
                <a:off x="5483444" y="1318720"/>
                <a:ext cx="1020490" cy="20954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50-75 %</a:t>
                </a:r>
              </a:p>
            </xdr:txBody>
          </xdr:sp>
          <xdr:sp macro="" textlink="">
            <xdr:nvSpPr>
              <xdr:cNvPr id="69664" name="Option Button 32" hidden="1">
                <a:extLst>
                  <a:ext uri="{63B3BB69-23CF-44E3-9099-C40C66FF867C}">
                    <a14:compatExt spid="_x0000_s69664"/>
                  </a:ext>
                  <a:ext uri="{FF2B5EF4-FFF2-40B4-BE49-F238E27FC236}">
                    <a16:creationId xmlns:a16="http://schemas.microsoft.com/office/drawing/2014/main" id="{00000000-0008-0000-0600-000020100100}"/>
                  </a:ext>
                </a:extLst>
              </xdr:cNvPr>
              <xdr:cNvSpPr/>
            </xdr:nvSpPr>
            <xdr:spPr bwMode="auto">
              <a:xfrm>
                <a:off x="5483444" y="1509220"/>
                <a:ext cx="1020490" cy="20954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25-50 %</a:t>
                </a:r>
              </a:p>
            </xdr:txBody>
          </xdr:sp>
          <xdr:sp macro="" textlink="">
            <xdr:nvSpPr>
              <xdr:cNvPr id="69665" name="Option Button 33" hidden="1">
                <a:extLst>
                  <a:ext uri="{63B3BB69-23CF-44E3-9099-C40C66FF867C}">
                    <a14:compatExt spid="_x0000_s69665"/>
                  </a:ext>
                  <a:ext uri="{FF2B5EF4-FFF2-40B4-BE49-F238E27FC236}">
                    <a16:creationId xmlns:a16="http://schemas.microsoft.com/office/drawing/2014/main" id="{00000000-0008-0000-0600-000021100100}"/>
                  </a:ext>
                </a:extLst>
              </xdr:cNvPr>
              <xdr:cNvSpPr/>
            </xdr:nvSpPr>
            <xdr:spPr bwMode="auto">
              <a:xfrm>
                <a:off x="5483444" y="1699720"/>
                <a:ext cx="1020490" cy="20954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1-25 %</a:t>
                </a:r>
              </a:p>
            </xdr:txBody>
          </xdr:sp>
          <xdr:sp macro="" textlink="">
            <xdr:nvSpPr>
              <xdr:cNvPr id="69666" name="Option Button 34" hidden="1">
                <a:extLst>
                  <a:ext uri="{63B3BB69-23CF-44E3-9099-C40C66FF867C}">
                    <a14:compatExt spid="_x0000_s69666"/>
                  </a:ext>
                  <a:ext uri="{FF2B5EF4-FFF2-40B4-BE49-F238E27FC236}">
                    <a16:creationId xmlns:a16="http://schemas.microsoft.com/office/drawing/2014/main" id="{00000000-0008-0000-0600-000022100100}"/>
                  </a:ext>
                </a:extLst>
              </xdr:cNvPr>
              <xdr:cNvSpPr/>
            </xdr:nvSpPr>
            <xdr:spPr bwMode="auto">
              <a:xfrm>
                <a:off x="5483444" y="1890220"/>
                <a:ext cx="1020490" cy="20954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0 %</a:t>
                </a:r>
              </a:p>
            </xdr:txBody>
          </xdr:sp>
          <xdr:sp macro="" textlink="">
            <xdr:nvSpPr>
              <xdr:cNvPr id="69667" name="Option Button 35" hidden="1">
                <a:extLst>
                  <a:ext uri="{63B3BB69-23CF-44E3-9099-C40C66FF867C}">
                    <a14:compatExt spid="_x0000_s69667"/>
                  </a:ext>
                  <a:ext uri="{FF2B5EF4-FFF2-40B4-BE49-F238E27FC236}">
                    <a16:creationId xmlns:a16="http://schemas.microsoft.com/office/drawing/2014/main" id="{00000000-0008-0000-0600-000023100100}"/>
                  </a:ext>
                </a:extLst>
              </xdr:cNvPr>
              <xdr:cNvSpPr/>
            </xdr:nvSpPr>
            <xdr:spPr bwMode="auto">
              <a:xfrm>
                <a:off x="5483444" y="2080720"/>
                <a:ext cx="1020490" cy="20954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NAP</a:t>
                </a:r>
              </a:p>
            </xdr:txBody>
          </xdr:sp>
          <xdr:sp macro="" textlink="">
            <xdr:nvSpPr>
              <xdr:cNvPr id="69668" name="Option Button 36" hidden="1">
                <a:extLst>
                  <a:ext uri="{63B3BB69-23CF-44E3-9099-C40C66FF867C}">
                    <a14:compatExt spid="_x0000_s69668"/>
                  </a:ext>
                  <a:ext uri="{FF2B5EF4-FFF2-40B4-BE49-F238E27FC236}">
                    <a16:creationId xmlns:a16="http://schemas.microsoft.com/office/drawing/2014/main" id="{00000000-0008-0000-0600-000024100100}"/>
                  </a:ext>
                </a:extLst>
              </xdr:cNvPr>
              <xdr:cNvSpPr/>
            </xdr:nvSpPr>
            <xdr:spPr bwMode="auto">
              <a:xfrm>
                <a:off x="5483444" y="2271220"/>
                <a:ext cx="1020490" cy="20954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6385</xdr:colOff>
          <xdr:row>24</xdr:row>
          <xdr:rowOff>45269</xdr:rowOff>
        </xdr:from>
        <xdr:to>
          <xdr:col>5</xdr:col>
          <xdr:colOff>564647</xdr:colOff>
          <xdr:row>34</xdr:row>
          <xdr:rowOff>143457</xdr:rowOff>
        </xdr:to>
        <xdr:grpSp>
          <xdr:nvGrpSpPr>
            <xdr:cNvPr id="12" name="Group 11">
              <a:extLst>
                <a:ext uri="{FF2B5EF4-FFF2-40B4-BE49-F238E27FC236}">
                  <a16:creationId xmlns:a16="http://schemas.microsoft.com/office/drawing/2014/main" id="{00000000-0008-0000-0600-00000C000000}"/>
                </a:ext>
              </a:extLst>
            </xdr:cNvPr>
            <xdr:cNvGrpSpPr/>
          </xdr:nvGrpSpPr>
          <xdr:grpSpPr>
            <a:xfrm>
              <a:off x="1698473" y="4908622"/>
              <a:ext cx="1163380" cy="1969570"/>
              <a:chOff x="5147733" y="2865395"/>
              <a:chExt cx="1459956" cy="1914525"/>
            </a:xfrm>
          </xdr:grpSpPr>
          <xdr:sp macro="" textlink="">
            <xdr:nvSpPr>
              <xdr:cNvPr id="69669" name="Group Box 37" hidden="1">
                <a:extLst>
                  <a:ext uri="{63B3BB69-23CF-44E3-9099-C40C66FF867C}">
                    <a14:compatExt spid="_x0000_s69669"/>
                  </a:ext>
                  <a:ext uri="{FF2B5EF4-FFF2-40B4-BE49-F238E27FC236}">
                    <a16:creationId xmlns:a16="http://schemas.microsoft.com/office/drawing/2014/main" id="{00000000-0008-0000-0600-000025100100}"/>
                  </a:ext>
                </a:extLst>
              </xdr:cNvPr>
              <xdr:cNvSpPr/>
            </xdr:nvSpPr>
            <xdr:spPr bwMode="auto">
              <a:xfrm>
                <a:off x="5147733" y="2865395"/>
                <a:ext cx="1459956" cy="19145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Administrative</a:t>
                </a:r>
              </a:p>
            </xdr:txBody>
          </xdr:sp>
          <xdr:sp macro="" textlink="">
            <xdr:nvSpPr>
              <xdr:cNvPr id="69670" name="Option Button 38" hidden="1">
                <a:extLst>
                  <a:ext uri="{63B3BB69-23CF-44E3-9099-C40C66FF867C}">
                    <a14:compatExt spid="_x0000_s69670"/>
                  </a:ext>
                  <a:ext uri="{FF2B5EF4-FFF2-40B4-BE49-F238E27FC236}">
                    <a16:creationId xmlns:a16="http://schemas.microsoft.com/office/drawing/2014/main" id="{00000000-0008-0000-0600-000026100100}"/>
                  </a:ext>
                </a:extLst>
              </xdr:cNvPr>
              <xdr:cNvSpPr/>
            </xdr:nvSpPr>
            <xdr:spPr bwMode="auto">
              <a:xfrm>
                <a:off x="5487385" y="3031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95-100 %</a:t>
                </a:r>
              </a:p>
            </xdr:txBody>
          </xdr:sp>
          <xdr:sp macro="" textlink="">
            <xdr:nvSpPr>
              <xdr:cNvPr id="69671" name="Option Button 39" hidden="1">
                <a:extLst>
                  <a:ext uri="{63B3BB69-23CF-44E3-9099-C40C66FF867C}">
                    <a14:compatExt spid="_x0000_s69671"/>
                  </a:ext>
                  <a:ext uri="{FF2B5EF4-FFF2-40B4-BE49-F238E27FC236}">
                    <a16:creationId xmlns:a16="http://schemas.microsoft.com/office/drawing/2014/main" id="{00000000-0008-0000-0600-000027100100}"/>
                  </a:ext>
                </a:extLst>
              </xdr:cNvPr>
              <xdr:cNvSpPr/>
            </xdr:nvSpPr>
            <xdr:spPr bwMode="auto">
              <a:xfrm>
                <a:off x="5487385" y="3222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75-95 %</a:t>
                </a:r>
              </a:p>
            </xdr:txBody>
          </xdr:sp>
          <xdr:sp macro="" textlink="">
            <xdr:nvSpPr>
              <xdr:cNvPr id="69672" name="Option Button 40" hidden="1">
                <a:extLst>
                  <a:ext uri="{63B3BB69-23CF-44E3-9099-C40C66FF867C}">
                    <a14:compatExt spid="_x0000_s69672"/>
                  </a:ext>
                  <a:ext uri="{FF2B5EF4-FFF2-40B4-BE49-F238E27FC236}">
                    <a16:creationId xmlns:a16="http://schemas.microsoft.com/office/drawing/2014/main" id="{00000000-0008-0000-0600-000028100100}"/>
                  </a:ext>
                </a:extLst>
              </xdr:cNvPr>
              <xdr:cNvSpPr/>
            </xdr:nvSpPr>
            <xdr:spPr bwMode="auto">
              <a:xfrm>
                <a:off x="5487385" y="3412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50-75 %</a:t>
                </a:r>
              </a:p>
            </xdr:txBody>
          </xdr:sp>
          <xdr:sp macro="" textlink="">
            <xdr:nvSpPr>
              <xdr:cNvPr id="69673" name="Option Button 41" hidden="1">
                <a:extLst>
                  <a:ext uri="{63B3BB69-23CF-44E3-9099-C40C66FF867C}">
                    <a14:compatExt spid="_x0000_s69673"/>
                  </a:ext>
                  <a:ext uri="{FF2B5EF4-FFF2-40B4-BE49-F238E27FC236}">
                    <a16:creationId xmlns:a16="http://schemas.microsoft.com/office/drawing/2014/main" id="{00000000-0008-0000-0600-000029100100}"/>
                  </a:ext>
                </a:extLst>
              </xdr:cNvPr>
              <xdr:cNvSpPr/>
            </xdr:nvSpPr>
            <xdr:spPr bwMode="auto">
              <a:xfrm>
                <a:off x="5487385" y="3603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25-50 %</a:t>
                </a:r>
              </a:p>
            </xdr:txBody>
          </xdr:sp>
          <xdr:sp macro="" textlink="">
            <xdr:nvSpPr>
              <xdr:cNvPr id="69674" name="Option Button 42" hidden="1">
                <a:extLst>
                  <a:ext uri="{63B3BB69-23CF-44E3-9099-C40C66FF867C}">
                    <a14:compatExt spid="_x0000_s69674"/>
                  </a:ext>
                  <a:ext uri="{FF2B5EF4-FFF2-40B4-BE49-F238E27FC236}">
                    <a16:creationId xmlns:a16="http://schemas.microsoft.com/office/drawing/2014/main" id="{00000000-0008-0000-0600-00002A100100}"/>
                  </a:ext>
                </a:extLst>
              </xdr:cNvPr>
              <xdr:cNvSpPr/>
            </xdr:nvSpPr>
            <xdr:spPr bwMode="auto">
              <a:xfrm>
                <a:off x="5487385" y="3793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1-25 %</a:t>
                </a:r>
              </a:p>
            </xdr:txBody>
          </xdr:sp>
          <xdr:sp macro="" textlink="">
            <xdr:nvSpPr>
              <xdr:cNvPr id="69675" name="Option Button 43" hidden="1">
                <a:extLst>
                  <a:ext uri="{63B3BB69-23CF-44E3-9099-C40C66FF867C}">
                    <a14:compatExt spid="_x0000_s69675"/>
                  </a:ext>
                  <a:ext uri="{FF2B5EF4-FFF2-40B4-BE49-F238E27FC236}">
                    <a16:creationId xmlns:a16="http://schemas.microsoft.com/office/drawing/2014/main" id="{00000000-0008-0000-0600-00002B100100}"/>
                  </a:ext>
                </a:extLst>
              </xdr:cNvPr>
              <xdr:cNvSpPr/>
            </xdr:nvSpPr>
            <xdr:spPr bwMode="auto">
              <a:xfrm>
                <a:off x="5487385" y="3984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0 %</a:t>
                </a:r>
              </a:p>
            </xdr:txBody>
          </xdr:sp>
          <xdr:sp macro="" textlink="">
            <xdr:nvSpPr>
              <xdr:cNvPr id="69676" name="Option Button 44" hidden="1">
                <a:extLst>
                  <a:ext uri="{63B3BB69-23CF-44E3-9099-C40C66FF867C}">
                    <a14:compatExt spid="_x0000_s69676"/>
                  </a:ext>
                  <a:ext uri="{FF2B5EF4-FFF2-40B4-BE49-F238E27FC236}">
                    <a16:creationId xmlns:a16="http://schemas.microsoft.com/office/drawing/2014/main" id="{00000000-0008-0000-0600-00002C100100}"/>
                  </a:ext>
                </a:extLst>
              </xdr:cNvPr>
              <xdr:cNvSpPr/>
            </xdr:nvSpPr>
            <xdr:spPr bwMode="auto">
              <a:xfrm>
                <a:off x="5487385" y="4174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NAP</a:t>
                </a:r>
              </a:p>
            </xdr:txBody>
          </xdr:sp>
          <xdr:sp macro="" textlink="">
            <xdr:nvSpPr>
              <xdr:cNvPr id="69677" name="Option Button 45" hidden="1">
                <a:extLst>
                  <a:ext uri="{63B3BB69-23CF-44E3-9099-C40C66FF867C}">
                    <a14:compatExt spid="_x0000_s69677"/>
                  </a:ext>
                  <a:ext uri="{FF2B5EF4-FFF2-40B4-BE49-F238E27FC236}">
                    <a16:creationId xmlns:a16="http://schemas.microsoft.com/office/drawing/2014/main" id="{00000000-0008-0000-0600-00002D100100}"/>
                  </a:ext>
                </a:extLst>
              </xdr:cNvPr>
              <xdr:cNvSpPr/>
            </xdr:nvSpPr>
            <xdr:spPr bwMode="auto">
              <a:xfrm>
                <a:off x="5487385" y="4365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36419</xdr:colOff>
          <xdr:row>35</xdr:row>
          <xdr:rowOff>123861</xdr:rowOff>
        </xdr:from>
        <xdr:to>
          <xdr:col>5</xdr:col>
          <xdr:colOff>597856</xdr:colOff>
          <xdr:row>45</xdr:row>
          <xdr:rowOff>150518</xdr:rowOff>
        </xdr:to>
        <xdr:grpSp>
          <xdr:nvGrpSpPr>
            <xdr:cNvPr id="13" name="Group 12">
              <a:extLst>
                <a:ext uri="{FF2B5EF4-FFF2-40B4-BE49-F238E27FC236}">
                  <a16:creationId xmlns:a16="http://schemas.microsoft.com/office/drawing/2014/main" id="{00000000-0008-0000-0600-00000D000000}"/>
                </a:ext>
                <a:ext uri="{C183D7F6-B498-43B3-948B-1728B52AA6E4}">
                  <adec:decorative xmlns:adec="http://schemas.microsoft.com/office/drawing/2017/decorative" val="0"/>
                </a:ext>
              </a:extLst>
            </xdr:cNvPr>
            <xdr:cNvGrpSpPr/>
          </xdr:nvGrpSpPr>
          <xdr:grpSpPr>
            <a:xfrm>
              <a:off x="1728507" y="7049096"/>
              <a:ext cx="1166555" cy="1931657"/>
              <a:chOff x="5185221" y="4937916"/>
              <a:chExt cx="1459952" cy="1914526"/>
            </a:xfrm>
          </xdr:grpSpPr>
          <xdr:sp macro="" textlink="">
            <xdr:nvSpPr>
              <xdr:cNvPr id="69678" name="Group Box 46" descr="Pénal" hidden="1">
                <a:extLst>
                  <a:ext uri="{63B3BB69-23CF-44E3-9099-C40C66FF867C}">
                    <a14:compatExt spid="_x0000_s69678"/>
                  </a:ext>
                  <a:ext uri="{FF2B5EF4-FFF2-40B4-BE49-F238E27FC236}">
                    <a16:creationId xmlns:a16="http://schemas.microsoft.com/office/drawing/2014/main" id="{00000000-0008-0000-0600-00002E100100}"/>
                  </a:ext>
                </a:extLst>
              </xdr:cNvPr>
              <xdr:cNvSpPr/>
            </xdr:nvSpPr>
            <xdr:spPr bwMode="auto">
              <a:xfrm>
                <a:off x="5185221" y="4937916"/>
                <a:ext cx="1459952" cy="191452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27432" rIns="0" bIns="0" anchor="t" upright="1"/>
              <a:lstStyle/>
              <a:p>
                <a:pPr algn="l" rtl="0">
                  <a:defRPr sz="1000"/>
                </a:pPr>
                <a:r>
                  <a:rPr lang="fr-FR" sz="1100" b="0" i="0" u="none" strike="noStrike" baseline="0">
                    <a:solidFill>
                      <a:srgbClr val="000000"/>
                    </a:solidFill>
                    <a:latin typeface="Calibri"/>
                    <a:cs typeface="Calibri"/>
                  </a:rPr>
                  <a:t>Pénal</a:t>
                </a:r>
              </a:p>
            </xdr:txBody>
          </xdr:sp>
          <xdr:sp macro="" textlink="">
            <xdr:nvSpPr>
              <xdr:cNvPr id="69679" name="Option Button 47" hidden="1">
                <a:extLst>
                  <a:ext uri="{63B3BB69-23CF-44E3-9099-C40C66FF867C}">
                    <a14:compatExt spid="_x0000_s69679"/>
                  </a:ext>
                  <a:ext uri="{FF2B5EF4-FFF2-40B4-BE49-F238E27FC236}">
                    <a16:creationId xmlns:a16="http://schemas.microsoft.com/office/drawing/2014/main" id="{00000000-0008-0000-0600-00002F100100}"/>
                  </a:ext>
                </a:extLst>
              </xdr:cNvPr>
              <xdr:cNvSpPr/>
            </xdr:nvSpPr>
            <xdr:spPr bwMode="auto">
              <a:xfrm>
                <a:off x="5487385" y="5127417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95-100 %</a:t>
                </a:r>
              </a:p>
            </xdr:txBody>
          </xdr:sp>
          <xdr:sp macro="" textlink="">
            <xdr:nvSpPr>
              <xdr:cNvPr id="69680" name="Option Button 48" hidden="1">
                <a:extLst>
                  <a:ext uri="{63B3BB69-23CF-44E3-9099-C40C66FF867C}">
                    <a14:compatExt spid="_x0000_s69680"/>
                  </a:ext>
                  <a:ext uri="{FF2B5EF4-FFF2-40B4-BE49-F238E27FC236}">
                    <a16:creationId xmlns:a16="http://schemas.microsoft.com/office/drawing/2014/main" id="{00000000-0008-0000-0600-000030100100}"/>
                  </a:ext>
                </a:extLst>
              </xdr:cNvPr>
              <xdr:cNvSpPr/>
            </xdr:nvSpPr>
            <xdr:spPr bwMode="auto">
              <a:xfrm>
                <a:off x="5487385" y="5317917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75-95 %</a:t>
                </a:r>
              </a:p>
            </xdr:txBody>
          </xdr:sp>
          <xdr:sp macro="" textlink="">
            <xdr:nvSpPr>
              <xdr:cNvPr id="69681" name="Option Button 49" hidden="1">
                <a:extLst>
                  <a:ext uri="{63B3BB69-23CF-44E3-9099-C40C66FF867C}">
                    <a14:compatExt spid="_x0000_s69681"/>
                  </a:ext>
                  <a:ext uri="{FF2B5EF4-FFF2-40B4-BE49-F238E27FC236}">
                    <a16:creationId xmlns:a16="http://schemas.microsoft.com/office/drawing/2014/main" id="{00000000-0008-0000-0600-000031100100}"/>
                  </a:ext>
                </a:extLst>
              </xdr:cNvPr>
              <xdr:cNvSpPr/>
            </xdr:nvSpPr>
            <xdr:spPr bwMode="auto">
              <a:xfrm>
                <a:off x="5487385" y="5508417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50-75 %</a:t>
                </a:r>
              </a:p>
            </xdr:txBody>
          </xdr:sp>
          <xdr:sp macro="" textlink="">
            <xdr:nvSpPr>
              <xdr:cNvPr id="69682" name="Option Button 50" hidden="1">
                <a:extLst>
                  <a:ext uri="{63B3BB69-23CF-44E3-9099-C40C66FF867C}">
                    <a14:compatExt spid="_x0000_s69682"/>
                  </a:ext>
                  <a:ext uri="{FF2B5EF4-FFF2-40B4-BE49-F238E27FC236}">
                    <a16:creationId xmlns:a16="http://schemas.microsoft.com/office/drawing/2014/main" id="{00000000-0008-0000-0600-000032100100}"/>
                  </a:ext>
                </a:extLst>
              </xdr:cNvPr>
              <xdr:cNvSpPr/>
            </xdr:nvSpPr>
            <xdr:spPr bwMode="auto">
              <a:xfrm>
                <a:off x="5487385" y="5698917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25-50 %</a:t>
                </a:r>
              </a:p>
            </xdr:txBody>
          </xdr:sp>
          <xdr:sp macro="" textlink="">
            <xdr:nvSpPr>
              <xdr:cNvPr id="69683" name="Option Button 51" hidden="1">
                <a:extLst>
                  <a:ext uri="{63B3BB69-23CF-44E3-9099-C40C66FF867C}">
                    <a14:compatExt spid="_x0000_s69683"/>
                  </a:ext>
                  <a:ext uri="{FF2B5EF4-FFF2-40B4-BE49-F238E27FC236}">
                    <a16:creationId xmlns:a16="http://schemas.microsoft.com/office/drawing/2014/main" id="{00000000-0008-0000-0600-000033100100}"/>
                  </a:ext>
                </a:extLst>
              </xdr:cNvPr>
              <xdr:cNvSpPr/>
            </xdr:nvSpPr>
            <xdr:spPr bwMode="auto">
              <a:xfrm>
                <a:off x="5487385" y="5889417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1-25 %</a:t>
                </a:r>
              </a:p>
            </xdr:txBody>
          </xdr:sp>
          <xdr:sp macro="" textlink="">
            <xdr:nvSpPr>
              <xdr:cNvPr id="69684" name="Option Button 52" hidden="1">
                <a:extLst>
                  <a:ext uri="{63B3BB69-23CF-44E3-9099-C40C66FF867C}">
                    <a14:compatExt spid="_x0000_s69684"/>
                  </a:ext>
                  <a:ext uri="{FF2B5EF4-FFF2-40B4-BE49-F238E27FC236}">
                    <a16:creationId xmlns:a16="http://schemas.microsoft.com/office/drawing/2014/main" id="{00000000-0008-0000-0600-000034100100}"/>
                  </a:ext>
                </a:extLst>
              </xdr:cNvPr>
              <xdr:cNvSpPr/>
            </xdr:nvSpPr>
            <xdr:spPr bwMode="auto">
              <a:xfrm>
                <a:off x="5487385" y="6079917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0 %</a:t>
                </a:r>
              </a:p>
            </xdr:txBody>
          </xdr:sp>
          <xdr:sp macro="" textlink="">
            <xdr:nvSpPr>
              <xdr:cNvPr id="69685" name="Option Button 53" hidden="1">
                <a:extLst>
                  <a:ext uri="{63B3BB69-23CF-44E3-9099-C40C66FF867C}">
                    <a14:compatExt spid="_x0000_s69685"/>
                  </a:ext>
                  <a:ext uri="{FF2B5EF4-FFF2-40B4-BE49-F238E27FC236}">
                    <a16:creationId xmlns:a16="http://schemas.microsoft.com/office/drawing/2014/main" id="{00000000-0008-0000-0600-000035100100}"/>
                  </a:ext>
                </a:extLst>
              </xdr:cNvPr>
              <xdr:cNvSpPr/>
            </xdr:nvSpPr>
            <xdr:spPr bwMode="auto">
              <a:xfrm>
                <a:off x="5487385" y="6270417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NAP</a:t>
                </a:r>
              </a:p>
            </xdr:txBody>
          </xdr:sp>
          <xdr:sp macro="" textlink="">
            <xdr:nvSpPr>
              <xdr:cNvPr id="69686" name="Option Button 54" hidden="1">
                <a:extLst>
                  <a:ext uri="{63B3BB69-23CF-44E3-9099-C40C66FF867C}">
                    <a14:compatExt spid="_x0000_s69686"/>
                  </a:ext>
                  <a:ext uri="{FF2B5EF4-FFF2-40B4-BE49-F238E27FC236}">
                    <a16:creationId xmlns:a16="http://schemas.microsoft.com/office/drawing/2014/main" id="{00000000-0008-0000-0600-000036100100}"/>
                  </a:ext>
                </a:extLst>
              </xdr:cNvPr>
              <xdr:cNvSpPr/>
            </xdr:nvSpPr>
            <xdr:spPr bwMode="auto">
              <a:xfrm>
                <a:off x="5487385" y="6460916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13</xdr:row>
          <xdr:rowOff>161925</xdr:rowOff>
        </xdr:from>
        <xdr:to>
          <xdr:col>9</xdr:col>
          <xdr:colOff>323850</xdr:colOff>
          <xdr:row>15</xdr:row>
          <xdr:rowOff>9525</xdr:rowOff>
        </xdr:to>
        <xdr:sp macro="" textlink="">
          <xdr:nvSpPr>
            <xdr:cNvPr id="69687" name="Check Box 55" hidden="1">
              <a:extLst>
                <a:ext uri="{63B3BB69-23CF-44E3-9099-C40C66FF867C}">
                  <a14:compatExt spid="_x0000_s69687"/>
                </a:ext>
                <a:ext uri="{FF2B5EF4-FFF2-40B4-BE49-F238E27FC236}">
                  <a16:creationId xmlns:a16="http://schemas.microsoft.com/office/drawing/2014/main" id="{00000000-0008-0000-0600-000037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14</xdr:row>
          <xdr:rowOff>161925</xdr:rowOff>
        </xdr:from>
        <xdr:to>
          <xdr:col>9</xdr:col>
          <xdr:colOff>323850</xdr:colOff>
          <xdr:row>16</xdr:row>
          <xdr:rowOff>9525</xdr:rowOff>
        </xdr:to>
        <xdr:sp macro="" textlink="">
          <xdr:nvSpPr>
            <xdr:cNvPr id="69688" name="Check Box 56" hidden="1">
              <a:extLst>
                <a:ext uri="{63B3BB69-23CF-44E3-9099-C40C66FF867C}">
                  <a14:compatExt spid="_x0000_s69688"/>
                </a:ext>
                <a:ext uri="{FF2B5EF4-FFF2-40B4-BE49-F238E27FC236}">
                  <a16:creationId xmlns:a16="http://schemas.microsoft.com/office/drawing/2014/main" id="{00000000-0008-0000-0600-000038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15</xdr:row>
          <xdr:rowOff>161925</xdr:rowOff>
        </xdr:from>
        <xdr:to>
          <xdr:col>9</xdr:col>
          <xdr:colOff>323850</xdr:colOff>
          <xdr:row>17</xdr:row>
          <xdr:rowOff>9525</xdr:rowOff>
        </xdr:to>
        <xdr:sp macro="" textlink="">
          <xdr:nvSpPr>
            <xdr:cNvPr id="69689" name="Check Box 57" hidden="1">
              <a:extLst>
                <a:ext uri="{63B3BB69-23CF-44E3-9099-C40C66FF867C}">
                  <a14:compatExt spid="_x0000_s69689"/>
                </a:ext>
                <a:ext uri="{FF2B5EF4-FFF2-40B4-BE49-F238E27FC236}">
                  <a16:creationId xmlns:a16="http://schemas.microsoft.com/office/drawing/2014/main" id="{00000000-0008-0000-0600-000039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16</xdr:row>
          <xdr:rowOff>161925</xdr:rowOff>
        </xdr:from>
        <xdr:to>
          <xdr:col>9</xdr:col>
          <xdr:colOff>323850</xdr:colOff>
          <xdr:row>18</xdr:row>
          <xdr:rowOff>9525</xdr:rowOff>
        </xdr:to>
        <xdr:sp macro="" textlink="">
          <xdr:nvSpPr>
            <xdr:cNvPr id="69690" name="Check Box 58" hidden="1">
              <a:extLst>
                <a:ext uri="{63B3BB69-23CF-44E3-9099-C40C66FF867C}">
                  <a14:compatExt spid="_x0000_s69690"/>
                </a:ext>
                <a:ext uri="{FF2B5EF4-FFF2-40B4-BE49-F238E27FC236}">
                  <a16:creationId xmlns:a16="http://schemas.microsoft.com/office/drawing/2014/main" id="{00000000-0008-0000-0600-00003A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24</xdr:row>
          <xdr:rowOff>171450</xdr:rowOff>
        </xdr:from>
        <xdr:to>
          <xdr:col>9</xdr:col>
          <xdr:colOff>276225</xdr:colOff>
          <xdr:row>26</xdr:row>
          <xdr:rowOff>38100</xdr:rowOff>
        </xdr:to>
        <xdr:sp macro="" textlink="">
          <xdr:nvSpPr>
            <xdr:cNvPr id="69691" name="Check Box 59" hidden="1">
              <a:extLst>
                <a:ext uri="{63B3BB69-23CF-44E3-9099-C40C66FF867C}">
                  <a14:compatExt spid="_x0000_s69691"/>
                </a:ext>
                <a:ext uri="{FF2B5EF4-FFF2-40B4-BE49-F238E27FC236}">
                  <a16:creationId xmlns:a16="http://schemas.microsoft.com/office/drawing/2014/main" id="{00000000-0008-0000-0600-00003B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25</xdr:row>
          <xdr:rowOff>190500</xdr:rowOff>
        </xdr:from>
        <xdr:to>
          <xdr:col>9</xdr:col>
          <xdr:colOff>276225</xdr:colOff>
          <xdr:row>27</xdr:row>
          <xdr:rowOff>57150</xdr:rowOff>
        </xdr:to>
        <xdr:sp macro="" textlink="">
          <xdr:nvSpPr>
            <xdr:cNvPr id="69692" name="Check Box 60" hidden="1">
              <a:extLst>
                <a:ext uri="{63B3BB69-23CF-44E3-9099-C40C66FF867C}">
                  <a14:compatExt spid="_x0000_s69692"/>
                </a:ext>
                <a:ext uri="{FF2B5EF4-FFF2-40B4-BE49-F238E27FC236}">
                  <a16:creationId xmlns:a16="http://schemas.microsoft.com/office/drawing/2014/main" id="{00000000-0008-0000-0600-00003C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27</xdr:row>
          <xdr:rowOff>9525</xdr:rowOff>
        </xdr:from>
        <xdr:to>
          <xdr:col>9</xdr:col>
          <xdr:colOff>276225</xdr:colOff>
          <xdr:row>28</xdr:row>
          <xdr:rowOff>66675</xdr:rowOff>
        </xdr:to>
        <xdr:sp macro="" textlink="">
          <xdr:nvSpPr>
            <xdr:cNvPr id="69693" name="Check Box 61" hidden="1">
              <a:extLst>
                <a:ext uri="{63B3BB69-23CF-44E3-9099-C40C66FF867C}">
                  <a14:compatExt spid="_x0000_s69693"/>
                </a:ext>
                <a:ext uri="{FF2B5EF4-FFF2-40B4-BE49-F238E27FC236}">
                  <a16:creationId xmlns:a16="http://schemas.microsoft.com/office/drawing/2014/main" id="{00000000-0008-0000-0600-00003D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28</xdr:row>
          <xdr:rowOff>28575</xdr:rowOff>
        </xdr:from>
        <xdr:to>
          <xdr:col>9</xdr:col>
          <xdr:colOff>276225</xdr:colOff>
          <xdr:row>29</xdr:row>
          <xdr:rowOff>85725</xdr:rowOff>
        </xdr:to>
        <xdr:sp macro="" textlink="">
          <xdr:nvSpPr>
            <xdr:cNvPr id="69694" name="Check Box 62" hidden="1">
              <a:extLst>
                <a:ext uri="{63B3BB69-23CF-44E3-9099-C40C66FF867C}">
                  <a14:compatExt spid="_x0000_s69694"/>
                </a:ext>
                <a:ext uri="{FF2B5EF4-FFF2-40B4-BE49-F238E27FC236}">
                  <a16:creationId xmlns:a16="http://schemas.microsoft.com/office/drawing/2014/main" id="{00000000-0008-0000-0600-00003E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29</xdr:row>
          <xdr:rowOff>38100</xdr:rowOff>
        </xdr:from>
        <xdr:to>
          <xdr:col>9</xdr:col>
          <xdr:colOff>276225</xdr:colOff>
          <xdr:row>30</xdr:row>
          <xdr:rowOff>104775</xdr:rowOff>
        </xdr:to>
        <xdr:sp macro="" textlink="">
          <xdr:nvSpPr>
            <xdr:cNvPr id="69695" name="Check Box 63" hidden="1">
              <a:extLst>
                <a:ext uri="{63B3BB69-23CF-44E3-9099-C40C66FF867C}">
                  <a14:compatExt spid="_x0000_s69695"/>
                </a:ext>
                <a:ext uri="{FF2B5EF4-FFF2-40B4-BE49-F238E27FC236}">
                  <a16:creationId xmlns:a16="http://schemas.microsoft.com/office/drawing/2014/main" id="{00000000-0008-0000-0600-00003F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35</xdr:row>
          <xdr:rowOff>161925</xdr:rowOff>
        </xdr:from>
        <xdr:to>
          <xdr:col>9</xdr:col>
          <xdr:colOff>247650</xdr:colOff>
          <xdr:row>37</xdr:row>
          <xdr:rowOff>9525</xdr:rowOff>
        </xdr:to>
        <xdr:sp macro="" textlink="">
          <xdr:nvSpPr>
            <xdr:cNvPr id="69696" name="Check Box 64" hidden="1">
              <a:extLst>
                <a:ext uri="{63B3BB69-23CF-44E3-9099-C40C66FF867C}">
                  <a14:compatExt spid="_x0000_s69696"/>
                </a:ext>
                <a:ext uri="{FF2B5EF4-FFF2-40B4-BE49-F238E27FC236}">
                  <a16:creationId xmlns:a16="http://schemas.microsoft.com/office/drawing/2014/main" id="{00000000-0008-0000-0600-000040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36</xdr:row>
          <xdr:rowOff>161925</xdr:rowOff>
        </xdr:from>
        <xdr:to>
          <xdr:col>9</xdr:col>
          <xdr:colOff>247650</xdr:colOff>
          <xdr:row>38</xdr:row>
          <xdr:rowOff>9525</xdr:rowOff>
        </xdr:to>
        <xdr:sp macro="" textlink="">
          <xdr:nvSpPr>
            <xdr:cNvPr id="69697" name="Check Box 65" hidden="1">
              <a:extLst>
                <a:ext uri="{63B3BB69-23CF-44E3-9099-C40C66FF867C}">
                  <a14:compatExt spid="_x0000_s69697"/>
                </a:ext>
                <a:ext uri="{FF2B5EF4-FFF2-40B4-BE49-F238E27FC236}">
                  <a16:creationId xmlns:a16="http://schemas.microsoft.com/office/drawing/2014/main" id="{00000000-0008-0000-0600-000041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37</xdr:row>
          <xdr:rowOff>161925</xdr:rowOff>
        </xdr:from>
        <xdr:to>
          <xdr:col>9</xdr:col>
          <xdr:colOff>247650</xdr:colOff>
          <xdr:row>39</xdr:row>
          <xdr:rowOff>9525</xdr:rowOff>
        </xdr:to>
        <xdr:sp macro="" textlink="">
          <xdr:nvSpPr>
            <xdr:cNvPr id="69698" name="Check Box 66" hidden="1">
              <a:extLst>
                <a:ext uri="{63B3BB69-23CF-44E3-9099-C40C66FF867C}">
                  <a14:compatExt spid="_x0000_s69698"/>
                </a:ext>
                <a:ext uri="{FF2B5EF4-FFF2-40B4-BE49-F238E27FC236}">
                  <a16:creationId xmlns:a16="http://schemas.microsoft.com/office/drawing/2014/main" id="{00000000-0008-0000-0600-000042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38</xdr:row>
          <xdr:rowOff>152400</xdr:rowOff>
        </xdr:from>
        <xdr:to>
          <xdr:col>9</xdr:col>
          <xdr:colOff>247650</xdr:colOff>
          <xdr:row>40</xdr:row>
          <xdr:rowOff>0</xdr:rowOff>
        </xdr:to>
        <xdr:sp macro="" textlink="">
          <xdr:nvSpPr>
            <xdr:cNvPr id="69699" name="Check Box 67" hidden="1">
              <a:extLst>
                <a:ext uri="{63B3BB69-23CF-44E3-9099-C40C66FF867C}">
                  <a14:compatExt spid="_x0000_s69699"/>
                </a:ext>
                <a:ext uri="{FF2B5EF4-FFF2-40B4-BE49-F238E27FC236}">
                  <a16:creationId xmlns:a16="http://schemas.microsoft.com/office/drawing/2014/main" id="{00000000-0008-0000-0600-000043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39</xdr:row>
          <xdr:rowOff>152400</xdr:rowOff>
        </xdr:from>
        <xdr:to>
          <xdr:col>9</xdr:col>
          <xdr:colOff>247650</xdr:colOff>
          <xdr:row>41</xdr:row>
          <xdr:rowOff>0</xdr:rowOff>
        </xdr:to>
        <xdr:sp macro="" textlink="">
          <xdr:nvSpPr>
            <xdr:cNvPr id="69700" name="Check Box 68" hidden="1">
              <a:extLst>
                <a:ext uri="{63B3BB69-23CF-44E3-9099-C40C66FF867C}">
                  <a14:compatExt spid="_x0000_s69700"/>
                </a:ext>
                <a:ext uri="{FF2B5EF4-FFF2-40B4-BE49-F238E27FC236}">
                  <a16:creationId xmlns:a16="http://schemas.microsoft.com/office/drawing/2014/main" id="{00000000-0008-0000-0600-000044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201707</xdr:colOff>
      <xdr:row>8</xdr:row>
      <xdr:rowOff>74703</xdr:rowOff>
    </xdr:from>
    <xdr:to>
      <xdr:col>3</xdr:col>
      <xdr:colOff>67237</xdr:colOff>
      <xdr:row>11</xdr:row>
      <xdr:rowOff>11206</xdr:rowOff>
    </xdr:to>
    <xdr:sp macro="" textlink="B10">
      <xdr:nvSpPr>
        <xdr:cNvPr id="14" name="Rectangle: Rounded Corners 13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/>
      </xdr:nvSpPr>
      <xdr:spPr>
        <a:xfrm>
          <a:off x="201707" y="1979703"/>
          <a:ext cx="1311089" cy="508003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fld id="{B112C845-D7A3-4430-8E0F-8B84B23F014A}" type="TxLink">
            <a:rPr lang="en-US" sz="1100" b="1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Taux de déploiement</a:t>
          </a:fld>
          <a:endParaRPr lang="en-GB" sz="1100" b="1"/>
        </a:p>
      </xdr:txBody>
    </xdr:sp>
    <xdr:clientData/>
  </xdr:twoCellAnchor>
  <xdr:twoCellAnchor>
    <xdr:from>
      <xdr:col>3</xdr:col>
      <xdr:colOff>231590</xdr:colOff>
      <xdr:row>8</xdr:row>
      <xdr:rowOff>74703</xdr:rowOff>
    </xdr:from>
    <xdr:to>
      <xdr:col>6</xdr:col>
      <xdr:colOff>89648</xdr:colOff>
      <xdr:row>10</xdr:row>
      <xdr:rowOff>82174</xdr:rowOff>
    </xdr:to>
    <xdr:sp macro="" textlink="E10">
      <xdr:nvSpPr>
        <xdr:cNvPr id="15" name="Rectangle: Rounded Corners 14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/>
      </xdr:nvSpPr>
      <xdr:spPr>
        <a:xfrm>
          <a:off x="1755590" y="1036728"/>
          <a:ext cx="1388408" cy="372596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fld id="{31FCC585-CB5B-432F-BBE9-1570183458ED}" type="TxLink">
            <a:rPr lang="en-US" sz="1100" b="1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Taux d'utilisation</a:t>
          </a:fld>
          <a:endParaRPr lang="en-GB" sz="1100" b="1"/>
        </a:p>
      </xdr:txBody>
    </xdr:sp>
    <xdr:clientData/>
  </xdr:twoCellAnchor>
  <xdr:twoCellAnchor>
    <xdr:from>
      <xdr:col>8</xdr:col>
      <xdr:colOff>7470</xdr:colOff>
      <xdr:row>8</xdr:row>
      <xdr:rowOff>74703</xdr:rowOff>
    </xdr:from>
    <xdr:to>
      <xdr:col>9</xdr:col>
      <xdr:colOff>351118</xdr:colOff>
      <xdr:row>10</xdr:row>
      <xdr:rowOff>82174</xdr:rowOff>
    </xdr:to>
    <xdr:sp macro="" textlink="I10">
      <xdr:nvSpPr>
        <xdr:cNvPr id="16" name="Rectangle: Rounded Corners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/>
      </xdr:nvSpPr>
      <xdr:spPr>
        <a:xfrm>
          <a:off x="3392020" y="1036728"/>
          <a:ext cx="3096373" cy="372596"/>
        </a:xfrm>
        <a:prstGeom prst="roundRect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fld id="{FE3002D2-3C7C-4DB2-B50E-AE2A3FF7445A}" type="TxLink">
            <a:rPr lang="en-US" sz="1100" b="1" i="0" u="none" strike="noStrike">
              <a:solidFill>
                <a:srgbClr val="000000"/>
              </a:solidFill>
              <a:latin typeface="Calibri"/>
              <a:ea typeface="+mn-ea"/>
              <a:cs typeface="Calibri"/>
            </a:rPr>
            <a:pPr marL="0" indent="0" algn="ctr"/>
            <a:t>Electronique ou papier</a:t>
          </a:fld>
          <a:endParaRPr lang="en-GB" sz="1100" b="1" i="0" u="none" strike="noStrike">
            <a:solidFill>
              <a:srgbClr val="000000"/>
            </a:solidFill>
            <a:latin typeface="Calibri"/>
            <a:ea typeface="+mn-ea"/>
            <a:cs typeface="Calibri"/>
          </a:endParaRPr>
        </a:p>
      </xdr:txBody>
    </xdr:sp>
    <xdr:clientData/>
  </xdr:twoCellAnchor>
  <xdr:twoCellAnchor>
    <xdr:from>
      <xdr:col>2</xdr:col>
      <xdr:colOff>302560</xdr:colOff>
      <xdr:row>48</xdr:row>
      <xdr:rowOff>74704</xdr:rowOff>
    </xdr:from>
    <xdr:to>
      <xdr:col>8</xdr:col>
      <xdr:colOff>2655795</xdr:colOff>
      <xdr:row>84</xdr:row>
      <xdr:rowOff>100852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235323</xdr:colOff>
      <xdr:row>5</xdr:row>
      <xdr:rowOff>78442</xdr:rowOff>
    </xdr:from>
    <xdr:to>
      <xdr:col>11</xdr:col>
      <xdr:colOff>0</xdr:colOff>
      <xdr:row>6</xdr:row>
      <xdr:rowOff>276413</xdr:rowOff>
    </xdr:to>
    <xdr:sp macro="" textlink="$S$7">
      <xdr:nvSpPr>
        <xdr:cNvPr id="20" name="Rectangle: Rounded Corners 19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/>
      </xdr:nvSpPr>
      <xdr:spPr>
        <a:xfrm>
          <a:off x="1680882" y="78442"/>
          <a:ext cx="7239000" cy="388471"/>
        </a:xfrm>
        <a:prstGeom prst="round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fld id="{4A9E871B-5971-4BF2-9EE1-762711376265}" type="TxLink">
            <a:rPr lang="en-US" sz="1600" b="1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062-18 - S’il existe des archives électroniques des affaires, quels sont les taux de déploiement et d’utilisation ? </a:t>
          </a:fld>
          <a:endParaRPr lang="en-GB" sz="1600" b="1"/>
        </a:p>
      </xdr:txBody>
    </xdr:sp>
    <xdr:clientData/>
  </xdr:twoCellAnchor>
  <xdr:twoCellAnchor>
    <xdr:from>
      <xdr:col>3</xdr:col>
      <xdr:colOff>235323</xdr:colOff>
      <xdr:row>6</xdr:row>
      <xdr:rowOff>347382</xdr:rowOff>
    </xdr:from>
    <xdr:to>
      <xdr:col>11</xdr:col>
      <xdr:colOff>0</xdr:colOff>
      <xdr:row>7</xdr:row>
      <xdr:rowOff>354853</xdr:rowOff>
    </xdr:to>
    <xdr:sp macro="" textlink="$S$8">
      <xdr:nvSpPr>
        <xdr:cNvPr id="21" name="Rectangle: Rounded Corners 20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/>
      </xdr:nvSpPr>
      <xdr:spPr>
        <a:xfrm>
          <a:off x="1680882" y="537882"/>
          <a:ext cx="4594412" cy="388471"/>
        </a:xfrm>
        <a:prstGeom prst="round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fld id="{1BE2FF79-7462-4617-8DB7-2EBBA9886DFF}" type="TxLink">
            <a:rPr lang="en-US" sz="1600" b="1" i="0" u="none" strike="noStrike">
              <a:solidFill>
                <a:srgbClr val="000000"/>
              </a:solidFill>
              <a:latin typeface="Calibri"/>
              <a:ea typeface="+mn-ea"/>
              <a:cs typeface="Calibri"/>
            </a:rPr>
            <a:pPr marL="0" indent="0" algn="l"/>
            <a:t>062-19 - S’il existe des archives électroniques des affaires, veuillez en décrire les modalités :</a:t>
          </a:fld>
          <a:endParaRPr lang="en-GB" sz="1600" b="1" i="0" u="none" strike="noStrike">
            <a:solidFill>
              <a:srgbClr val="000000"/>
            </a:solidFill>
            <a:latin typeface="Calibri"/>
            <a:ea typeface="+mn-ea"/>
            <a:cs typeface="Calibri"/>
          </a:endParaRPr>
        </a:p>
      </xdr:txBody>
    </xdr:sp>
    <xdr:clientData/>
  </xdr:twoCellAnchor>
  <xdr:twoCellAnchor>
    <xdr:from>
      <xdr:col>8</xdr:col>
      <xdr:colOff>2577353</xdr:colOff>
      <xdr:row>48</xdr:row>
      <xdr:rowOff>74706</xdr:rowOff>
    </xdr:from>
    <xdr:to>
      <xdr:col>34</xdr:col>
      <xdr:colOff>302558</xdr:colOff>
      <xdr:row>84</xdr:row>
      <xdr:rowOff>123265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17</xdr:row>
          <xdr:rowOff>161925</xdr:rowOff>
        </xdr:from>
        <xdr:to>
          <xdr:col>11</xdr:col>
          <xdr:colOff>19050</xdr:colOff>
          <xdr:row>19</xdr:row>
          <xdr:rowOff>0</xdr:rowOff>
        </xdr:to>
        <xdr:sp macro="" textlink="">
          <xdr:nvSpPr>
            <xdr:cNvPr id="69725" name="Check Box 93" hidden="1">
              <a:extLst>
                <a:ext uri="{63B3BB69-23CF-44E3-9099-C40C66FF867C}">
                  <a14:compatExt spid="_x0000_s69725"/>
                </a:ext>
                <a:ext uri="{FF2B5EF4-FFF2-40B4-BE49-F238E27FC236}">
                  <a16:creationId xmlns:a16="http://schemas.microsoft.com/office/drawing/2014/main" id="{00000000-0008-0000-0600-00005D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0</xdr:colOff>
      <xdr:row>1</xdr:row>
      <xdr:rowOff>0</xdr:rowOff>
    </xdr:from>
    <xdr:to>
      <xdr:col>43</xdr:col>
      <xdr:colOff>121004</xdr:colOff>
      <xdr:row>4</xdr:row>
      <xdr:rowOff>89808</xdr:rowOff>
    </xdr:to>
    <xdr:grpSp>
      <xdr:nvGrpSpPr>
        <xdr:cNvPr id="18" name="Group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GrpSpPr/>
      </xdr:nvGrpSpPr>
      <xdr:grpSpPr>
        <a:xfrm>
          <a:off x="1692088" y="190500"/>
          <a:ext cx="14072328" cy="661308"/>
          <a:chOff x="11360729" y="190500"/>
          <a:chExt cx="14047216" cy="661308"/>
        </a:xfrm>
      </xdr:grpSpPr>
      <xdr:sp macro="" textlink="">
        <xdr:nvSpPr>
          <xdr:cNvPr id="22" name="Ellipse 4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00000000-0008-0000-0600-000016000000}"/>
              </a:ext>
            </a:extLst>
          </xdr:cNvPr>
          <xdr:cNvSpPr/>
        </xdr:nvSpPr>
        <xdr:spPr bwMode="auto">
          <a:xfrm>
            <a:off x="11585864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24" name="Ellipse 4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00000000-0008-0000-0600-000018000000}"/>
              </a:ext>
            </a:extLst>
          </xdr:cNvPr>
          <xdr:cNvSpPr/>
        </xdr:nvSpPr>
        <xdr:spPr bwMode="auto">
          <a:xfrm>
            <a:off x="12798136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25" name="Ellipse 4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00000000-0008-0000-0600-000019000000}"/>
              </a:ext>
            </a:extLst>
          </xdr:cNvPr>
          <xdr:cNvSpPr/>
        </xdr:nvSpPr>
        <xdr:spPr bwMode="auto">
          <a:xfrm>
            <a:off x="14010409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26" name="Ellipse 4">
            <a:hlinkClick xmlns:r="http://schemas.openxmlformats.org/officeDocument/2006/relationships" r:id="rId6"/>
            <a:extLst>
              <a:ext uri="{FF2B5EF4-FFF2-40B4-BE49-F238E27FC236}">
                <a16:creationId xmlns:a16="http://schemas.microsoft.com/office/drawing/2014/main" id="{00000000-0008-0000-0600-00001A000000}"/>
              </a:ext>
            </a:extLst>
          </xdr:cNvPr>
          <xdr:cNvSpPr/>
        </xdr:nvSpPr>
        <xdr:spPr bwMode="auto">
          <a:xfrm>
            <a:off x="15222682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27" name="Ellipse 4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00000000-0008-0000-0600-00001B000000}"/>
              </a:ext>
            </a:extLst>
          </xdr:cNvPr>
          <xdr:cNvSpPr/>
        </xdr:nvSpPr>
        <xdr:spPr bwMode="auto">
          <a:xfrm>
            <a:off x="16434955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28" name="Ellipse 4">
            <a:hlinkClick xmlns:r="http://schemas.openxmlformats.org/officeDocument/2006/relationships" r:id="rId8"/>
            <a:extLst>
              <a:ext uri="{FF2B5EF4-FFF2-40B4-BE49-F238E27FC236}">
                <a16:creationId xmlns:a16="http://schemas.microsoft.com/office/drawing/2014/main" id="{00000000-0008-0000-0600-00001C000000}"/>
              </a:ext>
            </a:extLst>
          </xdr:cNvPr>
          <xdr:cNvSpPr/>
        </xdr:nvSpPr>
        <xdr:spPr bwMode="auto">
          <a:xfrm>
            <a:off x="17647227" y="190500"/>
            <a:ext cx="256029" cy="228600"/>
          </a:xfrm>
          <a:prstGeom prst="ellipse">
            <a:avLst/>
          </a:prstGeom>
          <a:solidFill>
            <a:srgbClr val="92D050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29" name="Ellipse 4">
            <a:hlinkClick xmlns:r="http://schemas.openxmlformats.org/officeDocument/2006/relationships" r:id="rId9"/>
            <a:extLst>
              <a:ext uri="{FF2B5EF4-FFF2-40B4-BE49-F238E27FC236}">
                <a16:creationId xmlns:a16="http://schemas.microsoft.com/office/drawing/2014/main" id="{00000000-0008-0000-0600-00001D000000}"/>
              </a:ext>
            </a:extLst>
          </xdr:cNvPr>
          <xdr:cNvSpPr/>
        </xdr:nvSpPr>
        <xdr:spPr bwMode="auto">
          <a:xfrm>
            <a:off x="18859500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30" name="Ellipse 4">
            <a:hlinkClick xmlns:r="http://schemas.openxmlformats.org/officeDocument/2006/relationships" r:id="rId10"/>
            <a:extLst>
              <a:ext uri="{FF2B5EF4-FFF2-40B4-BE49-F238E27FC236}">
                <a16:creationId xmlns:a16="http://schemas.microsoft.com/office/drawing/2014/main" id="{00000000-0008-0000-0600-00001E000000}"/>
              </a:ext>
            </a:extLst>
          </xdr:cNvPr>
          <xdr:cNvSpPr/>
        </xdr:nvSpPr>
        <xdr:spPr bwMode="auto">
          <a:xfrm>
            <a:off x="20071773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31" name="Ellipse 4">
            <a:hlinkClick xmlns:r="http://schemas.openxmlformats.org/officeDocument/2006/relationships" r:id="rId11"/>
            <a:extLst>
              <a:ext uri="{FF2B5EF4-FFF2-40B4-BE49-F238E27FC236}">
                <a16:creationId xmlns:a16="http://schemas.microsoft.com/office/drawing/2014/main" id="{00000000-0008-0000-0600-00001F000000}"/>
              </a:ext>
            </a:extLst>
          </xdr:cNvPr>
          <xdr:cNvSpPr/>
        </xdr:nvSpPr>
        <xdr:spPr bwMode="auto">
          <a:xfrm>
            <a:off x="21284045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69701" name="Ellipse 4">
            <a:hlinkClick xmlns:r="http://schemas.openxmlformats.org/officeDocument/2006/relationships" r:id="rId12"/>
            <a:extLst>
              <a:ext uri="{FF2B5EF4-FFF2-40B4-BE49-F238E27FC236}">
                <a16:creationId xmlns:a16="http://schemas.microsoft.com/office/drawing/2014/main" id="{00000000-0008-0000-0600-000045100100}"/>
              </a:ext>
            </a:extLst>
          </xdr:cNvPr>
          <xdr:cNvSpPr/>
        </xdr:nvSpPr>
        <xdr:spPr bwMode="auto">
          <a:xfrm>
            <a:off x="22496318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69702" name="Ellipse 4">
            <a:hlinkClick xmlns:r="http://schemas.openxmlformats.org/officeDocument/2006/relationships" r:id="rId13"/>
            <a:extLst>
              <a:ext uri="{FF2B5EF4-FFF2-40B4-BE49-F238E27FC236}">
                <a16:creationId xmlns:a16="http://schemas.microsoft.com/office/drawing/2014/main" id="{00000000-0008-0000-0600-000046100100}"/>
              </a:ext>
            </a:extLst>
          </xdr:cNvPr>
          <xdr:cNvSpPr/>
        </xdr:nvSpPr>
        <xdr:spPr bwMode="auto">
          <a:xfrm>
            <a:off x="23708591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69703" name="Ellipse 4">
            <a:hlinkClick xmlns:r="http://schemas.openxmlformats.org/officeDocument/2006/relationships" r:id="rId14"/>
            <a:extLst>
              <a:ext uri="{FF2B5EF4-FFF2-40B4-BE49-F238E27FC236}">
                <a16:creationId xmlns:a16="http://schemas.microsoft.com/office/drawing/2014/main" id="{00000000-0008-0000-0600-000047100100}"/>
              </a:ext>
            </a:extLst>
          </xdr:cNvPr>
          <xdr:cNvSpPr/>
        </xdr:nvSpPr>
        <xdr:spPr bwMode="auto">
          <a:xfrm>
            <a:off x="24920864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69704" name="ZoneTexte 11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00000000-0008-0000-0600-000048100100}"/>
              </a:ext>
            </a:extLst>
          </xdr:cNvPr>
          <xdr:cNvSpPr txBox="1"/>
        </xdr:nvSpPr>
        <xdr:spPr bwMode="auto">
          <a:xfrm>
            <a:off x="11360729" y="489858"/>
            <a:ext cx="712216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Q62-08</a:t>
            </a:r>
          </a:p>
        </xdr:txBody>
      </xdr:sp>
      <xdr:sp macro="" textlink="">
        <xdr:nvSpPr>
          <xdr:cNvPr id="69705" name="ZoneTexte 11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00000000-0008-0000-0600-000049100100}"/>
              </a:ext>
            </a:extLst>
          </xdr:cNvPr>
          <xdr:cNvSpPr txBox="1"/>
        </xdr:nvSpPr>
        <xdr:spPr bwMode="auto">
          <a:xfrm>
            <a:off x="12573002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Q62-10</a:t>
            </a:r>
          </a:p>
        </xdr:txBody>
      </xdr:sp>
      <xdr:sp macro="" textlink="">
        <xdr:nvSpPr>
          <xdr:cNvPr id="69706" name="ZoneTexte 11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00000000-0008-0000-0600-00004A100100}"/>
              </a:ext>
            </a:extLst>
          </xdr:cNvPr>
          <xdr:cNvSpPr txBox="1"/>
        </xdr:nvSpPr>
        <xdr:spPr bwMode="auto">
          <a:xfrm>
            <a:off x="13785275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Q62-12</a:t>
            </a:r>
          </a:p>
        </xdr:txBody>
      </xdr:sp>
      <xdr:sp macro="" textlink="">
        <xdr:nvSpPr>
          <xdr:cNvPr id="69707" name="ZoneTexte 11">
            <a:hlinkClick xmlns:r="http://schemas.openxmlformats.org/officeDocument/2006/relationships" r:id="rId6"/>
            <a:extLst>
              <a:ext uri="{FF2B5EF4-FFF2-40B4-BE49-F238E27FC236}">
                <a16:creationId xmlns:a16="http://schemas.microsoft.com/office/drawing/2014/main" id="{00000000-0008-0000-0600-00004B100100}"/>
              </a:ext>
            </a:extLst>
          </xdr:cNvPr>
          <xdr:cNvSpPr txBox="1"/>
        </xdr:nvSpPr>
        <xdr:spPr bwMode="auto">
          <a:xfrm>
            <a:off x="14997548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Q62-14</a:t>
            </a:r>
          </a:p>
        </xdr:txBody>
      </xdr:sp>
      <xdr:sp macro="" textlink="">
        <xdr:nvSpPr>
          <xdr:cNvPr id="69708" name="ZoneTexte 11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00000000-0008-0000-0600-00004C100100}"/>
              </a:ext>
            </a:extLst>
          </xdr:cNvPr>
          <xdr:cNvSpPr txBox="1"/>
        </xdr:nvSpPr>
        <xdr:spPr bwMode="auto">
          <a:xfrm>
            <a:off x="16209821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Q62-16</a:t>
            </a:r>
          </a:p>
        </xdr:txBody>
      </xdr:sp>
      <xdr:sp macro="" textlink="">
        <xdr:nvSpPr>
          <xdr:cNvPr id="69709" name="ZoneTexte 11">
            <a:hlinkClick xmlns:r="http://schemas.openxmlformats.org/officeDocument/2006/relationships" r:id="rId8"/>
            <a:extLst>
              <a:ext uri="{FF2B5EF4-FFF2-40B4-BE49-F238E27FC236}">
                <a16:creationId xmlns:a16="http://schemas.microsoft.com/office/drawing/2014/main" id="{00000000-0008-0000-0600-00004D100100}"/>
              </a:ext>
            </a:extLst>
          </xdr:cNvPr>
          <xdr:cNvSpPr txBox="1"/>
        </xdr:nvSpPr>
        <xdr:spPr bwMode="auto">
          <a:xfrm>
            <a:off x="17422094" y="489858"/>
            <a:ext cx="712214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Q62-18</a:t>
            </a:r>
          </a:p>
        </xdr:txBody>
      </xdr:sp>
      <xdr:sp macro="" textlink="">
        <xdr:nvSpPr>
          <xdr:cNvPr id="69710" name="ZoneTexte 11">
            <a:hlinkClick xmlns:r="http://schemas.openxmlformats.org/officeDocument/2006/relationships" r:id="rId9"/>
            <a:extLst>
              <a:ext uri="{FF2B5EF4-FFF2-40B4-BE49-F238E27FC236}">
                <a16:creationId xmlns:a16="http://schemas.microsoft.com/office/drawing/2014/main" id="{00000000-0008-0000-0600-00004E100100}"/>
              </a:ext>
            </a:extLst>
          </xdr:cNvPr>
          <xdr:cNvSpPr txBox="1"/>
        </xdr:nvSpPr>
        <xdr:spPr bwMode="auto">
          <a:xfrm>
            <a:off x="18634366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Q62-20</a:t>
            </a:r>
          </a:p>
        </xdr:txBody>
      </xdr:sp>
      <xdr:sp macro="" textlink="">
        <xdr:nvSpPr>
          <xdr:cNvPr id="69711" name="ZoneTexte 11">
            <a:hlinkClick xmlns:r="http://schemas.openxmlformats.org/officeDocument/2006/relationships" r:id="rId10"/>
            <a:extLst>
              <a:ext uri="{FF2B5EF4-FFF2-40B4-BE49-F238E27FC236}">
                <a16:creationId xmlns:a16="http://schemas.microsoft.com/office/drawing/2014/main" id="{00000000-0008-0000-0600-00004F100100}"/>
              </a:ext>
            </a:extLst>
          </xdr:cNvPr>
          <xdr:cNvSpPr txBox="1"/>
        </xdr:nvSpPr>
        <xdr:spPr bwMode="auto">
          <a:xfrm>
            <a:off x="19846638" y="489858"/>
            <a:ext cx="712216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Q62-23</a:t>
            </a:r>
          </a:p>
        </xdr:txBody>
      </xdr:sp>
      <xdr:sp macro="" textlink="">
        <xdr:nvSpPr>
          <xdr:cNvPr id="69712" name="ZoneTexte 11">
            <a:hlinkClick xmlns:r="http://schemas.openxmlformats.org/officeDocument/2006/relationships" r:id="rId11"/>
            <a:extLst>
              <a:ext uri="{FF2B5EF4-FFF2-40B4-BE49-F238E27FC236}">
                <a16:creationId xmlns:a16="http://schemas.microsoft.com/office/drawing/2014/main" id="{00000000-0008-0000-0600-000050100100}"/>
              </a:ext>
            </a:extLst>
          </xdr:cNvPr>
          <xdr:cNvSpPr txBox="1"/>
        </xdr:nvSpPr>
        <xdr:spPr bwMode="auto">
          <a:xfrm>
            <a:off x="21058911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Q62-25</a:t>
            </a:r>
          </a:p>
        </xdr:txBody>
      </xdr:sp>
      <xdr:sp macro="" textlink="">
        <xdr:nvSpPr>
          <xdr:cNvPr id="69713" name="ZoneTexte 11">
            <a:hlinkClick xmlns:r="http://schemas.openxmlformats.org/officeDocument/2006/relationships" r:id="rId12"/>
            <a:extLst>
              <a:ext uri="{FF2B5EF4-FFF2-40B4-BE49-F238E27FC236}">
                <a16:creationId xmlns:a16="http://schemas.microsoft.com/office/drawing/2014/main" id="{00000000-0008-0000-0600-000051100100}"/>
              </a:ext>
            </a:extLst>
          </xdr:cNvPr>
          <xdr:cNvSpPr txBox="1"/>
        </xdr:nvSpPr>
        <xdr:spPr bwMode="auto">
          <a:xfrm>
            <a:off x="22271184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Q62-27a</a:t>
            </a:r>
          </a:p>
        </xdr:txBody>
      </xdr:sp>
      <xdr:sp macro="" textlink="">
        <xdr:nvSpPr>
          <xdr:cNvPr id="69714" name="ZoneTexte 11">
            <a:hlinkClick xmlns:r="http://schemas.openxmlformats.org/officeDocument/2006/relationships" r:id="rId13"/>
            <a:extLst>
              <a:ext uri="{FF2B5EF4-FFF2-40B4-BE49-F238E27FC236}">
                <a16:creationId xmlns:a16="http://schemas.microsoft.com/office/drawing/2014/main" id="{00000000-0008-0000-0600-000052100100}"/>
              </a:ext>
            </a:extLst>
          </xdr:cNvPr>
          <xdr:cNvSpPr txBox="1"/>
        </xdr:nvSpPr>
        <xdr:spPr bwMode="auto">
          <a:xfrm>
            <a:off x="23483458" y="489858"/>
            <a:ext cx="712214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Q62-27b</a:t>
            </a:r>
          </a:p>
        </xdr:txBody>
      </xdr:sp>
      <xdr:sp macro="" textlink="">
        <xdr:nvSpPr>
          <xdr:cNvPr id="69715" name="ZoneTexte 11">
            <a:hlinkClick xmlns:r="http://schemas.openxmlformats.org/officeDocument/2006/relationships" r:id="rId14"/>
            <a:extLst>
              <a:ext uri="{FF2B5EF4-FFF2-40B4-BE49-F238E27FC236}">
                <a16:creationId xmlns:a16="http://schemas.microsoft.com/office/drawing/2014/main" id="{00000000-0008-0000-0600-000053100100}"/>
              </a:ext>
            </a:extLst>
          </xdr:cNvPr>
          <xdr:cNvSpPr txBox="1"/>
        </xdr:nvSpPr>
        <xdr:spPr bwMode="auto">
          <a:xfrm>
            <a:off x="24695730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Q62-30</a:t>
            </a:r>
          </a:p>
        </xdr:txBody>
      </xdr:sp>
    </xdr:grpSp>
    <xdr:clientData/>
  </xdr:twoCellAnchor>
  <xdr:twoCellAnchor>
    <xdr:from>
      <xdr:col>1</xdr:col>
      <xdr:colOff>0</xdr:colOff>
      <xdr:row>5</xdr:row>
      <xdr:rowOff>78440</xdr:rowOff>
    </xdr:from>
    <xdr:to>
      <xdr:col>3</xdr:col>
      <xdr:colOff>123265</xdr:colOff>
      <xdr:row>6</xdr:row>
      <xdr:rowOff>276411</xdr:rowOff>
    </xdr:to>
    <xdr:sp macro="" textlink="">
      <xdr:nvSpPr>
        <xdr:cNvPr id="69717" name="Rectangle: Rounded Corners 69716">
          <a:extLst>
            <a:ext uri="{FF2B5EF4-FFF2-40B4-BE49-F238E27FC236}">
              <a16:creationId xmlns:a16="http://schemas.microsoft.com/office/drawing/2014/main" id="{00000000-0008-0000-0600-000055100100}"/>
            </a:ext>
          </a:extLst>
        </xdr:cNvPr>
        <xdr:cNvSpPr/>
      </xdr:nvSpPr>
      <xdr:spPr>
        <a:xfrm>
          <a:off x="235324" y="1030940"/>
          <a:ext cx="1333500" cy="388471"/>
        </a:xfrm>
        <a:prstGeom prst="round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en-US" sz="1600" b="1" i="0" u="none" strike="noStrike">
              <a:solidFill>
                <a:srgbClr val="000000"/>
              </a:solidFill>
              <a:latin typeface="Calibri"/>
              <a:ea typeface="+mn-ea"/>
              <a:cs typeface="Calibri"/>
            </a:rPr>
            <a:t>Questions: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593911</xdr:colOff>
      <xdr:row>4</xdr:row>
      <xdr:rowOff>112059</xdr:rowOff>
    </xdr:to>
    <xdr:sp macro="" textlink="">
      <xdr:nvSpPr>
        <xdr:cNvPr id="17" name="Arrow: Left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C295F5B2-0A4A-4214-B2B3-7EECE40637F2}"/>
            </a:ext>
          </a:extLst>
        </xdr:cNvPr>
        <xdr:cNvSpPr/>
      </xdr:nvSpPr>
      <xdr:spPr>
        <a:xfrm>
          <a:off x="0" y="0"/>
          <a:ext cx="1434352" cy="874059"/>
        </a:xfrm>
        <a:prstGeom prst="leftArrow">
          <a:avLst>
            <a:gd name="adj1" fmla="val 50000"/>
            <a:gd name="adj2" fmla="val 108140"/>
          </a:avLst>
        </a:prstGeom>
        <a:solidFill>
          <a:srgbClr val="FFC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b="1">
              <a:solidFill>
                <a:sysClr val="windowText" lastClr="000000"/>
              </a:solidFill>
            </a:rPr>
            <a:t>Retour au récapitulatif</a:t>
          </a:r>
          <a:endParaRPr lang="fr-FR" sz="1100" b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194237</xdr:colOff>
      <xdr:row>31</xdr:row>
      <xdr:rowOff>171822</xdr:rowOff>
    </xdr:from>
    <xdr:to>
      <xdr:col>6</xdr:col>
      <xdr:colOff>52295</xdr:colOff>
      <xdr:row>51</xdr:row>
      <xdr:rowOff>59765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1651562" y="3896097"/>
          <a:ext cx="1324908" cy="2145368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209178</xdr:colOff>
      <xdr:row>51</xdr:row>
      <xdr:rowOff>82176</xdr:rowOff>
    </xdr:from>
    <xdr:to>
      <xdr:col>6</xdr:col>
      <xdr:colOff>67236</xdr:colOff>
      <xdr:row>71</xdr:row>
      <xdr:rowOff>74706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1666503" y="6063876"/>
          <a:ext cx="1324908" cy="2097555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209178</xdr:colOff>
      <xdr:row>12</xdr:row>
      <xdr:rowOff>119528</xdr:rowOff>
    </xdr:from>
    <xdr:to>
      <xdr:col>6</xdr:col>
      <xdr:colOff>67236</xdr:colOff>
      <xdr:row>31</xdr:row>
      <xdr:rowOff>119529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1666503" y="1748303"/>
          <a:ext cx="1324908" cy="2095501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194236</xdr:colOff>
      <xdr:row>31</xdr:row>
      <xdr:rowOff>156881</xdr:rowOff>
    </xdr:from>
    <xdr:to>
      <xdr:col>3</xdr:col>
      <xdr:colOff>59766</xdr:colOff>
      <xdr:row>51</xdr:row>
      <xdr:rowOff>44824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194236" y="3881156"/>
          <a:ext cx="1322855" cy="2145368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186766</xdr:colOff>
      <xdr:row>51</xdr:row>
      <xdr:rowOff>67234</xdr:rowOff>
    </xdr:from>
    <xdr:to>
      <xdr:col>3</xdr:col>
      <xdr:colOff>52296</xdr:colOff>
      <xdr:row>71</xdr:row>
      <xdr:rowOff>59764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186766" y="6048934"/>
          <a:ext cx="1322855" cy="2097555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168088</xdr:colOff>
      <xdr:row>12</xdr:row>
      <xdr:rowOff>138206</xdr:rowOff>
    </xdr:from>
    <xdr:to>
      <xdr:col>3</xdr:col>
      <xdr:colOff>33618</xdr:colOff>
      <xdr:row>31</xdr:row>
      <xdr:rowOff>138207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168088" y="1766981"/>
          <a:ext cx="1322855" cy="2095501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1886</xdr:colOff>
          <xdr:row>13</xdr:row>
          <xdr:rowOff>30133</xdr:rowOff>
        </xdr:from>
        <xdr:to>
          <xdr:col>2</xdr:col>
          <xdr:colOff>562384</xdr:colOff>
          <xdr:row>31</xdr:row>
          <xdr:rowOff>47265</xdr:rowOff>
        </xdr:to>
        <xdr:grpSp>
          <xdr:nvGrpSpPr>
            <xdr:cNvPr id="8" name="Group 7">
              <a:extLst>
                <a:ext uri="{FF2B5EF4-FFF2-40B4-BE49-F238E27FC236}">
                  <a16:creationId xmlns:a16="http://schemas.microsoft.com/office/drawing/2014/main" id="{00000000-0008-0000-0700-000008000000}"/>
                </a:ext>
              </a:extLst>
            </xdr:cNvPr>
            <xdr:cNvGrpSpPr/>
          </xdr:nvGrpSpPr>
          <xdr:grpSpPr>
            <a:xfrm>
              <a:off x="237210" y="2797986"/>
              <a:ext cx="1165615" cy="3446132"/>
              <a:chOff x="5144148" y="755430"/>
              <a:chExt cx="1459958" cy="1914525"/>
            </a:xfrm>
          </xdr:grpSpPr>
          <xdr:sp macro="" textlink="">
            <xdr:nvSpPr>
              <xdr:cNvPr id="80897" name="Group Box 1" hidden="1">
                <a:extLst>
                  <a:ext uri="{63B3BB69-23CF-44E3-9099-C40C66FF867C}">
                    <a14:compatExt spid="_x0000_s80897"/>
                  </a:ext>
                  <a:ext uri="{FF2B5EF4-FFF2-40B4-BE49-F238E27FC236}">
                    <a16:creationId xmlns:a16="http://schemas.microsoft.com/office/drawing/2014/main" id="{00000000-0008-0000-0700-0000013C0100}"/>
                  </a:ext>
                </a:extLst>
              </xdr:cNvPr>
              <xdr:cNvSpPr/>
            </xdr:nvSpPr>
            <xdr:spPr bwMode="auto">
              <a:xfrm>
                <a:off x="5144148" y="755430"/>
                <a:ext cx="1459958" cy="19145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Civil</a:t>
                </a:r>
              </a:p>
            </xdr:txBody>
          </xdr:sp>
          <xdr:sp macro="" textlink="">
            <xdr:nvSpPr>
              <xdr:cNvPr id="80898" name="Option Button 2" hidden="1">
                <a:extLst>
                  <a:ext uri="{63B3BB69-23CF-44E3-9099-C40C66FF867C}">
                    <a14:compatExt spid="_x0000_s80898"/>
                  </a:ext>
                  <a:ext uri="{FF2B5EF4-FFF2-40B4-BE49-F238E27FC236}">
                    <a16:creationId xmlns:a16="http://schemas.microsoft.com/office/drawing/2014/main" id="{00000000-0008-0000-0700-0000023C0100}"/>
                  </a:ext>
                </a:extLst>
              </xdr:cNvPr>
              <xdr:cNvSpPr/>
            </xdr:nvSpPr>
            <xdr:spPr bwMode="auto">
              <a:xfrm>
                <a:off x="5483446" y="937720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95-100 %</a:t>
                </a:r>
              </a:p>
            </xdr:txBody>
          </xdr:sp>
          <xdr:sp macro="" textlink="">
            <xdr:nvSpPr>
              <xdr:cNvPr id="80899" name="Option Button 3" hidden="1">
                <a:extLst>
                  <a:ext uri="{63B3BB69-23CF-44E3-9099-C40C66FF867C}">
                    <a14:compatExt spid="_x0000_s80899"/>
                  </a:ext>
                  <a:ext uri="{FF2B5EF4-FFF2-40B4-BE49-F238E27FC236}">
                    <a16:creationId xmlns:a16="http://schemas.microsoft.com/office/drawing/2014/main" id="{00000000-0008-0000-0700-0000033C0100}"/>
                  </a:ext>
                </a:extLst>
              </xdr:cNvPr>
              <xdr:cNvSpPr/>
            </xdr:nvSpPr>
            <xdr:spPr bwMode="auto">
              <a:xfrm>
                <a:off x="5483446" y="1128221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75-95 %</a:t>
                </a:r>
              </a:p>
            </xdr:txBody>
          </xdr:sp>
          <xdr:sp macro="" textlink="">
            <xdr:nvSpPr>
              <xdr:cNvPr id="80900" name="Option Button 4" hidden="1">
                <a:extLst>
                  <a:ext uri="{63B3BB69-23CF-44E3-9099-C40C66FF867C}">
                    <a14:compatExt spid="_x0000_s80900"/>
                  </a:ext>
                  <a:ext uri="{FF2B5EF4-FFF2-40B4-BE49-F238E27FC236}">
                    <a16:creationId xmlns:a16="http://schemas.microsoft.com/office/drawing/2014/main" id="{00000000-0008-0000-0700-0000043C0100}"/>
                  </a:ext>
                </a:extLst>
              </xdr:cNvPr>
              <xdr:cNvSpPr/>
            </xdr:nvSpPr>
            <xdr:spPr bwMode="auto">
              <a:xfrm>
                <a:off x="5483446" y="1318721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50-75 %</a:t>
                </a:r>
              </a:p>
            </xdr:txBody>
          </xdr:sp>
          <xdr:sp macro="" textlink="">
            <xdr:nvSpPr>
              <xdr:cNvPr id="80901" name="Option Button 5" hidden="1">
                <a:extLst>
                  <a:ext uri="{63B3BB69-23CF-44E3-9099-C40C66FF867C}">
                    <a14:compatExt spid="_x0000_s80901"/>
                  </a:ext>
                  <a:ext uri="{FF2B5EF4-FFF2-40B4-BE49-F238E27FC236}">
                    <a16:creationId xmlns:a16="http://schemas.microsoft.com/office/drawing/2014/main" id="{00000000-0008-0000-0700-0000053C0100}"/>
                  </a:ext>
                </a:extLst>
              </xdr:cNvPr>
              <xdr:cNvSpPr/>
            </xdr:nvSpPr>
            <xdr:spPr bwMode="auto">
              <a:xfrm>
                <a:off x="5483446" y="1509220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25-50 %</a:t>
                </a:r>
              </a:p>
            </xdr:txBody>
          </xdr:sp>
          <xdr:sp macro="" textlink="">
            <xdr:nvSpPr>
              <xdr:cNvPr id="80902" name="Option Button 6" hidden="1">
                <a:extLst>
                  <a:ext uri="{63B3BB69-23CF-44E3-9099-C40C66FF867C}">
                    <a14:compatExt spid="_x0000_s80902"/>
                  </a:ext>
                  <a:ext uri="{FF2B5EF4-FFF2-40B4-BE49-F238E27FC236}">
                    <a16:creationId xmlns:a16="http://schemas.microsoft.com/office/drawing/2014/main" id="{00000000-0008-0000-0700-0000063C0100}"/>
                  </a:ext>
                </a:extLst>
              </xdr:cNvPr>
              <xdr:cNvSpPr/>
            </xdr:nvSpPr>
            <xdr:spPr bwMode="auto">
              <a:xfrm>
                <a:off x="5483446" y="1699720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1-25 %</a:t>
                </a:r>
              </a:p>
            </xdr:txBody>
          </xdr:sp>
          <xdr:sp macro="" textlink="">
            <xdr:nvSpPr>
              <xdr:cNvPr id="80903" name="Option Button 7" hidden="1">
                <a:extLst>
                  <a:ext uri="{63B3BB69-23CF-44E3-9099-C40C66FF867C}">
                    <a14:compatExt spid="_x0000_s80903"/>
                  </a:ext>
                  <a:ext uri="{FF2B5EF4-FFF2-40B4-BE49-F238E27FC236}">
                    <a16:creationId xmlns:a16="http://schemas.microsoft.com/office/drawing/2014/main" id="{00000000-0008-0000-0700-0000073C0100}"/>
                  </a:ext>
                </a:extLst>
              </xdr:cNvPr>
              <xdr:cNvSpPr/>
            </xdr:nvSpPr>
            <xdr:spPr bwMode="auto">
              <a:xfrm>
                <a:off x="5483446" y="1890220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0 %</a:t>
                </a:r>
              </a:p>
            </xdr:txBody>
          </xdr:sp>
          <xdr:sp macro="" textlink="">
            <xdr:nvSpPr>
              <xdr:cNvPr id="80904" name="Option Button 8" hidden="1">
                <a:extLst>
                  <a:ext uri="{63B3BB69-23CF-44E3-9099-C40C66FF867C}">
                    <a14:compatExt spid="_x0000_s80904"/>
                  </a:ext>
                  <a:ext uri="{FF2B5EF4-FFF2-40B4-BE49-F238E27FC236}">
                    <a16:creationId xmlns:a16="http://schemas.microsoft.com/office/drawing/2014/main" id="{00000000-0008-0000-0700-0000083C0100}"/>
                  </a:ext>
                </a:extLst>
              </xdr:cNvPr>
              <xdr:cNvSpPr/>
            </xdr:nvSpPr>
            <xdr:spPr bwMode="auto">
              <a:xfrm>
                <a:off x="5483446" y="2080720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NAP</a:t>
                </a:r>
              </a:p>
            </xdr:txBody>
          </xdr:sp>
          <xdr:sp macro="" textlink="">
            <xdr:nvSpPr>
              <xdr:cNvPr id="80905" name="Option Button 9" hidden="1">
                <a:extLst>
                  <a:ext uri="{63B3BB69-23CF-44E3-9099-C40C66FF867C}">
                    <a14:compatExt spid="_x0000_s80905"/>
                  </a:ext>
                  <a:ext uri="{FF2B5EF4-FFF2-40B4-BE49-F238E27FC236}">
                    <a16:creationId xmlns:a16="http://schemas.microsoft.com/office/drawing/2014/main" id="{00000000-0008-0000-0700-0000093C0100}"/>
                  </a:ext>
                </a:extLst>
              </xdr:cNvPr>
              <xdr:cNvSpPr/>
            </xdr:nvSpPr>
            <xdr:spPr bwMode="auto">
              <a:xfrm>
                <a:off x="5483446" y="2271220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7942</xdr:colOff>
          <xdr:row>32</xdr:row>
          <xdr:rowOff>48141</xdr:rowOff>
        </xdr:from>
        <xdr:to>
          <xdr:col>2</xdr:col>
          <xdr:colOff>568436</xdr:colOff>
          <xdr:row>50</xdr:row>
          <xdr:rowOff>139979</xdr:rowOff>
        </xdr:to>
        <xdr:grpSp>
          <xdr:nvGrpSpPr>
            <xdr:cNvPr id="9" name="Group 8">
              <a:extLst>
                <a:ext uri="{FF2B5EF4-FFF2-40B4-BE49-F238E27FC236}">
                  <a16:creationId xmlns:a16="http://schemas.microsoft.com/office/drawing/2014/main" id="{00000000-0008-0000-0700-000009000000}"/>
                </a:ext>
              </a:extLst>
            </xdr:cNvPr>
            <xdr:cNvGrpSpPr/>
          </xdr:nvGrpSpPr>
          <xdr:grpSpPr>
            <a:xfrm>
              <a:off x="243266" y="6435494"/>
              <a:ext cx="1165611" cy="3520838"/>
              <a:chOff x="5147754" y="2853482"/>
              <a:chExt cx="1459953" cy="1914525"/>
            </a:xfrm>
          </xdr:grpSpPr>
          <xdr:sp macro="" textlink="">
            <xdr:nvSpPr>
              <xdr:cNvPr id="80906" name="Group Box 10" hidden="1">
                <a:extLst>
                  <a:ext uri="{63B3BB69-23CF-44E3-9099-C40C66FF867C}">
                    <a14:compatExt spid="_x0000_s80906"/>
                  </a:ext>
                  <a:ext uri="{FF2B5EF4-FFF2-40B4-BE49-F238E27FC236}">
                    <a16:creationId xmlns:a16="http://schemas.microsoft.com/office/drawing/2014/main" id="{00000000-0008-0000-0700-00000A3C0100}"/>
                  </a:ext>
                </a:extLst>
              </xdr:cNvPr>
              <xdr:cNvSpPr/>
            </xdr:nvSpPr>
            <xdr:spPr bwMode="auto">
              <a:xfrm>
                <a:off x="5147754" y="2853482"/>
                <a:ext cx="1459953" cy="19145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Administrative</a:t>
                </a:r>
              </a:p>
            </xdr:txBody>
          </xdr:sp>
          <xdr:sp macro="" textlink="">
            <xdr:nvSpPr>
              <xdr:cNvPr id="80907" name="Option Button 11" hidden="1">
                <a:extLst>
                  <a:ext uri="{63B3BB69-23CF-44E3-9099-C40C66FF867C}">
                    <a14:compatExt spid="_x0000_s80907"/>
                  </a:ext>
                  <a:ext uri="{FF2B5EF4-FFF2-40B4-BE49-F238E27FC236}">
                    <a16:creationId xmlns:a16="http://schemas.microsoft.com/office/drawing/2014/main" id="{00000000-0008-0000-0700-00000B3C0100}"/>
                  </a:ext>
                </a:extLst>
              </xdr:cNvPr>
              <xdr:cNvSpPr/>
            </xdr:nvSpPr>
            <xdr:spPr bwMode="auto">
              <a:xfrm>
                <a:off x="5487385" y="3031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95-100 %</a:t>
                </a:r>
              </a:p>
            </xdr:txBody>
          </xdr:sp>
          <xdr:sp macro="" textlink="">
            <xdr:nvSpPr>
              <xdr:cNvPr id="80908" name="Option Button 12" hidden="1">
                <a:extLst>
                  <a:ext uri="{63B3BB69-23CF-44E3-9099-C40C66FF867C}">
                    <a14:compatExt spid="_x0000_s80908"/>
                  </a:ext>
                  <a:ext uri="{FF2B5EF4-FFF2-40B4-BE49-F238E27FC236}">
                    <a16:creationId xmlns:a16="http://schemas.microsoft.com/office/drawing/2014/main" id="{00000000-0008-0000-0700-00000C3C0100}"/>
                  </a:ext>
                </a:extLst>
              </xdr:cNvPr>
              <xdr:cNvSpPr/>
            </xdr:nvSpPr>
            <xdr:spPr bwMode="auto">
              <a:xfrm>
                <a:off x="5487385" y="3222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75-95 %</a:t>
                </a:r>
              </a:p>
            </xdr:txBody>
          </xdr:sp>
          <xdr:sp macro="" textlink="">
            <xdr:nvSpPr>
              <xdr:cNvPr id="80909" name="Option Button 13" hidden="1">
                <a:extLst>
                  <a:ext uri="{63B3BB69-23CF-44E3-9099-C40C66FF867C}">
                    <a14:compatExt spid="_x0000_s80909"/>
                  </a:ext>
                  <a:ext uri="{FF2B5EF4-FFF2-40B4-BE49-F238E27FC236}">
                    <a16:creationId xmlns:a16="http://schemas.microsoft.com/office/drawing/2014/main" id="{00000000-0008-0000-0700-00000D3C0100}"/>
                  </a:ext>
                </a:extLst>
              </xdr:cNvPr>
              <xdr:cNvSpPr/>
            </xdr:nvSpPr>
            <xdr:spPr bwMode="auto">
              <a:xfrm>
                <a:off x="5487385" y="3412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50-75 %</a:t>
                </a:r>
              </a:p>
            </xdr:txBody>
          </xdr:sp>
          <xdr:sp macro="" textlink="">
            <xdr:nvSpPr>
              <xdr:cNvPr id="80910" name="Option Button 14" hidden="1">
                <a:extLst>
                  <a:ext uri="{63B3BB69-23CF-44E3-9099-C40C66FF867C}">
                    <a14:compatExt spid="_x0000_s80910"/>
                  </a:ext>
                  <a:ext uri="{FF2B5EF4-FFF2-40B4-BE49-F238E27FC236}">
                    <a16:creationId xmlns:a16="http://schemas.microsoft.com/office/drawing/2014/main" id="{00000000-0008-0000-0700-00000E3C0100}"/>
                  </a:ext>
                </a:extLst>
              </xdr:cNvPr>
              <xdr:cNvSpPr/>
            </xdr:nvSpPr>
            <xdr:spPr bwMode="auto">
              <a:xfrm>
                <a:off x="5487385" y="3603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25-50 %</a:t>
                </a:r>
              </a:p>
            </xdr:txBody>
          </xdr:sp>
          <xdr:sp macro="" textlink="">
            <xdr:nvSpPr>
              <xdr:cNvPr id="80911" name="Option Button 15" hidden="1">
                <a:extLst>
                  <a:ext uri="{63B3BB69-23CF-44E3-9099-C40C66FF867C}">
                    <a14:compatExt spid="_x0000_s80911"/>
                  </a:ext>
                  <a:ext uri="{FF2B5EF4-FFF2-40B4-BE49-F238E27FC236}">
                    <a16:creationId xmlns:a16="http://schemas.microsoft.com/office/drawing/2014/main" id="{00000000-0008-0000-0700-00000F3C0100}"/>
                  </a:ext>
                </a:extLst>
              </xdr:cNvPr>
              <xdr:cNvSpPr/>
            </xdr:nvSpPr>
            <xdr:spPr bwMode="auto">
              <a:xfrm>
                <a:off x="5487385" y="3793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1-25 %</a:t>
                </a:r>
              </a:p>
            </xdr:txBody>
          </xdr:sp>
          <xdr:sp macro="" textlink="">
            <xdr:nvSpPr>
              <xdr:cNvPr id="80912" name="Option Button 16" hidden="1">
                <a:extLst>
                  <a:ext uri="{63B3BB69-23CF-44E3-9099-C40C66FF867C}">
                    <a14:compatExt spid="_x0000_s80912"/>
                  </a:ext>
                  <a:ext uri="{FF2B5EF4-FFF2-40B4-BE49-F238E27FC236}">
                    <a16:creationId xmlns:a16="http://schemas.microsoft.com/office/drawing/2014/main" id="{00000000-0008-0000-0700-0000103C0100}"/>
                  </a:ext>
                </a:extLst>
              </xdr:cNvPr>
              <xdr:cNvSpPr/>
            </xdr:nvSpPr>
            <xdr:spPr bwMode="auto">
              <a:xfrm>
                <a:off x="5487385" y="3984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0 %</a:t>
                </a:r>
              </a:p>
            </xdr:txBody>
          </xdr:sp>
          <xdr:sp macro="" textlink="">
            <xdr:nvSpPr>
              <xdr:cNvPr id="80913" name="Option Button 17" hidden="1">
                <a:extLst>
                  <a:ext uri="{63B3BB69-23CF-44E3-9099-C40C66FF867C}">
                    <a14:compatExt spid="_x0000_s80913"/>
                  </a:ext>
                  <a:ext uri="{FF2B5EF4-FFF2-40B4-BE49-F238E27FC236}">
                    <a16:creationId xmlns:a16="http://schemas.microsoft.com/office/drawing/2014/main" id="{00000000-0008-0000-0700-0000113C0100}"/>
                  </a:ext>
                </a:extLst>
              </xdr:cNvPr>
              <xdr:cNvSpPr/>
            </xdr:nvSpPr>
            <xdr:spPr bwMode="auto">
              <a:xfrm>
                <a:off x="5487385" y="4174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NAP</a:t>
                </a:r>
              </a:p>
            </xdr:txBody>
          </xdr:sp>
          <xdr:sp macro="" textlink="">
            <xdr:nvSpPr>
              <xdr:cNvPr id="80914" name="Option Button 18" hidden="1">
                <a:extLst>
                  <a:ext uri="{63B3BB69-23CF-44E3-9099-C40C66FF867C}">
                    <a14:compatExt spid="_x0000_s80914"/>
                  </a:ext>
                  <a:ext uri="{FF2B5EF4-FFF2-40B4-BE49-F238E27FC236}">
                    <a16:creationId xmlns:a16="http://schemas.microsoft.com/office/drawing/2014/main" id="{00000000-0008-0000-0700-0000123C0100}"/>
                  </a:ext>
                </a:extLst>
              </xdr:cNvPr>
              <xdr:cNvSpPr/>
            </xdr:nvSpPr>
            <xdr:spPr bwMode="auto">
              <a:xfrm>
                <a:off x="5487385" y="4365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6870</xdr:colOff>
          <xdr:row>51</xdr:row>
          <xdr:rowOff>143600</xdr:rowOff>
        </xdr:from>
        <xdr:to>
          <xdr:col>2</xdr:col>
          <xdr:colOff>573714</xdr:colOff>
          <xdr:row>70</xdr:row>
          <xdr:rowOff>160732</xdr:rowOff>
        </xdr:to>
        <xdr:grpSp>
          <xdr:nvGrpSpPr>
            <xdr:cNvPr id="10" name="Group 9">
              <a:extLst>
                <a:ext uri="{FF2B5EF4-FFF2-40B4-BE49-F238E27FC236}">
                  <a16:creationId xmlns:a16="http://schemas.microsoft.com/office/drawing/2014/main" id="{00000000-0008-0000-0700-00000A000000}"/>
                </a:ext>
              </a:extLst>
            </xdr:cNvPr>
            <xdr:cNvGrpSpPr/>
          </xdr:nvGrpSpPr>
          <xdr:grpSpPr>
            <a:xfrm>
              <a:off x="242194" y="10150453"/>
              <a:ext cx="1171961" cy="3659044"/>
              <a:chOff x="5154289" y="4954320"/>
              <a:chExt cx="1459952" cy="1914525"/>
            </a:xfrm>
          </xdr:grpSpPr>
          <xdr:sp macro="" textlink="">
            <xdr:nvSpPr>
              <xdr:cNvPr id="80915" name="Group Box 19" hidden="1">
                <a:extLst>
                  <a:ext uri="{63B3BB69-23CF-44E3-9099-C40C66FF867C}">
                    <a14:compatExt spid="_x0000_s80915"/>
                  </a:ext>
                  <a:ext uri="{FF2B5EF4-FFF2-40B4-BE49-F238E27FC236}">
                    <a16:creationId xmlns:a16="http://schemas.microsoft.com/office/drawing/2014/main" id="{00000000-0008-0000-0700-0000133C0100}"/>
                  </a:ext>
                </a:extLst>
              </xdr:cNvPr>
              <xdr:cNvSpPr/>
            </xdr:nvSpPr>
            <xdr:spPr bwMode="auto">
              <a:xfrm>
                <a:off x="5154289" y="4954320"/>
                <a:ext cx="1459952" cy="19145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Pénal</a:t>
                </a:r>
              </a:p>
            </xdr:txBody>
          </xdr:sp>
          <xdr:sp macro="" textlink="">
            <xdr:nvSpPr>
              <xdr:cNvPr id="80916" name="Option Button 20" hidden="1">
                <a:extLst>
                  <a:ext uri="{63B3BB69-23CF-44E3-9099-C40C66FF867C}">
                    <a14:compatExt spid="_x0000_s80916"/>
                  </a:ext>
                  <a:ext uri="{FF2B5EF4-FFF2-40B4-BE49-F238E27FC236}">
                    <a16:creationId xmlns:a16="http://schemas.microsoft.com/office/drawing/2014/main" id="{00000000-0008-0000-0700-0000143C0100}"/>
                  </a:ext>
                </a:extLst>
              </xdr:cNvPr>
              <xdr:cNvSpPr/>
            </xdr:nvSpPr>
            <xdr:spPr bwMode="auto">
              <a:xfrm>
                <a:off x="5487387" y="5127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95-100 %</a:t>
                </a:r>
              </a:p>
            </xdr:txBody>
          </xdr:sp>
          <xdr:sp macro="" textlink="">
            <xdr:nvSpPr>
              <xdr:cNvPr id="80917" name="Option Button 21" hidden="1">
                <a:extLst>
                  <a:ext uri="{63B3BB69-23CF-44E3-9099-C40C66FF867C}">
                    <a14:compatExt spid="_x0000_s80917"/>
                  </a:ext>
                  <a:ext uri="{FF2B5EF4-FFF2-40B4-BE49-F238E27FC236}">
                    <a16:creationId xmlns:a16="http://schemas.microsoft.com/office/drawing/2014/main" id="{00000000-0008-0000-0700-0000153C0100}"/>
                  </a:ext>
                </a:extLst>
              </xdr:cNvPr>
              <xdr:cNvSpPr/>
            </xdr:nvSpPr>
            <xdr:spPr bwMode="auto">
              <a:xfrm>
                <a:off x="5487387" y="5317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75-95 %</a:t>
                </a:r>
              </a:p>
            </xdr:txBody>
          </xdr:sp>
          <xdr:sp macro="" textlink="">
            <xdr:nvSpPr>
              <xdr:cNvPr id="80918" name="Option Button 22" hidden="1">
                <a:extLst>
                  <a:ext uri="{63B3BB69-23CF-44E3-9099-C40C66FF867C}">
                    <a14:compatExt spid="_x0000_s80918"/>
                  </a:ext>
                  <a:ext uri="{FF2B5EF4-FFF2-40B4-BE49-F238E27FC236}">
                    <a16:creationId xmlns:a16="http://schemas.microsoft.com/office/drawing/2014/main" id="{00000000-0008-0000-0700-0000163C0100}"/>
                  </a:ext>
                </a:extLst>
              </xdr:cNvPr>
              <xdr:cNvSpPr/>
            </xdr:nvSpPr>
            <xdr:spPr bwMode="auto">
              <a:xfrm>
                <a:off x="5487387" y="5508418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50-75 %</a:t>
                </a:r>
              </a:p>
            </xdr:txBody>
          </xdr:sp>
          <xdr:sp macro="" textlink="">
            <xdr:nvSpPr>
              <xdr:cNvPr id="80919" name="Option Button 23" hidden="1">
                <a:extLst>
                  <a:ext uri="{63B3BB69-23CF-44E3-9099-C40C66FF867C}">
                    <a14:compatExt spid="_x0000_s80919"/>
                  </a:ext>
                  <a:ext uri="{FF2B5EF4-FFF2-40B4-BE49-F238E27FC236}">
                    <a16:creationId xmlns:a16="http://schemas.microsoft.com/office/drawing/2014/main" id="{00000000-0008-0000-0700-0000173C0100}"/>
                  </a:ext>
                </a:extLst>
              </xdr:cNvPr>
              <xdr:cNvSpPr/>
            </xdr:nvSpPr>
            <xdr:spPr bwMode="auto">
              <a:xfrm>
                <a:off x="5487387" y="5698918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25-50 %</a:t>
                </a:r>
              </a:p>
            </xdr:txBody>
          </xdr:sp>
          <xdr:sp macro="" textlink="">
            <xdr:nvSpPr>
              <xdr:cNvPr id="80920" name="Option Button 24" hidden="1">
                <a:extLst>
                  <a:ext uri="{63B3BB69-23CF-44E3-9099-C40C66FF867C}">
                    <a14:compatExt spid="_x0000_s80920"/>
                  </a:ext>
                  <a:ext uri="{FF2B5EF4-FFF2-40B4-BE49-F238E27FC236}">
                    <a16:creationId xmlns:a16="http://schemas.microsoft.com/office/drawing/2014/main" id="{00000000-0008-0000-0700-0000183C0100}"/>
                  </a:ext>
                </a:extLst>
              </xdr:cNvPr>
              <xdr:cNvSpPr/>
            </xdr:nvSpPr>
            <xdr:spPr bwMode="auto">
              <a:xfrm>
                <a:off x="5487387" y="5889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1-25 %</a:t>
                </a:r>
              </a:p>
            </xdr:txBody>
          </xdr:sp>
          <xdr:sp macro="" textlink="">
            <xdr:nvSpPr>
              <xdr:cNvPr id="80921" name="Option Button 25" hidden="1">
                <a:extLst>
                  <a:ext uri="{63B3BB69-23CF-44E3-9099-C40C66FF867C}">
                    <a14:compatExt spid="_x0000_s80921"/>
                  </a:ext>
                  <a:ext uri="{FF2B5EF4-FFF2-40B4-BE49-F238E27FC236}">
                    <a16:creationId xmlns:a16="http://schemas.microsoft.com/office/drawing/2014/main" id="{00000000-0008-0000-0700-0000193C0100}"/>
                  </a:ext>
                </a:extLst>
              </xdr:cNvPr>
              <xdr:cNvSpPr/>
            </xdr:nvSpPr>
            <xdr:spPr bwMode="auto">
              <a:xfrm>
                <a:off x="5487387" y="6079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0 %</a:t>
                </a:r>
              </a:p>
            </xdr:txBody>
          </xdr:sp>
          <xdr:sp macro="" textlink="">
            <xdr:nvSpPr>
              <xdr:cNvPr id="80922" name="Option Button 26" hidden="1">
                <a:extLst>
                  <a:ext uri="{63B3BB69-23CF-44E3-9099-C40C66FF867C}">
                    <a14:compatExt spid="_x0000_s80922"/>
                  </a:ext>
                  <a:ext uri="{FF2B5EF4-FFF2-40B4-BE49-F238E27FC236}">
                    <a16:creationId xmlns:a16="http://schemas.microsoft.com/office/drawing/2014/main" id="{00000000-0008-0000-0700-00001A3C0100}"/>
                  </a:ext>
                </a:extLst>
              </xdr:cNvPr>
              <xdr:cNvSpPr/>
            </xdr:nvSpPr>
            <xdr:spPr bwMode="auto">
              <a:xfrm>
                <a:off x="5487387" y="6270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NAP</a:t>
                </a:r>
              </a:p>
            </xdr:txBody>
          </xdr:sp>
          <xdr:sp macro="" textlink="">
            <xdr:nvSpPr>
              <xdr:cNvPr id="80923" name="Option Button 27" hidden="1">
                <a:extLst>
                  <a:ext uri="{63B3BB69-23CF-44E3-9099-C40C66FF867C}">
                    <a14:compatExt spid="_x0000_s80923"/>
                  </a:ext>
                  <a:ext uri="{FF2B5EF4-FFF2-40B4-BE49-F238E27FC236}">
                    <a16:creationId xmlns:a16="http://schemas.microsoft.com/office/drawing/2014/main" id="{00000000-0008-0000-0700-00001B3C0100}"/>
                  </a:ext>
                </a:extLst>
              </xdr:cNvPr>
              <xdr:cNvSpPr/>
            </xdr:nvSpPr>
            <xdr:spPr bwMode="auto">
              <a:xfrm>
                <a:off x="5487387" y="6460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379</xdr:colOff>
          <xdr:row>13</xdr:row>
          <xdr:rowOff>18676</xdr:rowOff>
        </xdr:from>
        <xdr:to>
          <xdr:col>5</xdr:col>
          <xdr:colOff>561816</xdr:colOff>
          <xdr:row>31</xdr:row>
          <xdr:rowOff>45333</xdr:rowOff>
        </xdr:to>
        <xdr:grpSp>
          <xdr:nvGrpSpPr>
            <xdr:cNvPr id="11" name="Group 10">
              <a:extLst>
                <a:ext uri="{FF2B5EF4-FFF2-40B4-BE49-F238E27FC236}">
                  <a16:creationId xmlns:a16="http://schemas.microsoft.com/office/drawing/2014/main" id="{00000000-0008-0000-0700-00000B000000}"/>
                </a:ext>
              </a:extLst>
            </xdr:cNvPr>
            <xdr:cNvGrpSpPr/>
          </xdr:nvGrpSpPr>
          <xdr:grpSpPr>
            <a:xfrm>
              <a:off x="1692467" y="2786529"/>
              <a:ext cx="1166555" cy="3455657"/>
              <a:chOff x="5144133" y="755431"/>
              <a:chExt cx="1459952" cy="1914525"/>
            </a:xfrm>
          </xdr:grpSpPr>
          <xdr:sp macro="" textlink="">
            <xdr:nvSpPr>
              <xdr:cNvPr id="80924" name="Group Box 28" hidden="1">
                <a:extLst>
                  <a:ext uri="{63B3BB69-23CF-44E3-9099-C40C66FF867C}">
                    <a14:compatExt spid="_x0000_s80924"/>
                  </a:ext>
                  <a:ext uri="{FF2B5EF4-FFF2-40B4-BE49-F238E27FC236}">
                    <a16:creationId xmlns:a16="http://schemas.microsoft.com/office/drawing/2014/main" id="{00000000-0008-0000-0700-00001C3C0100}"/>
                  </a:ext>
                </a:extLst>
              </xdr:cNvPr>
              <xdr:cNvSpPr/>
            </xdr:nvSpPr>
            <xdr:spPr bwMode="auto">
              <a:xfrm>
                <a:off x="5144133" y="755431"/>
                <a:ext cx="1459952" cy="19145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Civil</a:t>
                </a:r>
              </a:p>
            </xdr:txBody>
          </xdr:sp>
          <xdr:sp macro="" textlink="">
            <xdr:nvSpPr>
              <xdr:cNvPr id="80925" name="Option Button 29" hidden="1">
                <a:extLst>
                  <a:ext uri="{63B3BB69-23CF-44E3-9099-C40C66FF867C}">
                    <a14:compatExt spid="_x0000_s80925"/>
                  </a:ext>
                  <a:ext uri="{FF2B5EF4-FFF2-40B4-BE49-F238E27FC236}">
                    <a16:creationId xmlns:a16="http://schemas.microsoft.com/office/drawing/2014/main" id="{00000000-0008-0000-0700-00001D3C0100}"/>
                  </a:ext>
                </a:extLst>
              </xdr:cNvPr>
              <xdr:cNvSpPr/>
            </xdr:nvSpPr>
            <xdr:spPr bwMode="auto">
              <a:xfrm>
                <a:off x="5483444" y="937720"/>
                <a:ext cx="1020490" cy="20954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95-100 %</a:t>
                </a:r>
              </a:p>
            </xdr:txBody>
          </xdr:sp>
          <xdr:sp macro="" textlink="">
            <xdr:nvSpPr>
              <xdr:cNvPr id="80926" name="Option Button 30" hidden="1">
                <a:extLst>
                  <a:ext uri="{63B3BB69-23CF-44E3-9099-C40C66FF867C}">
                    <a14:compatExt spid="_x0000_s80926"/>
                  </a:ext>
                  <a:ext uri="{FF2B5EF4-FFF2-40B4-BE49-F238E27FC236}">
                    <a16:creationId xmlns:a16="http://schemas.microsoft.com/office/drawing/2014/main" id="{00000000-0008-0000-0700-00001E3C0100}"/>
                  </a:ext>
                </a:extLst>
              </xdr:cNvPr>
              <xdr:cNvSpPr/>
            </xdr:nvSpPr>
            <xdr:spPr bwMode="auto">
              <a:xfrm>
                <a:off x="5483444" y="1128220"/>
                <a:ext cx="1020490" cy="20954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75-95 %</a:t>
                </a:r>
              </a:p>
            </xdr:txBody>
          </xdr:sp>
          <xdr:sp macro="" textlink="">
            <xdr:nvSpPr>
              <xdr:cNvPr id="80927" name="Option Button 31" hidden="1">
                <a:extLst>
                  <a:ext uri="{63B3BB69-23CF-44E3-9099-C40C66FF867C}">
                    <a14:compatExt spid="_x0000_s80927"/>
                  </a:ext>
                  <a:ext uri="{FF2B5EF4-FFF2-40B4-BE49-F238E27FC236}">
                    <a16:creationId xmlns:a16="http://schemas.microsoft.com/office/drawing/2014/main" id="{00000000-0008-0000-0700-00001F3C0100}"/>
                  </a:ext>
                </a:extLst>
              </xdr:cNvPr>
              <xdr:cNvSpPr/>
            </xdr:nvSpPr>
            <xdr:spPr bwMode="auto">
              <a:xfrm>
                <a:off x="5483444" y="1318720"/>
                <a:ext cx="1020490" cy="20954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50-75 %</a:t>
                </a:r>
              </a:p>
            </xdr:txBody>
          </xdr:sp>
          <xdr:sp macro="" textlink="">
            <xdr:nvSpPr>
              <xdr:cNvPr id="80928" name="Option Button 32" hidden="1">
                <a:extLst>
                  <a:ext uri="{63B3BB69-23CF-44E3-9099-C40C66FF867C}">
                    <a14:compatExt spid="_x0000_s80928"/>
                  </a:ext>
                  <a:ext uri="{FF2B5EF4-FFF2-40B4-BE49-F238E27FC236}">
                    <a16:creationId xmlns:a16="http://schemas.microsoft.com/office/drawing/2014/main" id="{00000000-0008-0000-0700-0000203C0100}"/>
                  </a:ext>
                </a:extLst>
              </xdr:cNvPr>
              <xdr:cNvSpPr/>
            </xdr:nvSpPr>
            <xdr:spPr bwMode="auto">
              <a:xfrm>
                <a:off x="5483444" y="1509220"/>
                <a:ext cx="1020490" cy="20954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25-50 %</a:t>
                </a:r>
              </a:p>
            </xdr:txBody>
          </xdr:sp>
          <xdr:sp macro="" textlink="">
            <xdr:nvSpPr>
              <xdr:cNvPr id="80929" name="Option Button 33" hidden="1">
                <a:extLst>
                  <a:ext uri="{63B3BB69-23CF-44E3-9099-C40C66FF867C}">
                    <a14:compatExt spid="_x0000_s80929"/>
                  </a:ext>
                  <a:ext uri="{FF2B5EF4-FFF2-40B4-BE49-F238E27FC236}">
                    <a16:creationId xmlns:a16="http://schemas.microsoft.com/office/drawing/2014/main" id="{00000000-0008-0000-0700-0000213C0100}"/>
                  </a:ext>
                </a:extLst>
              </xdr:cNvPr>
              <xdr:cNvSpPr/>
            </xdr:nvSpPr>
            <xdr:spPr bwMode="auto">
              <a:xfrm>
                <a:off x="5483444" y="1699720"/>
                <a:ext cx="1020490" cy="20954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1-25 %</a:t>
                </a:r>
              </a:p>
            </xdr:txBody>
          </xdr:sp>
          <xdr:sp macro="" textlink="">
            <xdr:nvSpPr>
              <xdr:cNvPr id="80930" name="Option Button 34" hidden="1">
                <a:extLst>
                  <a:ext uri="{63B3BB69-23CF-44E3-9099-C40C66FF867C}">
                    <a14:compatExt spid="_x0000_s80930"/>
                  </a:ext>
                  <a:ext uri="{FF2B5EF4-FFF2-40B4-BE49-F238E27FC236}">
                    <a16:creationId xmlns:a16="http://schemas.microsoft.com/office/drawing/2014/main" id="{00000000-0008-0000-0700-0000223C0100}"/>
                  </a:ext>
                </a:extLst>
              </xdr:cNvPr>
              <xdr:cNvSpPr/>
            </xdr:nvSpPr>
            <xdr:spPr bwMode="auto">
              <a:xfrm>
                <a:off x="5483444" y="1890220"/>
                <a:ext cx="1020490" cy="20954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0 %</a:t>
                </a:r>
              </a:p>
            </xdr:txBody>
          </xdr:sp>
          <xdr:sp macro="" textlink="">
            <xdr:nvSpPr>
              <xdr:cNvPr id="80931" name="Option Button 35" hidden="1">
                <a:extLst>
                  <a:ext uri="{63B3BB69-23CF-44E3-9099-C40C66FF867C}">
                    <a14:compatExt spid="_x0000_s80931"/>
                  </a:ext>
                  <a:ext uri="{FF2B5EF4-FFF2-40B4-BE49-F238E27FC236}">
                    <a16:creationId xmlns:a16="http://schemas.microsoft.com/office/drawing/2014/main" id="{00000000-0008-0000-0700-0000233C0100}"/>
                  </a:ext>
                </a:extLst>
              </xdr:cNvPr>
              <xdr:cNvSpPr/>
            </xdr:nvSpPr>
            <xdr:spPr bwMode="auto">
              <a:xfrm>
                <a:off x="5483444" y="2080720"/>
                <a:ext cx="1020490" cy="20954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NAP</a:t>
                </a:r>
              </a:p>
            </xdr:txBody>
          </xdr:sp>
          <xdr:sp macro="" textlink="">
            <xdr:nvSpPr>
              <xdr:cNvPr id="80932" name="Option Button 36" hidden="1">
                <a:extLst>
                  <a:ext uri="{63B3BB69-23CF-44E3-9099-C40C66FF867C}">
                    <a14:compatExt spid="_x0000_s80932"/>
                  </a:ext>
                  <a:ext uri="{FF2B5EF4-FFF2-40B4-BE49-F238E27FC236}">
                    <a16:creationId xmlns:a16="http://schemas.microsoft.com/office/drawing/2014/main" id="{00000000-0008-0000-0700-0000243C0100}"/>
                  </a:ext>
                </a:extLst>
              </xdr:cNvPr>
              <xdr:cNvSpPr/>
            </xdr:nvSpPr>
            <xdr:spPr bwMode="auto">
              <a:xfrm>
                <a:off x="5483444" y="2271220"/>
                <a:ext cx="1020490" cy="20954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6385</xdr:colOff>
          <xdr:row>32</xdr:row>
          <xdr:rowOff>45269</xdr:rowOff>
        </xdr:from>
        <xdr:to>
          <xdr:col>5</xdr:col>
          <xdr:colOff>564647</xdr:colOff>
          <xdr:row>50</xdr:row>
          <xdr:rowOff>143457</xdr:rowOff>
        </xdr:to>
        <xdr:grpSp>
          <xdr:nvGrpSpPr>
            <xdr:cNvPr id="12" name="Group 11">
              <a:extLst>
                <a:ext uri="{FF2B5EF4-FFF2-40B4-BE49-F238E27FC236}">
                  <a16:creationId xmlns:a16="http://schemas.microsoft.com/office/drawing/2014/main" id="{00000000-0008-0000-0700-00000C000000}"/>
                </a:ext>
              </a:extLst>
            </xdr:cNvPr>
            <xdr:cNvGrpSpPr/>
          </xdr:nvGrpSpPr>
          <xdr:grpSpPr>
            <a:xfrm>
              <a:off x="1698473" y="6432622"/>
              <a:ext cx="1163380" cy="3527188"/>
              <a:chOff x="5147733" y="2865395"/>
              <a:chExt cx="1459956" cy="1914525"/>
            </a:xfrm>
          </xdr:grpSpPr>
          <xdr:sp macro="" textlink="">
            <xdr:nvSpPr>
              <xdr:cNvPr id="80933" name="Group Box 37" hidden="1">
                <a:extLst>
                  <a:ext uri="{63B3BB69-23CF-44E3-9099-C40C66FF867C}">
                    <a14:compatExt spid="_x0000_s80933"/>
                  </a:ext>
                  <a:ext uri="{FF2B5EF4-FFF2-40B4-BE49-F238E27FC236}">
                    <a16:creationId xmlns:a16="http://schemas.microsoft.com/office/drawing/2014/main" id="{00000000-0008-0000-0700-0000253C0100}"/>
                  </a:ext>
                </a:extLst>
              </xdr:cNvPr>
              <xdr:cNvSpPr/>
            </xdr:nvSpPr>
            <xdr:spPr bwMode="auto">
              <a:xfrm>
                <a:off x="5147733" y="2865395"/>
                <a:ext cx="1459956" cy="19145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Administrative</a:t>
                </a:r>
              </a:p>
            </xdr:txBody>
          </xdr:sp>
          <xdr:sp macro="" textlink="">
            <xdr:nvSpPr>
              <xdr:cNvPr id="80934" name="Option Button 38" hidden="1">
                <a:extLst>
                  <a:ext uri="{63B3BB69-23CF-44E3-9099-C40C66FF867C}">
                    <a14:compatExt spid="_x0000_s80934"/>
                  </a:ext>
                  <a:ext uri="{FF2B5EF4-FFF2-40B4-BE49-F238E27FC236}">
                    <a16:creationId xmlns:a16="http://schemas.microsoft.com/office/drawing/2014/main" id="{00000000-0008-0000-0700-0000263C0100}"/>
                  </a:ext>
                </a:extLst>
              </xdr:cNvPr>
              <xdr:cNvSpPr/>
            </xdr:nvSpPr>
            <xdr:spPr bwMode="auto">
              <a:xfrm>
                <a:off x="5487385" y="3031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95-100 %</a:t>
                </a:r>
              </a:p>
            </xdr:txBody>
          </xdr:sp>
          <xdr:sp macro="" textlink="">
            <xdr:nvSpPr>
              <xdr:cNvPr id="80935" name="Option Button 39" hidden="1">
                <a:extLst>
                  <a:ext uri="{63B3BB69-23CF-44E3-9099-C40C66FF867C}">
                    <a14:compatExt spid="_x0000_s80935"/>
                  </a:ext>
                  <a:ext uri="{FF2B5EF4-FFF2-40B4-BE49-F238E27FC236}">
                    <a16:creationId xmlns:a16="http://schemas.microsoft.com/office/drawing/2014/main" id="{00000000-0008-0000-0700-0000273C0100}"/>
                  </a:ext>
                </a:extLst>
              </xdr:cNvPr>
              <xdr:cNvSpPr/>
            </xdr:nvSpPr>
            <xdr:spPr bwMode="auto">
              <a:xfrm>
                <a:off x="5487385" y="3222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75-95 %</a:t>
                </a:r>
              </a:p>
            </xdr:txBody>
          </xdr:sp>
          <xdr:sp macro="" textlink="">
            <xdr:nvSpPr>
              <xdr:cNvPr id="80936" name="Option Button 40" hidden="1">
                <a:extLst>
                  <a:ext uri="{63B3BB69-23CF-44E3-9099-C40C66FF867C}">
                    <a14:compatExt spid="_x0000_s80936"/>
                  </a:ext>
                  <a:ext uri="{FF2B5EF4-FFF2-40B4-BE49-F238E27FC236}">
                    <a16:creationId xmlns:a16="http://schemas.microsoft.com/office/drawing/2014/main" id="{00000000-0008-0000-0700-0000283C0100}"/>
                  </a:ext>
                </a:extLst>
              </xdr:cNvPr>
              <xdr:cNvSpPr/>
            </xdr:nvSpPr>
            <xdr:spPr bwMode="auto">
              <a:xfrm>
                <a:off x="5487385" y="3412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50-75 %</a:t>
                </a:r>
              </a:p>
            </xdr:txBody>
          </xdr:sp>
          <xdr:sp macro="" textlink="">
            <xdr:nvSpPr>
              <xdr:cNvPr id="80937" name="Option Button 41" hidden="1">
                <a:extLst>
                  <a:ext uri="{63B3BB69-23CF-44E3-9099-C40C66FF867C}">
                    <a14:compatExt spid="_x0000_s80937"/>
                  </a:ext>
                  <a:ext uri="{FF2B5EF4-FFF2-40B4-BE49-F238E27FC236}">
                    <a16:creationId xmlns:a16="http://schemas.microsoft.com/office/drawing/2014/main" id="{00000000-0008-0000-0700-0000293C0100}"/>
                  </a:ext>
                </a:extLst>
              </xdr:cNvPr>
              <xdr:cNvSpPr/>
            </xdr:nvSpPr>
            <xdr:spPr bwMode="auto">
              <a:xfrm>
                <a:off x="5487385" y="3603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25-50 %</a:t>
                </a:r>
              </a:p>
            </xdr:txBody>
          </xdr:sp>
          <xdr:sp macro="" textlink="">
            <xdr:nvSpPr>
              <xdr:cNvPr id="80938" name="Option Button 42" hidden="1">
                <a:extLst>
                  <a:ext uri="{63B3BB69-23CF-44E3-9099-C40C66FF867C}">
                    <a14:compatExt spid="_x0000_s80938"/>
                  </a:ext>
                  <a:ext uri="{FF2B5EF4-FFF2-40B4-BE49-F238E27FC236}">
                    <a16:creationId xmlns:a16="http://schemas.microsoft.com/office/drawing/2014/main" id="{00000000-0008-0000-0700-00002A3C0100}"/>
                  </a:ext>
                </a:extLst>
              </xdr:cNvPr>
              <xdr:cNvSpPr/>
            </xdr:nvSpPr>
            <xdr:spPr bwMode="auto">
              <a:xfrm>
                <a:off x="5487385" y="3793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1-25 %</a:t>
                </a:r>
              </a:p>
            </xdr:txBody>
          </xdr:sp>
          <xdr:sp macro="" textlink="">
            <xdr:nvSpPr>
              <xdr:cNvPr id="80939" name="Option Button 43" hidden="1">
                <a:extLst>
                  <a:ext uri="{63B3BB69-23CF-44E3-9099-C40C66FF867C}">
                    <a14:compatExt spid="_x0000_s80939"/>
                  </a:ext>
                  <a:ext uri="{FF2B5EF4-FFF2-40B4-BE49-F238E27FC236}">
                    <a16:creationId xmlns:a16="http://schemas.microsoft.com/office/drawing/2014/main" id="{00000000-0008-0000-0700-00002B3C0100}"/>
                  </a:ext>
                </a:extLst>
              </xdr:cNvPr>
              <xdr:cNvSpPr/>
            </xdr:nvSpPr>
            <xdr:spPr bwMode="auto">
              <a:xfrm>
                <a:off x="5487385" y="3984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0 %</a:t>
                </a:r>
              </a:p>
            </xdr:txBody>
          </xdr:sp>
          <xdr:sp macro="" textlink="">
            <xdr:nvSpPr>
              <xdr:cNvPr id="80940" name="Option Button 44" hidden="1">
                <a:extLst>
                  <a:ext uri="{63B3BB69-23CF-44E3-9099-C40C66FF867C}">
                    <a14:compatExt spid="_x0000_s80940"/>
                  </a:ext>
                  <a:ext uri="{FF2B5EF4-FFF2-40B4-BE49-F238E27FC236}">
                    <a16:creationId xmlns:a16="http://schemas.microsoft.com/office/drawing/2014/main" id="{00000000-0008-0000-0700-00002C3C0100}"/>
                  </a:ext>
                </a:extLst>
              </xdr:cNvPr>
              <xdr:cNvSpPr/>
            </xdr:nvSpPr>
            <xdr:spPr bwMode="auto">
              <a:xfrm>
                <a:off x="5487385" y="4174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NAP</a:t>
                </a:r>
              </a:p>
            </xdr:txBody>
          </xdr:sp>
          <xdr:sp macro="" textlink="">
            <xdr:nvSpPr>
              <xdr:cNvPr id="80941" name="Option Button 45" hidden="1">
                <a:extLst>
                  <a:ext uri="{63B3BB69-23CF-44E3-9099-C40C66FF867C}">
                    <a14:compatExt spid="_x0000_s80941"/>
                  </a:ext>
                  <a:ext uri="{FF2B5EF4-FFF2-40B4-BE49-F238E27FC236}">
                    <a16:creationId xmlns:a16="http://schemas.microsoft.com/office/drawing/2014/main" id="{00000000-0008-0000-0700-00002D3C0100}"/>
                  </a:ext>
                </a:extLst>
              </xdr:cNvPr>
              <xdr:cNvSpPr/>
            </xdr:nvSpPr>
            <xdr:spPr bwMode="auto">
              <a:xfrm>
                <a:off x="5487385" y="4365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11568</xdr:colOff>
          <xdr:row>51</xdr:row>
          <xdr:rowOff>132143</xdr:rowOff>
        </xdr:from>
        <xdr:to>
          <xdr:col>5</xdr:col>
          <xdr:colOff>573005</xdr:colOff>
          <xdr:row>70</xdr:row>
          <xdr:rowOff>158800</xdr:rowOff>
        </xdr:to>
        <xdr:grpSp>
          <xdr:nvGrpSpPr>
            <xdr:cNvPr id="13" name="Group 12">
              <a:extLst>
                <a:ext uri="{FF2B5EF4-FFF2-40B4-BE49-F238E27FC236}">
                  <a16:creationId xmlns:a16="http://schemas.microsoft.com/office/drawing/2014/main" id="{00000000-0008-0000-0700-00000D000000}"/>
                </a:ext>
              </a:extLst>
            </xdr:cNvPr>
            <xdr:cNvGrpSpPr/>
          </xdr:nvGrpSpPr>
          <xdr:grpSpPr>
            <a:xfrm>
              <a:off x="1703656" y="10138996"/>
              <a:ext cx="1166555" cy="3668569"/>
              <a:chOff x="5154330" y="4954331"/>
              <a:chExt cx="1459952" cy="1914526"/>
            </a:xfrm>
          </xdr:grpSpPr>
          <xdr:sp macro="" textlink="">
            <xdr:nvSpPr>
              <xdr:cNvPr id="80942" name="Group Box 46" hidden="1">
                <a:extLst>
                  <a:ext uri="{63B3BB69-23CF-44E3-9099-C40C66FF867C}">
                    <a14:compatExt spid="_x0000_s80942"/>
                  </a:ext>
                  <a:ext uri="{FF2B5EF4-FFF2-40B4-BE49-F238E27FC236}">
                    <a16:creationId xmlns:a16="http://schemas.microsoft.com/office/drawing/2014/main" id="{00000000-0008-0000-0700-00002E3C0100}"/>
                  </a:ext>
                </a:extLst>
              </xdr:cNvPr>
              <xdr:cNvSpPr/>
            </xdr:nvSpPr>
            <xdr:spPr bwMode="auto">
              <a:xfrm>
                <a:off x="5154330" y="4954331"/>
                <a:ext cx="1459952" cy="191452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Pénal</a:t>
                </a:r>
              </a:p>
            </xdr:txBody>
          </xdr:sp>
          <xdr:sp macro="" textlink="">
            <xdr:nvSpPr>
              <xdr:cNvPr id="80943" name="Option Button 47" hidden="1">
                <a:extLst>
                  <a:ext uri="{63B3BB69-23CF-44E3-9099-C40C66FF867C}">
                    <a14:compatExt spid="_x0000_s80943"/>
                  </a:ext>
                  <a:ext uri="{FF2B5EF4-FFF2-40B4-BE49-F238E27FC236}">
                    <a16:creationId xmlns:a16="http://schemas.microsoft.com/office/drawing/2014/main" id="{00000000-0008-0000-0700-00002F3C0100}"/>
                  </a:ext>
                </a:extLst>
              </xdr:cNvPr>
              <xdr:cNvSpPr/>
            </xdr:nvSpPr>
            <xdr:spPr bwMode="auto">
              <a:xfrm>
                <a:off x="5487385" y="5127417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95-100 %</a:t>
                </a:r>
              </a:p>
            </xdr:txBody>
          </xdr:sp>
          <xdr:sp macro="" textlink="">
            <xdr:nvSpPr>
              <xdr:cNvPr id="80944" name="Option Button 48" hidden="1">
                <a:extLst>
                  <a:ext uri="{63B3BB69-23CF-44E3-9099-C40C66FF867C}">
                    <a14:compatExt spid="_x0000_s80944"/>
                  </a:ext>
                  <a:ext uri="{FF2B5EF4-FFF2-40B4-BE49-F238E27FC236}">
                    <a16:creationId xmlns:a16="http://schemas.microsoft.com/office/drawing/2014/main" id="{00000000-0008-0000-0700-0000303C0100}"/>
                  </a:ext>
                </a:extLst>
              </xdr:cNvPr>
              <xdr:cNvSpPr/>
            </xdr:nvSpPr>
            <xdr:spPr bwMode="auto">
              <a:xfrm>
                <a:off x="5487385" y="5317917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75-95 %</a:t>
                </a:r>
              </a:p>
            </xdr:txBody>
          </xdr:sp>
          <xdr:sp macro="" textlink="">
            <xdr:nvSpPr>
              <xdr:cNvPr id="80945" name="Option Button 49" hidden="1">
                <a:extLst>
                  <a:ext uri="{63B3BB69-23CF-44E3-9099-C40C66FF867C}">
                    <a14:compatExt spid="_x0000_s80945"/>
                  </a:ext>
                  <a:ext uri="{FF2B5EF4-FFF2-40B4-BE49-F238E27FC236}">
                    <a16:creationId xmlns:a16="http://schemas.microsoft.com/office/drawing/2014/main" id="{00000000-0008-0000-0700-0000313C0100}"/>
                  </a:ext>
                </a:extLst>
              </xdr:cNvPr>
              <xdr:cNvSpPr/>
            </xdr:nvSpPr>
            <xdr:spPr bwMode="auto">
              <a:xfrm>
                <a:off x="5487385" y="5508417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50-75 %</a:t>
                </a:r>
              </a:p>
            </xdr:txBody>
          </xdr:sp>
          <xdr:sp macro="" textlink="">
            <xdr:nvSpPr>
              <xdr:cNvPr id="80946" name="Option Button 50" hidden="1">
                <a:extLst>
                  <a:ext uri="{63B3BB69-23CF-44E3-9099-C40C66FF867C}">
                    <a14:compatExt spid="_x0000_s80946"/>
                  </a:ext>
                  <a:ext uri="{FF2B5EF4-FFF2-40B4-BE49-F238E27FC236}">
                    <a16:creationId xmlns:a16="http://schemas.microsoft.com/office/drawing/2014/main" id="{00000000-0008-0000-0700-0000323C0100}"/>
                  </a:ext>
                </a:extLst>
              </xdr:cNvPr>
              <xdr:cNvSpPr/>
            </xdr:nvSpPr>
            <xdr:spPr bwMode="auto">
              <a:xfrm>
                <a:off x="5487385" y="5698917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25-50 %</a:t>
                </a:r>
              </a:p>
            </xdr:txBody>
          </xdr:sp>
          <xdr:sp macro="" textlink="">
            <xdr:nvSpPr>
              <xdr:cNvPr id="80947" name="Option Button 51" hidden="1">
                <a:extLst>
                  <a:ext uri="{63B3BB69-23CF-44E3-9099-C40C66FF867C}">
                    <a14:compatExt spid="_x0000_s80947"/>
                  </a:ext>
                  <a:ext uri="{FF2B5EF4-FFF2-40B4-BE49-F238E27FC236}">
                    <a16:creationId xmlns:a16="http://schemas.microsoft.com/office/drawing/2014/main" id="{00000000-0008-0000-0700-0000333C0100}"/>
                  </a:ext>
                </a:extLst>
              </xdr:cNvPr>
              <xdr:cNvSpPr/>
            </xdr:nvSpPr>
            <xdr:spPr bwMode="auto">
              <a:xfrm>
                <a:off x="5487385" y="5889417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1-25 %</a:t>
                </a:r>
              </a:p>
            </xdr:txBody>
          </xdr:sp>
          <xdr:sp macro="" textlink="">
            <xdr:nvSpPr>
              <xdr:cNvPr id="80948" name="Option Button 52" hidden="1">
                <a:extLst>
                  <a:ext uri="{63B3BB69-23CF-44E3-9099-C40C66FF867C}">
                    <a14:compatExt spid="_x0000_s80948"/>
                  </a:ext>
                  <a:ext uri="{FF2B5EF4-FFF2-40B4-BE49-F238E27FC236}">
                    <a16:creationId xmlns:a16="http://schemas.microsoft.com/office/drawing/2014/main" id="{00000000-0008-0000-0700-0000343C0100}"/>
                  </a:ext>
                </a:extLst>
              </xdr:cNvPr>
              <xdr:cNvSpPr/>
            </xdr:nvSpPr>
            <xdr:spPr bwMode="auto">
              <a:xfrm>
                <a:off x="5487385" y="6079917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0 %</a:t>
                </a:r>
              </a:p>
            </xdr:txBody>
          </xdr:sp>
          <xdr:sp macro="" textlink="">
            <xdr:nvSpPr>
              <xdr:cNvPr id="80949" name="Option Button 53" hidden="1">
                <a:extLst>
                  <a:ext uri="{63B3BB69-23CF-44E3-9099-C40C66FF867C}">
                    <a14:compatExt spid="_x0000_s80949"/>
                  </a:ext>
                  <a:ext uri="{FF2B5EF4-FFF2-40B4-BE49-F238E27FC236}">
                    <a16:creationId xmlns:a16="http://schemas.microsoft.com/office/drawing/2014/main" id="{00000000-0008-0000-0700-0000353C0100}"/>
                  </a:ext>
                </a:extLst>
              </xdr:cNvPr>
              <xdr:cNvSpPr/>
            </xdr:nvSpPr>
            <xdr:spPr bwMode="auto">
              <a:xfrm>
                <a:off x="5487385" y="6270417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NAP</a:t>
                </a:r>
              </a:p>
            </xdr:txBody>
          </xdr:sp>
          <xdr:sp macro="" textlink="">
            <xdr:nvSpPr>
              <xdr:cNvPr id="80950" name="Option Button 54" hidden="1">
                <a:extLst>
                  <a:ext uri="{63B3BB69-23CF-44E3-9099-C40C66FF867C}">
                    <a14:compatExt spid="_x0000_s80950"/>
                  </a:ext>
                  <a:ext uri="{FF2B5EF4-FFF2-40B4-BE49-F238E27FC236}">
                    <a16:creationId xmlns:a16="http://schemas.microsoft.com/office/drawing/2014/main" id="{00000000-0008-0000-0700-0000363C0100}"/>
                  </a:ext>
                </a:extLst>
              </xdr:cNvPr>
              <xdr:cNvSpPr/>
            </xdr:nvSpPr>
            <xdr:spPr bwMode="auto">
              <a:xfrm>
                <a:off x="5487385" y="6460916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13</xdr:row>
          <xdr:rowOff>161925</xdr:rowOff>
        </xdr:from>
        <xdr:to>
          <xdr:col>9</xdr:col>
          <xdr:colOff>323850</xdr:colOff>
          <xdr:row>15</xdr:row>
          <xdr:rowOff>9525</xdr:rowOff>
        </xdr:to>
        <xdr:sp macro="" textlink="">
          <xdr:nvSpPr>
            <xdr:cNvPr id="80951" name="Check Box 55" hidden="1">
              <a:extLst>
                <a:ext uri="{63B3BB69-23CF-44E3-9099-C40C66FF867C}">
                  <a14:compatExt spid="_x0000_s80951"/>
                </a:ext>
                <a:ext uri="{FF2B5EF4-FFF2-40B4-BE49-F238E27FC236}">
                  <a16:creationId xmlns:a16="http://schemas.microsoft.com/office/drawing/2014/main" id="{00000000-0008-0000-0700-0000373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14</xdr:row>
          <xdr:rowOff>161925</xdr:rowOff>
        </xdr:from>
        <xdr:to>
          <xdr:col>9</xdr:col>
          <xdr:colOff>323850</xdr:colOff>
          <xdr:row>16</xdr:row>
          <xdr:rowOff>9525</xdr:rowOff>
        </xdr:to>
        <xdr:sp macro="" textlink="">
          <xdr:nvSpPr>
            <xdr:cNvPr id="80952" name="Check Box 56" hidden="1">
              <a:extLst>
                <a:ext uri="{63B3BB69-23CF-44E3-9099-C40C66FF867C}">
                  <a14:compatExt spid="_x0000_s80952"/>
                </a:ext>
                <a:ext uri="{FF2B5EF4-FFF2-40B4-BE49-F238E27FC236}">
                  <a16:creationId xmlns:a16="http://schemas.microsoft.com/office/drawing/2014/main" id="{00000000-0008-0000-0700-0000383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23</xdr:row>
          <xdr:rowOff>161925</xdr:rowOff>
        </xdr:from>
        <xdr:to>
          <xdr:col>9</xdr:col>
          <xdr:colOff>323850</xdr:colOff>
          <xdr:row>25</xdr:row>
          <xdr:rowOff>9525</xdr:rowOff>
        </xdr:to>
        <xdr:sp macro="" textlink="">
          <xdr:nvSpPr>
            <xdr:cNvPr id="80954" name="Check Box 58" hidden="1">
              <a:extLst>
                <a:ext uri="{63B3BB69-23CF-44E3-9099-C40C66FF867C}">
                  <a14:compatExt spid="_x0000_s80954"/>
                </a:ext>
                <a:ext uri="{FF2B5EF4-FFF2-40B4-BE49-F238E27FC236}">
                  <a16:creationId xmlns:a16="http://schemas.microsoft.com/office/drawing/2014/main" id="{00000000-0008-0000-0700-00003A3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15</xdr:row>
          <xdr:rowOff>161925</xdr:rowOff>
        </xdr:from>
        <xdr:to>
          <xdr:col>9</xdr:col>
          <xdr:colOff>323850</xdr:colOff>
          <xdr:row>17</xdr:row>
          <xdr:rowOff>9525</xdr:rowOff>
        </xdr:to>
        <xdr:sp macro="" textlink="">
          <xdr:nvSpPr>
            <xdr:cNvPr id="80953" name="Check Box 57" hidden="1">
              <a:extLst>
                <a:ext uri="{63B3BB69-23CF-44E3-9099-C40C66FF867C}">
                  <a14:compatExt spid="_x0000_s80953"/>
                </a:ext>
                <a:ext uri="{FF2B5EF4-FFF2-40B4-BE49-F238E27FC236}">
                  <a16:creationId xmlns:a16="http://schemas.microsoft.com/office/drawing/2014/main" id="{00000000-0008-0000-0700-0000393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32</xdr:row>
          <xdr:rowOff>171450</xdr:rowOff>
        </xdr:from>
        <xdr:to>
          <xdr:col>9</xdr:col>
          <xdr:colOff>276225</xdr:colOff>
          <xdr:row>34</xdr:row>
          <xdr:rowOff>38100</xdr:rowOff>
        </xdr:to>
        <xdr:sp macro="" textlink="">
          <xdr:nvSpPr>
            <xdr:cNvPr id="80955" name="Check Box 59" hidden="1">
              <a:extLst>
                <a:ext uri="{63B3BB69-23CF-44E3-9099-C40C66FF867C}">
                  <a14:compatExt spid="_x0000_s80955"/>
                </a:ext>
                <a:ext uri="{FF2B5EF4-FFF2-40B4-BE49-F238E27FC236}">
                  <a16:creationId xmlns:a16="http://schemas.microsoft.com/office/drawing/2014/main" id="{00000000-0008-0000-0700-00003B3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33</xdr:row>
          <xdr:rowOff>190500</xdr:rowOff>
        </xdr:from>
        <xdr:to>
          <xdr:col>9</xdr:col>
          <xdr:colOff>276225</xdr:colOff>
          <xdr:row>35</xdr:row>
          <xdr:rowOff>57150</xdr:rowOff>
        </xdr:to>
        <xdr:sp macro="" textlink="">
          <xdr:nvSpPr>
            <xdr:cNvPr id="80956" name="Check Box 60" hidden="1">
              <a:extLst>
                <a:ext uri="{63B3BB69-23CF-44E3-9099-C40C66FF867C}">
                  <a14:compatExt spid="_x0000_s80956"/>
                </a:ext>
                <a:ext uri="{FF2B5EF4-FFF2-40B4-BE49-F238E27FC236}">
                  <a16:creationId xmlns:a16="http://schemas.microsoft.com/office/drawing/2014/main" id="{00000000-0008-0000-0700-00003C3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41</xdr:row>
          <xdr:rowOff>9525</xdr:rowOff>
        </xdr:from>
        <xdr:to>
          <xdr:col>9</xdr:col>
          <xdr:colOff>276225</xdr:colOff>
          <xdr:row>42</xdr:row>
          <xdr:rowOff>66675</xdr:rowOff>
        </xdr:to>
        <xdr:sp macro="" textlink="">
          <xdr:nvSpPr>
            <xdr:cNvPr id="80957" name="Check Box 61" hidden="1">
              <a:extLst>
                <a:ext uri="{63B3BB69-23CF-44E3-9099-C40C66FF867C}">
                  <a14:compatExt spid="_x0000_s80957"/>
                </a:ext>
                <a:ext uri="{FF2B5EF4-FFF2-40B4-BE49-F238E27FC236}">
                  <a16:creationId xmlns:a16="http://schemas.microsoft.com/office/drawing/2014/main" id="{00000000-0008-0000-0700-00003D3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42</xdr:row>
          <xdr:rowOff>28575</xdr:rowOff>
        </xdr:from>
        <xdr:to>
          <xdr:col>9</xdr:col>
          <xdr:colOff>276225</xdr:colOff>
          <xdr:row>43</xdr:row>
          <xdr:rowOff>85725</xdr:rowOff>
        </xdr:to>
        <xdr:sp macro="" textlink="">
          <xdr:nvSpPr>
            <xdr:cNvPr id="80958" name="Check Box 62" hidden="1">
              <a:extLst>
                <a:ext uri="{63B3BB69-23CF-44E3-9099-C40C66FF867C}">
                  <a14:compatExt spid="_x0000_s80958"/>
                </a:ext>
                <a:ext uri="{FF2B5EF4-FFF2-40B4-BE49-F238E27FC236}">
                  <a16:creationId xmlns:a16="http://schemas.microsoft.com/office/drawing/2014/main" id="{00000000-0008-0000-0700-00003E3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51</xdr:row>
          <xdr:rowOff>161925</xdr:rowOff>
        </xdr:from>
        <xdr:to>
          <xdr:col>9</xdr:col>
          <xdr:colOff>247650</xdr:colOff>
          <xdr:row>53</xdr:row>
          <xdr:rowOff>9525</xdr:rowOff>
        </xdr:to>
        <xdr:sp macro="" textlink="">
          <xdr:nvSpPr>
            <xdr:cNvPr id="80960" name="Check Box 64" hidden="1">
              <a:extLst>
                <a:ext uri="{63B3BB69-23CF-44E3-9099-C40C66FF867C}">
                  <a14:compatExt spid="_x0000_s80960"/>
                </a:ext>
                <a:ext uri="{FF2B5EF4-FFF2-40B4-BE49-F238E27FC236}">
                  <a16:creationId xmlns:a16="http://schemas.microsoft.com/office/drawing/2014/main" id="{00000000-0008-0000-0700-0000403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52</xdr:row>
          <xdr:rowOff>161925</xdr:rowOff>
        </xdr:from>
        <xdr:to>
          <xdr:col>9</xdr:col>
          <xdr:colOff>247650</xdr:colOff>
          <xdr:row>54</xdr:row>
          <xdr:rowOff>9525</xdr:rowOff>
        </xdr:to>
        <xdr:sp macro="" textlink="">
          <xdr:nvSpPr>
            <xdr:cNvPr id="80961" name="Check Box 65" hidden="1">
              <a:extLst>
                <a:ext uri="{63B3BB69-23CF-44E3-9099-C40C66FF867C}">
                  <a14:compatExt spid="_x0000_s80961"/>
                </a:ext>
                <a:ext uri="{FF2B5EF4-FFF2-40B4-BE49-F238E27FC236}">
                  <a16:creationId xmlns:a16="http://schemas.microsoft.com/office/drawing/2014/main" id="{00000000-0008-0000-0700-0000413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53</xdr:row>
          <xdr:rowOff>161925</xdr:rowOff>
        </xdr:from>
        <xdr:to>
          <xdr:col>9</xdr:col>
          <xdr:colOff>247650</xdr:colOff>
          <xdr:row>55</xdr:row>
          <xdr:rowOff>9525</xdr:rowOff>
        </xdr:to>
        <xdr:sp macro="" textlink="">
          <xdr:nvSpPr>
            <xdr:cNvPr id="80962" name="Check Box 66" hidden="1">
              <a:extLst>
                <a:ext uri="{63B3BB69-23CF-44E3-9099-C40C66FF867C}">
                  <a14:compatExt spid="_x0000_s80962"/>
                </a:ext>
                <a:ext uri="{FF2B5EF4-FFF2-40B4-BE49-F238E27FC236}">
                  <a16:creationId xmlns:a16="http://schemas.microsoft.com/office/drawing/2014/main" id="{00000000-0008-0000-0700-0000423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201707</xdr:colOff>
      <xdr:row>8</xdr:row>
      <xdr:rowOff>74703</xdr:rowOff>
    </xdr:from>
    <xdr:to>
      <xdr:col>3</xdr:col>
      <xdr:colOff>67237</xdr:colOff>
      <xdr:row>11</xdr:row>
      <xdr:rowOff>33618</xdr:rowOff>
    </xdr:to>
    <xdr:sp macro="" textlink="B10">
      <xdr:nvSpPr>
        <xdr:cNvPr id="14" name="Rectangle: Rounded Corners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/>
      </xdr:nvSpPr>
      <xdr:spPr>
        <a:xfrm>
          <a:off x="201707" y="1979703"/>
          <a:ext cx="1311089" cy="530415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fld id="{B112C845-D7A3-4430-8E0F-8B84B23F014A}" type="TxLink">
            <a:rPr lang="en-US" sz="1100" b="1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Taux de déploiement</a:t>
          </a:fld>
          <a:endParaRPr lang="en-GB" sz="1100" b="1"/>
        </a:p>
      </xdr:txBody>
    </xdr:sp>
    <xdr:clientData/>
  </xdr:twoCellAnchor>
  <xdr:twoCellAnchor>
    <xdr:from>
      <xdr:col>3</xdr:col>
      <xdr:colOff>231590</xdr:colOff>
      <xdr:row>8</xdr:row>
      <xdr:rowOff>74703</xdr:rowOff>
    </xdr:from>
    <xdr:to>
      <xdr:col>6</xdr:col>
      <xdr:colOff>89648</xdr:colOff>
      <xdr:row>10</xdr:row>
      <xdr:rowOff>82174</xdr:rowOff>
    </xdr:to>
    <xdr:sp macro="" textlink="E10">
      <xdr:nvSpPr>
        <xdr:cNvPr id="15" name="Rectangle: Rounded Corners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/>
      </xdr:nvSpPr>
      <xdr:spPr>
        <a:xfrm>
          <a:off x="1688915" y="1027203"/>
          <a:ext cx="1324908" cy="388471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fld id="{31FCC585-CB5B-432F-BBE9-1570183458ED}" type="TxLink">
            <a:rPr lang="en-US" sz="1100" b="1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Taux d'utilisation</a:t>
          </a:fld>
          <a:endParaRPr lang="en-GB" sz="1100" b="1"/>
        </a:p>
      </xdr:txBody>
    </xdr:sp>
    <xdr:clientData/>
  </xdr:twoCellAnchor>
  <xdr:twoCellAnchor>
    <xdr:from>
      <xdr:col>8</xdr:col>
      <xdr:colOff>7470</xdr:colOff>
      <xdr:row>8</xdr:row>
      <xdr:rowOff>74703</xdr:rowOff>
    </xdr:from>
    <xdr:to>
      <xdr:col>9</xdr:col>
      <xdr:colOff>351118</xdr:colOff>
      <xdr:row>10</xdr:row>
      <xdr:rowOff>82174</xdr:rowOff>
    </xdr:to>
    <xdr:sp macro="" textlink="I10">
      <xdr:nvSpPr>
        <xdr:cNvPr id="16" name="Rectangle: Rounded Corners 15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SpPr/>
      </xdr:nvSpPr>
      <xdr:spPr>
        <a:xfrm>
          <a:off x="3236445" y="1027203"/>
          <a:ext cx="2963023" cy="388471"/>
        </a:xfrm>
        <a:prstGeom prst="roundRect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fld id="{FE3002D2-3C7C-4DB2-B50E-AE2A3FF7445A}" type="TxLink">
            <a:rPr lang="en-US" sz="1100" b="1" i="0" u="none" strike="noStrike">
              <a:solidFill>
                <a:srgbClr val="000000"/>
              </a:solidFill>
              <a:latin typeface="Calibri"/>
              <a:ea typeface="+mn-ea"/>
              <a:cs typeface="Calibri"/>
            </a:rPr>
            <a:pPr marL="0" indent="0" algn="ctr"/>
            <a:t>Fonctionnalités</a:t>
          </a:fld>
          <a:endParaRPr lang="en-GB" sz="1100" b="1" i="0" u="none" strike="noStrike">
            <a:solidFill>
              <a:srgbClr val="000000"/>
            </a:solidFill>
            <a:latin typeface="Calibri"/>
            <a:ea typeface="+mn-ea"/>
            <a:cs typeface="Calibri"/>
          </a:endParaRPr>
        </a:p>
      </xdr:txBody>
    </xdr:sp>
    <xdr:clientData/>
  </xdr:twoCellAnchor>
  <xdr:twoCellAnchor>
    <xdr:from>
      <xdr:col>6</xdr:col>
      <xdr:colOff>156882</xdr:colOff>
      <xdr:row>71</xdr:row>
      <xdr:rowOff>52293</xdr:rowOff>
    </xdr:from>
    <xdr:to>
      <xdr:col>8</xdr:col>
      <xdr:colOff>4572000</xdr:colOff>
      <xdr:row>78</xdr:row>
      <xdr:rowOff>89647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235323</xdr:colOff>
      <xdr:row>5</xdr:row>
      <xdr:rowOff>78442</xdr:rowOff>
    </xdr:from>
    <xdr:to>
      <xdr:col>11</xdr:col>
      <xdr:colOff>2991970</xdr:colOff>
      <xdr:row>6</xdr:row>
      <xdr:rowOff>276413</xdr:rowOff>
    </xdr:to>
    <xdr:sp macro="" textlink="$S$6">
      <xdr:nvSpPr>
        <xdr:cNvPr id="20" name="Rectangle: Rounded Corners 1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/>
      </xdr:nvSpPr>
      <xdr:spPr>
        <a:xfrm>
          <a:off x="1680882" y="78442"/>
          <a:ext cx="10197353" cy="388471"/>
        </a:xfrm>
        <a:prstGeom prst="round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fld id="{4A9E871B-5971-4BF2-9EE1-762711376265}" type="TxLink">
            <a:rPr lang="en-US" sz="1600" b="1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062-20 - S’il existe un ou plusieurs système(s) de gestion des affaires (SGA), quels sont les taux de déploiement et d’utilisation ? </a:t>
          </a:fld>
          <a:endParaRPr lang="en-GB" sz="1600" b="1"/>
        </a:p>
      </xdr:txBody>
    </xdr:sp>
    <xdr:clientData/>
  </xdr:twoCellAnchor>
  <xdr:twoCellAnchor>
    <xdr:from>
      <xdr:col>3</xdr:col>
      <xdr:colOff>235322</xdr:colOff>
      <xdr:row>6</xdr:row>
      <xdr:rowOff>347382</xdr:rowOff>
    </xdr:from>
    <xdr:to>
      <xdr:col>11</xdr:col>
      <xdr:colOff>2991970</xdr:colOff>
      <xdr:row>7</xdr:row>
      <xdr:rowOff>354853</xdr:rowOff>
    </xdr:to>
    <xdr:sp macro="" textlink="$S$7">
      <xdr:nvSpPr>
        <xdr:cNvPr id="21" name="Rectangle: Rounded Corners 20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SpPr/>
      </xdr:nvSpPr>
      <xdr:spPr>
        <a:xfrm>
          <a:off x="1680881" y="537882"/>
          <a:ext cx="10197354" cy="388471"/>
        </a:xfrm>
        <a:prstGeom prst="round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fld id="{1BE2FF79-7462-4617-8DB7-2EBBA9886DFF}" type="TxLink">
            <a:rPr lang="en-US" sz="1600" b="1" i="0" u="none" strike="noStrike">
              <a:solidFill>
                <a:srgbClr val="000000"/>
              </a:solidFill>
              <a:latin typeface="Calibri"/>
              <a:ea typeface="+mn-ea"/>
              <a:cs typeface="Calibri"/>
            </a:rPr>
            <a:pPr marL="0" indent="0" algn="l"/>
            <a:t>062-21 - Si un ou plusieurs système(s) de gestion des affaires (SGA) existent, veuillez préciser les fonctionnalités du ou des systèmes </a:t>
          </a:fld>
          <a:endParaRPr lang="en-GB" sz="1600" b="1" i="0" u="none" strike="noStrike">
            <a:solidFill>
              <a:srgbClr val="000000"/>
            </a:solidFill>
            <a:latin typeface="Calibri"/>
            <a:ea typeface="+mn-ea"/>
            <a:cs typeface="Calibri"/>
          </a:endParaRPr>
        </a:p>
      </xdr:txBody>
    </xdr:sp>
    <xdr:clientData/>
  </xdr:twoCellAnchor>
  <xdr:twoCellAnchor>
    <xdr:from>
      <xdr:col>8</xdr:col>
      <xdr:colOff>4280646</xdr:colOff>
      <xdr:row>70</xdr:row>
      <xdr:rowOff>186765</xdr:rowOff>
    </xdr:from>
    <xdr:to>
      <xdr:col>11</xdr:col>
      <xdr:colOff>3316939</xdr:colOff>
      <xdr:row>78</xdr:row>
      <xdr:rowOff>44824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470647</xdr:colOff>
      <xdr:row>76</xdr:row>
      <xdr:rowOff>11206</xdr:rowOff>
    </xdr:from>
    <xdr:to>
      <xdr:col>20</xdr:col>
      <xdr:colOff>33618</xdr:colOff>
      <xdr:row>79</xdr:row>
      <xdr:rowOff>11206</xdr:rowOff>
    </xdr:to>
    <xdr:sp macro="" textlink="">
      <xdr:nvSpPr>
        <xdr:cNvPr id="24" name="Rectangle: Rounded Corners 23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SpPr/>
      </xdr:nvSpPr>
      <xdr:spPr>
        <a:xfrm>
          <a:off x="14034247" y="9231406"/>
          <a:ext cx="2801471" cy="571500"/>
        </a:xfrm>
        <a:prstGeom prst="roundRect">
          <a:avLst/>
        </a:prstGeom>
        <a:solidFill>
          <a:schemeClr val="accent5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459441</xdr:colOff>
      <xdr:row>80</xdr:row>
      <xdr:rowOff>11206</xdr:rowOff>
    </xdr:from>
    <xdr:to>
      <xdr:col>20</xdr:col>
      <xdr:colOff>22412</xdr:colOff>
      <xdr:row>83</xdr:row>
      <xdr:rowOff>11206</xdr:rowOff>
    </xdr:to>
    <xdr:sp macro="" textlink="">
      <xdr:nvSpPr>
        <xdr:cNvPr id="25" name="Rectangle: Rounded Corners 24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SpPr/>
      </xdr:nvSpPr>
      <xdr:spPr>
        <a:xfrm>
          <a:off x="14023041" y="9993406"/>
          <a:ext cx="2801471" cy="5715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24</xdr:row>
          <xdr:rowOff>161925</xdr:rowOff>
        </xdr:from>
        <xdr:to>
          <xdr:col>11</xdr:col>
          <xdr:colOff>19050</xdr:colOff>
          <xdr:row>26</xdr:row>
          <xdr:rowOff>0</xdr:rowOff>
        </xdr:to>
        <xdr:sp macro="" textlink="">
          <xdr:nvSpPr>
            <xdr:cNvPr id="80965" name="Check Box 69" hidden="1">
              <a:extLst>
                <a:ext uri="{63B3BB69-23CF-44E3-9099-C40C66FF867C}">
                  <a14:compatExt spid="_x0000_s80965"/>
                </a:ext>
                <a:ext uri="{FF2B5EF4-FFF2-40B4-BE49-F238E27FC236}">
                  <a16:creationId xmlns:a16="http://schemas.microsoft.com/office/drawing/2014/main" id="{00000000-0008-0000-0700-0000453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17</xdr:row>
          <xdr:rowOff>161925</xdr:rowOff>
        </xdr:from>
        <xdr:to>
          <xdr:col>9</xdr:col>
          <xdr:colOff>323850</xdr:colOff>
          <xdr:row>19</xdr:row>
          <xdr:rowOff>9525</xdr:rowOff>
        </xdr:to>
        <xdr:sp macro="" textlink="">
          <xdr:nvSpPr>
            <xdr:cNvPr id="80966" name="Check Box 70" hidden="1">
              <a:extLst>
                <a:ext uri="{63B3BB69-23CF-44E3-9099-C40C66FF867C}">
                  <a14:compatExt spid="_x0000_s80966"/>
                </a:ext>
                <a:ext uri="{FF2B5EF4-FFF2-40B4-BE49-F238E27FC236}">
                  <a16:creationId xmlns:a16="http://schemas.microsoft.com/office/drawing/2014/main" id="{00000000-0008-0000-0700-0000463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16</xdr:row>
          <xdr:rowOff>161925</xdr:rowOff>
        </xdr:from>
        <xdr:to>
          <xdr:col>9</xdr:col>
          <xdr:colOff>323850</xdr:colOff>
          <xdr:row>18</xdr:row>
          <xdr:rowOff>9525</xdr:rowOff>
        </xdr:to>
        <xdr:sp macro="" textlink="">
          <xdr:nvSpPr>
            <xdr:cNvPr id="80967" name="Check Box 71" hidden="1">
              <a:extLst>
                <a:ext uri="{63B3BB69-23CF-44E3-9099-C40C66FF867C}">
                  <a14:compatExt spid="_x0000_s80967"/>
                </a:ext>
                <a:ext uri="{FF2B5EF4-FFF2-40B4-BE49-F238E27FC236}">
                  <a16:creationId xmlns:a16="http://schemas.microsoft.com/office/drawing/2014/main" id="{00000000-0008-0000-0700-0000473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18</xdr:row>
          <xdr:rowOff>161925</xdr:rowOff>
        </xdr:from>
        <xdr:to>
          <xdr:col>9</xdr:col>
          <xdr:colOff>323850</xdr:colOff>
          <xdr:row>20</xdr:row>
          <xdr:rowOff>9525</xdr:rowOff>
        </xdr:to>
        <xdr:sp macro="" textlink="">
          <xdr:nvSpPr>
            <xdr:cNvPr id="80968" name="Check Box 72" hidden="1">
              <a:extLst>
                <a:ext uri="{63B3BB69-23CF-44E3-9099-C40C66FF867C}">
                  <a14:compatExt spid="_x0000_s80968"/>
                </a:ext>
                <a:ext uri="{FF2B5EF4-FFF2-40B4-BE49-F238E27FC236}">
                  <a16:creationId xmlns:a16="http://schemas.microsoft.com/office/drawing/2014/main" id="{00000000-0008-0000-0700-0000483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19</xdr:row>
          <xdr:rowOff>161925</xdr:rowOff>
        </xdr:from>
        <xdr:to>
          <xdr:col>9</xdr:col>
          <xdr:colOff>323850</xdr:colOff>
          <xdr:row>21</xdr:row>
          <xdr:rowOff>9525</xdr:rowOff>
        </xdr:to>
        <xdr:sp macro="" textlink="">
          <xdr:nvSpPr>
            <xdr:cNvPr id="80969" name="Check Box 73" hidden="1">
              <a:extLst>
                <a:ext uri="{63B3BB69-23CF-44E3-9099-C40C66FF867C}">
                  <a14:compatExt spid="_x0000_s80969"/>
                </a:ext>
                <a:ext uri="{FF2B5EF4-FFF2-40B4-BE49-F238E27FC236}">
                  <a16:creationId xmlns:a16="http://schemas.microsoft.com/office/drawing/2014/main" id="{00000000-0008-0000-0700-0000493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21</xdr:row>
          <xdr:rowOff>161925</xdr:rowOff>
        </xdr:from>
        <xdr:to>
          <xdr:col>9</xdr:col>
          <xdr:colOff>323850</xdr:colOff>
          <xdr:row>23</xdr:row>
          <xdr:rowOff>9525</xdr:rowOff>
        </xdr:to>
        <xdr:sp macro="" textlink="">
          <xdr:nvSpPr>
            <xdr:cNvPr id="80970" name="Check Box 74" hidden="1">
              <a:extLst>
                <a:ext uri="{63B3BB69-23CF-44E3-9099-C40C66FF867C}">
                  <a14:compatExt spid="_x0000_s80970"/>
                </a:ext>
                <a:ext uri="{FF2B5EF4-FFF2-40B4-BE49-F238E27FC236}">
                  <a16:creationId xmlns:a16="http://schemas.microsoft.com/office/drawing/2014/main" id="{00000000-0008-0000-0700-00004A3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20</xdr:row>
          <xdr:rowOff>161925</xdr:rowOff>
        </xdr:from>
        <xdr:to>
          <xdr:col>9</xdr:col>
          <xdr:colOff>323850</xdr:colOff>
          <xdr:row>22</xdr:row>
          <xdr:rowOff>9525</xdr:rowOff>
        </xdr:to>
        <xdr:sp macro="" textlink="">
          <xdr:nvSpPr>
            <xdr:cNvPr id="80971" name="Check Box 75" hidden="1">
              <a:extLst>
                <a:ext uri="{63B3BB69-23CF-44E3-9099-C40C66FF867C}">
                  <a14:compatExt spid="_x0000_s80971"/>
                </a:ext>
                <a:ext uri="{FF2B5EF4-FFF2-40B4-BE49-F238E27FC236}">
                  <a16:creationId xmlns:a16="http://schemas.microsoft.com/office/drawing/2014/main" id="{00000000-0008-0000-0700-00004B3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22</xdr:row>
          <xdr:rowOff>161925</xdr:rowOff>
        </xdr:from>
        <xdr:to>
          <xdr:col>9</xdr:col>
          <xdr:colOff>323850</xdr:colOff>
          <xdr:row>24</xdr:row>
          <xdr:rowOff>9525</xdr:rowOff>
        </xdr:to>
        <xdr:sp macro="" textlink="">
          <xdr:nvSpPr>
            <xdr:cNvPr id="80972" name="Check Box 76" hidden="1">
              <a:extLst>
                <a:ext uri="{63B3BB69-23CF-44E3-9099-C40C66FF867C}">
                  <a14:compatExt spid="_x0000_s80972"/>
                </a:ext>
                <a:ext uri="{FF2B5EF4-FFF2-40B4-BE49-F238E27FC236}">
                  <a16:creationId xmlns:a16="http://schemas.microsoft.com/office/drawing/2014/main" id="{00000000-0008-0000-0700-00004C3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25</xdr:row>
          <xdr:rowOff>161925</xdr:rowOff>
        </xdr:from>
        <xdr:to>
          <xdr:col>9</xdr:col>
          <xdr:colOff>323850</xdr:colOff>
          <xdr:row>27</xdr:row>
          <xdr:rowOff>9525</xdr:rowOff>
        </xdr:to>
        <xdr:sp macro="" textlink="">
          <xdr:nvSpPr>
            <xdr:cNvPr id="80973" name="Check Box 77" hidden="1">
              <a:extLst>
                <a:ext uri="{63B3BB69-23CF-44E3-9099-C40C66FF867C}">
                  <a14:compatExt spid="_x0000_s80973"/>
                </a:ext>
                <a:ext uri="{FF2B5EF4-FFF2-40B4-BE49-F238E27FC236}">
                  <a16:creationId xmlns:a16="http://schemas.microsoft.com/office/drawing/2014/main" id="{00000000-0008-0000-0700-00004D3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26</xdr:row>
          <xdr:rowOff>161925</xdr:rowOff>
        </xdr:from>
        <xdr:to>
          <xdr:col>9</xdr:col>
          <xdr:colOff>323850</xdr:colOff>
          <xdr:row>28</xdr:row>
          <xdr:rowOff>9525</xdr:rowOff>
        </xdr:to>
        <xdr:sp macro="" textlink="">
          <xdr:nvSpPr>
            <xdr:cNvPr id="80974" name="Check Box 78" hidden="1">
              <a:extLst>
                <a:ext uri="{63B3BB69-23CF-44E3-9099-C40C66FF867C}">
                  <a14:compatExt spid="_x0000_s80974"/>
                </a:ext>
                <a:ext uri="{FF2B5EF4-FFF2-40B4-BE49-F238E27FC236}">
                  <a16:creationId xmlns:a16="http://schemas.microsoft.com/office/drawing/2014/main" id="{00000000-0008-0000-0700-00004E3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27</xdr:row>
          <xdr:rowOff>161925</xdr:rowOff>
        </xdr:from>
        <xdr:to>
          <xdr:col>9</xdr:col>
          <xdr:colOff>323850</xdr:colOff>
          <xdr:row>29</xdr:row>
          <xdr:rowOff>9525</xdr:rowOff>
        </xdr:to>
        <xdr:sp macro="" textlink="">
          <xdr:nvSpPr>
            <xdr:cNvPr id="80975" name="Check Box 79" hidden="1">
              <a:extLst>
                <a:ext uri="{63B3BB69-23CF-44E3-9099-C40C66FF867C}">
                  <a14:compatExt spid="_x0000_s80975"/>
                </a:ext>
                <a:ext uri="{FF2B5EF4-FFF2-40B4-BE49-F238E27FC236}">
                  <a16:creationId xmlns:a16="http://schemas.microsoft.com/office/drawing/2014/main" id="{00000000-0008-0000-0700-00004F3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35</xdr:row>
          <xdr:rowOff>0</xdr:rowOff>
        </xdr:from>
        <xdr:to>
          <xdr:col>9</xdr:col>
          <xdr:colOff>276225</xdr:colOff>
          <xdr:row>36</xdr:row>
          <xdr:rowOff>57150</xdr:rowOff>
        </xdr:to>
        <xdr:sp macro="" textlink="">
          <xdr:nvSpPr>
            <xdr:cNvPr id="80977" name="Check Box 81" hidden="1">
              <a:extLst>
                <a:ext uri="{63B3BB69-23CF-44E3-9099-C40C66FF867C}">
                  <a14:compatExt spid="_x0000_s80977"/>
                </a:ext>
                <a:ext uri="{FF2B5EF4-FFF2-40B4-BE49-F238E27FC236}">
                  <a16:creationId xmlns:a16="http://schemas.microsoft.com/office/drawing/2014/main" id="{00000000-0008-0000-0700-0000513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36</xdr:row>
          <xdr:rowOff>0</xdr:rowOff>
        </xdr:from>
        <xdr:to>
          <xdr:col>9</xdr:col>
          <xdr:colOff>276225</xdr:colOff>
          <xdr:row>37</xdr:row>
          <xdr:rowOff>57150</xdr:rowOff>
        </xdr:to>
        <xdr:sp macro="" textlink="">
          <xdr:nvSpPr>
            <xdr:cNvPr id="80978" name="Check Box 82" hidden="1">
              <a:extLst>
                <a:ext uri="{63B3BB69-23CF-44E3-9099-C40C66FF867C}">
                  <a14:compatExt spid="_x0000_s80978"/>
                </a:ext>
                <a:ext uri="{FF2B5EF4-FFF2-40B4-BE49-F238E27FC236}">
                  <a16:creationId xmlns:a16="http://schemas.microsoft.com/office/drawing/2014/main" id="{00000000-0008-0000-0700-0000523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37</xdr:row>
          <xdr:rowOff>0</xdr:rowOff>
        </xdr:from>
        <xdr:to>
          <xdr:col>9</xdr:col>
          <xdr:colOff>276225</xdr:colOff>
          <xdr:row>38</xdr:row>
          <xdr:rowOff>57150</xdr:rowOff>
        </xdr:to>
        <xdr:sp macro="" textlink="">
          <xdr:nvSpPr>
            <xdr:cNvPr id="80979" name="Check Box 83" hidden="1">
              <a:extLst>
                <a:ext uri="{63B3BB69-23CF-44E3-9099-C40C66FF867C}">
                  <a14:compatExt spid="_x0000_s80979"/>
                </a:ext>
                <a:ext uri="{FF2B5EF4-FFF2-40B4-BE49-F238E27FC236}">
                  <a16:creationId xmlns:a16="http://schemas.microsoft.com/office/drawing/2014/main" id="{00000000-0008-0000-0700-0000533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38</xdr:row>
          <xdr:rowOff>0</xdr:rowOff>
        </xdr:from>
        <xdr:to>
          <xdr:col>9</xdr:col>
          <xdr:colOff>276225</xdr:colOff>
          <xdr:row>39</xdr:row>
          <xdr:rowOff>57150</xdr:rowOff>
        </xdr:to>
        <xdr:sp macro="" textlink="">
          <xdr:nvSpPr>
            <xdr:cNvPr id="80980" name="Check Box 84" hidden="1">
              <a:extLst>
                <a:ext uri="{63B3BB69-23CF-44E3-9099-C40C66FF867C}">
                  <a14:compatExt spid="_x0000_s80980"/>
                </a:ext>
                <a:ext uri="{FF2B5EF4-FFF2-40B4-BE49-F238E27FC236}">
                  <a16:creationId xmlns:a16="http://schemas.microsoft.com/office/drawing/2014/main" id="{00000000-0008-0000-0700-0000543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39</xdr:row>
          <xdr:rowOff>0</xdr:rowOff>
        </xdr:from>
        <xdr:to>
          <xdr:col>9</xdr:col>
          <xdr:colOff>276225</xdr:colOff>
          <xdr:row>40</xdr:row>
          <xdr:rowOff>57150</xdr:rowOff>
        </xdr:to>
        <xdr:sp macro="" textlink="">
          <xdr:nvSpPr>
            <xdr:cNvPr id="80981" name="Check Box 85" hidden="1">
              <a:extLst>
                <a:ext uri="{63B3BB69-23CF-44E3-9099-C40C66FF867C}">
                  <a14:compatExt spid="_x0000_s80981"/>
                </a:ext>
                <a:ext uri="{FF2B5EF4-FFF2-40B4-BE49-F238E27FC236}">
                  <a16:creationId xmlns:a16="http://schemas.microsoft.com/office/drawing/2014/main" id="{00000000-0008-0000-0700-0000553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40</xdr:row>
          <xdr:rowOff>0</xdr:rowOff>
        </xdr:from>
        <xdr:to>
          <xdr:col>9</xdr:col>
          <xdr:colOff>276225</xdr:colOff>
          <xdr:row>41</xdr:row>
          <xdr:rowOff>57150</xdr:rowOff>
        </xdr:to>
        <xdr:sp macro="" textlink="">
          <xdr:nvSpPr>
            <xdr:cNvPr id="80982" name="Check Box 86" hidden="1">
              <a:extLst>
                <a:ext uri="{63B3BB69-23CF-44E3-9099-C40C66FF867C}">
                  <a14:compatExt spid="_x0000_s80982"/>
                </a:ext>
                <a:ext uri="{FF2B5EF4-FFF2-40B4-BE49-F238E27FC236}">
                  <a16:creationId xmlns:a16="http://schemas.microsoft.com/office/drawing/2014/main" id="{00000000-0008-0000-0700-0000563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43</xdr:row>
          <xdr:rowOff>28575</xdr:rowOff>
        </xdr:from>
        <xdr:to>
          <xdr:col>9</xdr:col>
          <xdr:colOff>276225</xdr:colOff>
          <xdr:row>44</xdr:row>
          <xdr:rowOff>85725</xdr:rowOff>
        </xdr:to>
        <xdr:sp macro="" textlink="">
          <xdr:nvSpPr>
            <xdr:cNvPr id="80987" name="Check Box 91" hidden="1">
              <a:extLst>
                <a:ext uri="{63B3BB69-23CF-44E3-9099-C40C66FF867C}">
                  <a14:compatExt spid="_x0000_s80987"/>
                </a:ext>
                <a:ext uri="{FF2B5EF4-FFF2-40B4-BE49-F238E27FC236}">
                  <a16:creationId xmlns:a16="http://schemas.microsoft.com/office/drawing/2014/main" id="{00000000-0008-0000-0700-00005B3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44</xdr:row>
          <xdr:rowOff>28575</xdr:rowOff>
        </xdr:from>
        <xdr:to>
          <xdr:col>9</xdr:col>
          <xdr:colOff>276225</xdr:colOff>
          <xdr:row>45</xdr:row>
          <xdr:rowOff>85725</xdr:rowOff>
        </xdr:to>
        <xdr:sp macro="" textlink="">
          <xdr:nvSpPr>
            <xdr:cNvPr id="80990" name="Check Box 94" hidden="1">
              <a:extLst>
                <a:ext uri="{63B3BB69-23CF-44E3-9099-C40C66FF867C}">
                  <a14:compatExt spid="_x0000_s80990"/>
                </a:ext>
                <a:ext uri="{FF2B5EF4-FFF2-40B4-BE49-F238E27FC236}">
                  <a16:creationId xmlns:a16="http://schemas.microsoft.com/office/drawing/2014/main" id="{00000000-0008-0000-0700-00005E3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45</xdr:row>
          <xdr:rowOff>28575</xdr:rowOff>
        </xdr:from>
        <xdr:to>
          <xdr:col>9</xdr:col>
          <xdr:colOff>276225</xdr:colOff>
          <xdr:row>46</xdr:row>
          <xdr:rowOff>85725</xdr:rowOff>
        </xdr:to>
        <xdr:sp macro="" textlink="">
          <xdr:nvSpPr>
            <xdr:cNvPr id="80991" name="Check Box 95" hidden="1">
              <a:extLst>
                <a:ext uri="{63B3BB69-23CF-44E3-9099-C40C66FF867C}">
                  <a14:compatExt spid="_x0000_s80991"/>
                </a:ext>
                <a:ext uri="{FF2B5EF4-FFF2-40B4-BE49-F238E27FC236}">
                  <a16:creationId xmlns:a16="http://schemas.microsoft.com/office/drawing/2014/main" id="{00000000-0008-0000-0700-00005F3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46</xdr:row>
          <xdr:rowOff>28575</xdr:rowOff>
        </xdr:from>
        <xdr:to>
          <xdr:col>9</xdr:col>
          <xdr:colOff>276225</xdr:colOff>
          <xdr:row>47</xdr:row>
          <xdr:rowOff>85725</xdr:rowOff>
        </xdr:to>
        <xdr:sp macro="" textlink="">
          <xdr:nvSpPr>
            <xdr:cNvPr id="80992" name="Check Box 96" hidden="1">
              <a:extLst>
                <a:ext uri="{63B3BB69-23CF-44E3-9099-C40C66FF867C}">
                  <a14:compatExt spid="_x0000_s80992"/>
                </a:ext>
                <a:ext uri="{FF2B5EF4-FFF2-40B4-BE49-F238E27FC236}">
                  <a16:creationId xmlns:a16="http://schemas.microsoft.com/office/drawing/2014/main" id="{00000000-0008-0000-0700-0000603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55</xdr:row>
          <xdr:rowOff>161925</xdr:rowOff>
        </xdr:from>
        <xdr:to>
          <xdr:col>9</xdr:col>
          <xdr:colOff>247650</xdr:colOff>
          <xdr:row>57</xdr:row>
          <xdr:rowOff>9525</xdr:rowOff>
        </xdr:to>
        <xdr:sp macro="" textlink="">
          <xdr:nvSpPr>
            <xdr:cNvPr id="80994" name="Check Box 98" hidden="1">
              <a:extLst>
                <a:ext uri="{63B3BB69-23CF-44E3-9099-C40C66FF867C}">
                  <a14:compatExt spid="_x0000_s80994"/>
                </a:ext>
                <a:ext uri="{FF2B5EF4-FFF2-40B4-BE49-F238E27FC236}">
                  <a16:creationId xmlns:a16="http://schemas.microsoft.com/office/drawing/2014/main" id="{00000000-0008-0000-0700-0000623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54</xdr:row>
          <xdr:rowOff>161925</xdr:rowOff>
        </xdr:from>
        <xdr:to>
          <xdr:col>9</xdr:col>
          <xdr:colOff>247650</xdr:colOff>
          <xdr:row>56</xdr:row>
          <xdr:rowOff>9525</xdr:rowOff>
        </xdr:to>
        <xdr:sp macro="" textlink="">
          <xdr:nvSpPr>
            <xdr:cNvPr id="80995" name="Check Box 99" hidden="1">
              <a:extLst>
                <a:ext uri="{63B3BB69-23CF-44E3-9099-C40C66FF867C}">
                  <a14:compatExt spid="_x0000_s80995"/>
                </a:ext>
                <a:ext uri="{FF2B5EF4-FFF2-40B4-BE49-F238E27FC236}">
                  <a16:creationId xmlns:a16="http://schemas.microsoft.com/office/drawing/2014/main" id="{00000000-0008-0000-0700-0000633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56</xdr:row>
          <xdr:rowOff>161925</xdr:rowOff>
        </xdr:from>
        <xdr:to>
          <xdr:col>9</xdr:col>
          <xdr:colOff>247650</xdr:colOff>
          <xdr:row>58</xdr:row>
          <xdr:rowOff>9525</xdr:rowOff>
        </xdr:to>
        <xdr:sp macro="" textlink="">
          <xdr:nvSpPr>
            <xdr:cNvPr id="80996" name="Check Box 100" hidden="1">
              <a:extLst>
                <a:ext uri="{63B3BB69-23CF-44E3-9099-C40C66FF867C}">
                  <a14:compatExt spid="_x0000_s80996"/>
                </a:ext>
                <a:ext uri="{FF2B5EF4-FFF2-40B4-BE49-F238E27FC236}">
                  <a16:creationId xmlns:a16="http://schemas.microsoft.com/office/drawing/2014/main" id="{00000000-0008-0000-0700-0000643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57</xdr:row>
          <xdr:rowOff>161925</xdr:rowOff>
        </xdr:from>
        <xdr:to>
          <xdr:col>9</xdr:col>
          <xdr:colOff>247650</xdr:colOff>
          <xdr:row>59</xdr:row>
          <xdr:rowOff>9525</xdr:rowOff>
        </xdr:to>
        <xdr:sp macro="" textlink="">
          <xdr:nvSpPr>
            <xdr:cNvPr id="80997" name="Check Box 101" hidden="1">
              <a:extLst>
                <a:ext uri="{63B3BB69-23CF-44E3-9099-C40C66FF867C}">
                  <a14:compatExt spid="_x0000_s80997"/>
                </a:ext>
                <a:ext uri="{FF2B5EF4-FFF2-40B4-BE49-F238E27FC236}">
                  <a16:creationId xmlns:a16="http://schemas.microsoft.com/office/drawing/2014/main" id="{00000000-0008-0000-0700-0000653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58</xdr:row>
          <xdr:rowOff>161925</xdr:rowOff>
        </xdr:from>
        <xdr:to>
          <xdr:col>9</xdr:col>
          <xdr:colOff>247650</xdr:colOff>
          <xdr:row>60</xdr:row>
          <xdr:rowOff>9525</xdr:rowOff>
        </xdr:to>
        <xdr:sp macro="" textlink="">
          <xdr:nvSpPr>
            <xdr:cNvPr id="80998" name="Check Box 102" hidden="1">
              <a:extLst>
                <a:ext uri="{63B3BB69-23CF-44E3-9099-C40C66FF867C}">
                  <a14:compatExt spid="_x0000_s80998"/>
                </a:ext>
                <a:ext uri="{FF2B5EF4-FFF2-40B4-BE49-F238E27FC236}">
                  <a16:creationId xmlns:a16="http://schemas.microsoft.com/office/drawing/2014/main" id="{00000000-0008-0000-0700-0000663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59</xdr:row>
          <xdr:rowOff>161925</xdr:rowOff>
        </xdr:from>
        <xdr:to>
          <xdr:col>9</xdr:col>
          <xdr:colOff>247650</xdr:colOff>
          <xdr:row>61</xdr:row>
          <xdr:rowOff>9525</xdr:rowOff>
        </xdr:to>
        <xdr:sp macro="" textlink="">
          <xdr:nvSpPr>
            <xdr:cNvPr id="80999" name="Check Box 103" hidden="1">
              <a:extLst>
                <a:ext uri="{63B3BB69-23CF-44E3-9099-C40C66FF867C}">
                  <a14:compatExt spid="_x0000_s80999"/>
                </a:ext>
                <a:ext uri="{FF2B5EF4-FFF2-40B4-BE49-F238E27FC236}">
                  <a16:creationId xmlns:a16="http://schemas.microsoft.com/office/drawing/2014/main" id="{00000000-0008-0000-0700-0000673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60</xdr:row>
          <xdr:rowOff>161925</xdr:rowOff>
        </xdr:from>
        <xdr:to>
          <xdr:col>9</xdr:col>
          <xdr:colOff>247650</xdr:colOff>
          <xdr:row>62</xdr:row>
          <xdr:rowOff>9525</xdr:rowOff>
        </xdr:to>
        <xdr:sp macro="" textlink="">
          <xdr:nvSpPr>
            <xdr:cNvPr id="81000" name="Check Box 104" hidden="1">
              <a:extLst>
                <a:ext uri="{63B3BB69-23CF-44E3-9099-C40C66FF867C}">
                  <a14:compatExt spid="_x0000_s81000"/>
                </a:ext>
                <a:ext uri="{FF2B5EF4-FFF2-40B4-BE49-F238E27FC236}">
                  <a16:creationId xmlns:a16="http://schemas.microsoft.com/office/drawing/2014/main" id="{00000000-0008-0000-0700-0000683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61</xdr:row>
          <xdr:rowOff>161925</xdr:rowOff>
        </xdr:from>
        <xdr:to>
          <xdr:col>9</xdr:col>
          <xdr:colOff>247650</xdr:colOff>
          <xdr:row>63</xdr:row>
          <xdr:rowOff>9525</xdr:rowOff>
        </xdr:to>
        <xdr:sp macro="" textlink="">
          <xdr:nvSpPr>
            <xdr:cNvPr id="81001" name="Check Box 105" hidden="1">
              <a:extLst>
                <a:ext uri="{63B3BB69-23CF-44E3-9099-C40C66FF867C}">
                  <a14:compatExt spid="_x0000_s81001"/>
                </a:ext>
                <a:ext uri="{FF2B5EF4-FFF2-40B4-BE49-F238E27FC236}">
                  <a16:creationId xmlns:a16="http://schemas.microsoft.com/office/drawing/2014/main" id="{00000000-0008-0000-0700-0000693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62</xdr:row>
          <xdr:rowOff>161925</xdr:rowOff>
        </xdr:from>
        <xdr:to>
          <xdr:col>9</xdr:col>
          <xdr:colOff>247650</xdr:colOff>
          <xdr:row>64</xdr:row>
          <xdr:rowOff>9525</xdr:rowOff>
        </xdr:to>
        <xdr:sp macro="" textlink="">
          <xdr:nvSpPr>
            <xdr:cNvPr id="81002" name="Check Box 106" hidden="1">
              <a:extLst>
                <a:ext uri="{63B3BB69-23CF-44E3-9099-C40C66FF867C}">
                  <a14:compatExt spid="_x0000_s81002"/>
                </a:ext>
                <a:ext uri="{FF2B5EF4-FFF2-40B4-BE49-F238E27FC236}">
                  <a16:creationId xmlns:a16="http://schemas.microsoft.com/office/drawing/2014/main" id="{00000000-0008-0000-0700-00006A3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63</xdr:row>
          <xdr:rowOff>161925</xdr:rowOff>
        </xdr:from>
        <xdr:to>
          <xdr:col>9</xdr:col>
          <xdr:colOff>247650</xdr:colOff>
          <xdr:row>65</xdr:row>
          <xdr:rowOff>9525</xdr:rowOff>
        </xdr:to>
        <xdr:sp macro="" textlink="">
          <xdr:nvSpPr>
            <xdr:cNvPr id="81003" name="Check Box 107" hidden="1">
              <a:extLst>
                <a:ext uri="{63B3BB69-23CF-44E3-9099-C40C66FF867C}">
                  <a14:compatExt spid="_x0000_s81003"/>
                </a:ext>
                <a:ext uri="{FF2B5EF4-FFF2-40B4-BE49-F238E27FC236}">
                  <a16:creationId xmlns:a16="http://schemas.microsoft.com/office/drawing/2014/main" id="{00000000-0008-0000-0700-00006B3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65</xdr:row>
          <xdr:rowOff>161925</xdr:rowOff>
        </xdr:from>
        <xdr:to>
          <xdr:col>9</xdr:col>
          <xdr:colOff>247650</xdr:colOff>
          <xdr:row>67</xdr:row>
          <xdr:rowOff>9525</xdr:rowOff>
        </xdr:to>
        <xdr:sp macro="" textlink="">
          <xdr:nvSpPr>
            <xdr:cNvPr id="81004" name="Check Box 108" hidden="1">
              <a:extLst>
                <a:ext uri="{63B3BB69-23CF-44E3-9099-C40C66FF867C}">
                  <a14:compatExt spid="_x0000_s81004"/>
                </a:ext>
                <a:ext uri="{FF2B5EF4-FFF2-40B4-BE49-F238E27FC236}">
                  <a16:creationId xmlns:a16="http://schemas.microsoft.com/office/drawing/2014/main" id="{00000000-0008-0000-0700-00006C3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64</xdr:row>
          <xdr:rowOff>161925</xdr:rowOff>
        </xdr:from>
        <xdr:to>
          <xdr:col>9</xdr:col>
          <xdr:colOff>247650</xdr:colOff>
          <xdr:row>66</xdr:row>
          <xdr:rowOff>9525</xdr:rowOff>
        </xdr:to>
        <xdr:sp macro="" textlink="">
          <xdr:nvSpPr>
            <xdr:cNvPr id="81005" name="Check Box 109" hidden="1">
              <a:extLst>
                <a:ext uri="{63B3BB69-23CF-44E3-9099-C40C66FF867C}">
                  <a14:compatExt spid="_x0000_s81005"/>
                </a:ext>
                <a:ext uri="{FF2B5EF4-FFF2-40B4-BE49-F238E27FC236}">
                  <a16:creationId xmlns:a16="http://schemas.microsoft.com/office/drawing/2014/main" id="{00000000-0008-0000-0700-00006D3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66</xdr:row>
          <xdr:rowOff>161925</xdr:rowOff>
        </xdr:from>
        <xdr:to>
          <xdr:col>9</xdr:col>
          <xdr:colOff>247650</xdr:colOff>
          <xdr:row>68</xdr:row>
          <xdr:rowOff>9525</xdr:rowOff>
        </xdr:to>
        <xdr:sp macro="" textlink="">
          <xdr:nvSpPr>
            <xdr:cNvPr id="81006" name="Check Box 110" hidden="1">
              <a:extLst>
                <a:ext uri="{63B3BB69-23CF-44E3-9099-C40C66FF867C}">
                  <a14:compatExt spid="_x0000_s81006"/>
                </a:ext>
                <a:ext uri="{FF2B5EF4-FFF2-40B4-BE49-F238E27FC236}">
                  <a16:creationId xmlns:a16="http://schemas.microsoft.com/office/drawing/2014/main" id="{00000000-0008-0000-0700-00006E3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47</xdr:row>
          <xdr:rowOff>28575</xdr:rowOff>
        </xdr:from>
        <xdr:to>
          <xdr:col>9</xdr:col>
          <xdr:colOff>276225</xdr:colOff>
          <xdr:row>48</xdr:row>
          <xdr:rowOff>85725</xdr:rowOff>
        </xdr:to>
        <xdr:sp macro="" textlink="">
          <xdr:nvSpPr>
            <xdr:cNvPr id="81007" name="Check Box 111" hidden="1">
              <a:extLst>
                <a:ext uri="{63B3BB69-23CF-44E3-9099-C40C66FF867C}">
                  <a14:compatExt spid="_x0000_s81007"/>
                </a:ext>
                <a:ext uri="{FF2B5EF4-FFF2-40B4-BE49-F238E27FC236}">
                  <a16:creationId xmlns:a16="http://schemas.microsoft.com/office/drawing/2014/main" id="{00000000-0008-0000-0700-00006F3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0</xdr:colOff>
      <xdr:row>1</xdr:row>
      <xdr:rowOff>0</xdr:rowOff>
    </xdr:from>
    <xdr:to>
      <xdr:col>39</xdr:col>
      <xdr:colOff>210651</xdr:colOff>
      <xdr:row>4</xdr:row>
      <xdr:rowOff>89808</xdr:rowOff>
    </xdr:to>
    <xdr:grpSp>
      <xdr:nvGrpSpPr>
        <xdr:cNvPr id="18" name="Group 1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GrpSpPr/>
      </xdr:nvGrpSpPr>
      <xdr:grpSpPr>
        <a:xfrm>
          <a:off x="1692088" y="190500"/>
          <a:ext cx="14072328" cy="661308"/>
          <a:chOff x="11360729" y="190500"/>
          <a:chExt cx="14047216" cy="661308"/>
        </a:xfrm>
      </xdr:grpSpPr>
      <xdr:sp macro="" textlink="">
        <xdr:nvSpPr>
          <xdr:cNvPr id="22" name="Ellipse 4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00000000-0008-0000-0700-000016000000}"/>
              </a:ext>
            </a:extLst>
          </xdr:cNvPr>
          <xdr:cNvSpPr/>
        </xdr:nvSpPr>
        <xdr:spPr bwMode="auto">
          <a:xfrm>
            <a:off x="11585864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26" name="Ellipse 4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00000000-0008-0000-0700-00001A000000}"/>
              </a:ext>
            </a:extLst>
          </xdr:cNvPr>
          <xdr:cNvSpPr/>
        </xdr:nvSpPr>
        <xdr:spPr bwMode="auto">
          <a:xfrm>
            <a:off x="12798136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27" name="Ellipse 4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00000000-0008-0000-0700-00001B000000}"/>
              </a:ext>
            </a:extLst>
          </xdr:cNvPr>
          <xdr:cNvSpPr/>
        </xdr:nvSpPr>
        <xdr:spPr bwMode="auto">
          <a:xfrm>
            <a:off x="14010409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28" name="Ellipse 4">
            <a:hlinkClick xmlns:r="http://schemas.openxmlformats.org/officeDocument/2006/relationships" r:id="rId6"/>
            <a:extLst>
              <a:ext uri="{FF2B5EF4-FFF2-40B4-BE49-F238E27FC236}">
                <a16:creationId xmlns:a16="http://schemas.microsoft.com/office/drawing/2014/main" id="{00000000-0008-0000-0700-00001C000000}"/>
              </a:ext>
            </a:extLst>
          </xdr:cNvPr>
          <xdr:cNvSpPr/>
        </xdr:nvSpPr>
        <xdr:spPr bwMode="auto">
          <a:xfrm>
            <a:off x="15222682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29" name="Ellipse 4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00000000-0008-0000-0700-00001D000000}"/>
              </a:ext>
            </a:extLst>
          </xdr:cNvPr>
          <xdr:cNvSpPr/>
        </xdr:nvSpPr>
        <xdr:spPr bwMode="auto">
          <a:xfrm>
            <a:off x="16434955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30" name="Ellipse 4">
            <a:hlinkClick xmlns:r="http://schemas.openxmlformats.org/officeDocument/2006/relationships" r:id="rId8"/>
            <a:extLst>
              <a:ext uri="{FF2B5EF4-FFF2-40B4-BE49-F238E27FC236}">
                <a16:creationId xmlns:a16="http://schemas.microsoft.com/office/drawing/2014/main" id="{00000000-0008-0000-0700-00001E000000}"/>
              </a:ext>
            </a:extLst>
          </xdr:cNvPr>
          <xdr:cNvSpPr/>
        </xdr:nvSpPr>
        <xdr:spPr bwMode="auto">
          <a:xfrm>
            <a:off x="17647227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31" name="Ellipse 4">
            <a:hlinkClick xmlns:r="http://schemas.openxmlformats.org/officeDocument/2006/relationships" r:id="rId9"/>
            <a:extLst>
              <a:ext uri="{FF2B5EF4-FFF2-40B4-BE49-F238E27FC236}">
                <a16:creationId xmlns:a16="http://schemas.microsoft.com/office/drawing/2014/main" id="{00000000-0008-0000-0700-00001F000000}"/>
              </a:ext>
            </a:extLst>
          </xdr:cNvPr>
          <xdr:cNvSpPr/>
        </xdr:nvSpPr>
        <xdr:spPr bwMode="auto">
          <a:xfrm>
            <a:off x="18859500" y="190500"/>
            <a:ext cx="256029" cy="228600"/>
          </a:xfrm>
          <a:prstGeom prst="ellipse">
            <a:avLst/>
          </a:prstGeom>
          <a:solidFill>
            <a:srgbClr val="92D050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80896" name="Ellipse 4">
            <a:hlinkClick xmlns:r="http://schemas.openxmlformats.org/officeDocument/2006/relationships" r:id="rId10"/>
            <a:extLst>
              <a:ext uri="{FF2B5EF4-FFF2-40B4-BE49-F238E27FC236}">
                <a16:creationId xmlns:a16="http://schemas.microsoft.com/office/drawing/2014/main" id="{00000000-0008-0000-0700-0000003C0100}"/>
              </a:ext>
            </a:extLst>
          </xdr:cNvPr>
          <xdr:cNvSpPr/>
        </xdr:nvSpPr>
        <xdr:spPr bwMode="auto">
          <a:xfrm>
            <a:off x="20071773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80959" name="Ellipse 4">
            <a:hlinkClick xmlns:r="http://schemas.openxmlformats.org/officeDocument/2006/relationships" r:id="rId11"/>
            <a:extLst>
              <a:ext uri="{FF2B5EF4-FFF2-40B4-BE49-F238E27FC236}">
                <a16:creationId xmlns:a16="http://schemas.microsoft.com/office/drawing/2014/main" id="{00000000-0008-0000-0700-00003F3C0100}"/>
              </a:ext>
            </a:extLst>
          </xdr:cNvPr>
          <xdr:cNvSpPr/>
        </xdr:nvSpPr>
        <xdr:spPr bwMode="auto">
          <a:xfrm>
            <a:off x="21284045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80963" name="Ellipse 4">
            <a:hlinkClick xmlns:r="http://schemas.openxmlformats.org/officeDocument/2006/relationships" r:id="rId12"/>
            <a:extLst>
              <a:ext uri="{FF2B5EF4-FFF2-40B4-BE49-F238E27FC236}">
                <a16:creationId xmlns:a16="http://schemas.microsoft.com/office/drawing/2014/main" id="{00000000-0008-0000-0700-0000433C0100}"/>
              </a:ext>
            </a:extLst>
          </xdr:cNvPr>
          <xdr:cNvSpPr/>
        </xdr:nvSpPr>
        <xdr:spPr bwMode="auto">
          <a:xfrm>
            <a:off x="22496318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80964" name="Ellipse 4">
            <a:hlinkClick xmlns:r="http://schemas.openxmlformats.org/officeDocument/2006/relationships" r:id="rId13"/>
            <a:extLst>
              <a:ext uri="{FF2B5EF4-FFF2-40B4-BE49-F238E27FC236}">
                <a16:creationId xmlns:a16="http://schemas.microsoft.com/office/drawing/2014/main" id="{00000000-0008-0000-0700-0000443C0100}"/>
              </a:ext>
            </a:extLst>
          </xdr:cNvPr>
          <xdr:cNvSpPr/>
        </xdr:nvSpPr>
        <xdr:spPr bwMode="auto">
          <a:xfrm>
            <a:off x="23708591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80976" name="Ellipse 4">
            <a:hlinkClick xmlns:r="http://schemas.openxmlformats.org/officeDocument/2006/relationships" r:id="rId14"/>
            <a:extLst>
              <a:ext uri="{FF2B5EF4-FFF2-40B4-BE49-F238E27FC236}">
                <a16:creationId xmlns:a16="http://schemas.microsoft.com/office/drawing/2014/main" id="{00000000-0008-0000-0700-0000503C0100}"/>
              </a:ext>
            </a:extLst>
          </xdr:cNvPr>
          <xdr:cNvSpPr/>
        </xdr:nvSpPr>
        <xdr:spPr bwMode="auto">
          <a:xfrm>
            <a:off x="24920864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80983" name="ZoneTexte 11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00000000-0008-0000-0700-0000573C0100}"/>
              </a:ext>
            </a:extLst>
          </xdr:cNvPr>
          <xdr:cNvSpPr txBox="1"/>
        </xdr:nvSpPr>
        <xdr:spPr bwMode="auto">
          <a:xfrm>
            <a:off x="11360729" y="489858"/>
            <a:ext cx="712216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Q62-08</a:t>
            </a:r>
          </a:p>
        </xdr:txBody>
      </xdr:sp>
      <xdr:sp macro="" textlink="">
        <xdr:nvSpPr>
          <xdr:cNvPr id="80984" name="ZoneTexte 11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00000000-0008-0000-0700-0000583C0100}"/>
              </a:ext>
            </a:extLst>
          </xdr:cNvPr>
          <xdr:cNvSpPr txBox="1"/>
        </xdr:nvSpPr>
        <xdr:spPr bwMode="auto">
          <a:xfrm>
            <a:off x="12573002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Q62-10</a:t>
            </a:r>
          </a:p>
        </xdr:txBody>
      </xdr:sp>
      <xdr:sp macro="" textlink="">
        <xdr:nvSpPr>
          <xdr:cNvPr id="80985" name="ZoneTexte 11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00000000-0008-0000-0700-0000593C0100}"/>
              </a:ext>
            </a:extLst>
          </xdr:cNvPr>
          <xdr:cNvSpPr txBox="1"/>
        </xdr:nvSpPr>
        <xdr:spPr bwMode="auto">
          <a:xfrm>
            <a:off x="13785275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Q62-12</a:t>
            </a:r>
          </a:p>
        </xdr:txBody>
      </xdr:sp>
      <xdr:sp macro="" textlink="">
        <xdr:nvSpPr>
          <xdr:cNvPr id="80986" name="ZoneTexte 11">
            <a:hlinkClick xmlns:r="http://schemas.openxmlformats.org/officeDocument/2006/relationships" r:id="rId6"/>
            <a:extLst>
              <a:ext uri="{FF2B5EF4-FFF2-40B4-BE49-F238E27FC236}">
                <a16:creationId xmlns:a16="http://schemas.microsoft.com/office/drawing/2014/main" id="{00000000-0008-0000-0700-00005A3C0100}"/>
              </a:ext>
            </a:extLst>
          </xdr:cNvPr>
          <xdr:cNvSpPr txBox="1"/>
        </xdr:nvSpPr>
        <xdr:spPr bwMode="auto">
          <a:xfrm>
            <a:off x="14997548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Q62-14</a:t>
            </a:r>
          </a:p>
        </xdr:txBody>
      </xdr:sp>
      <xdr:sp macro="" textlink="">
        <xdr:nvSpPr>
          <xdr:cNvPr id="80988" name="ZoneTexte 11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00000000-0008-0000-0700-00005C3C0100}"/>
              </a:ext>
            </a:extLst>
          </xdr:cNvPr>
          <xdr:cNvSpPr txBox="1"/>
        </xdr:nvSpPr>
        <xdr:spPr bwMode="auto">
          <a:xfrm>
            <a:off x="16209821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Q62-16</a:t>
            </a:r>
          </a:p>
        </xdr:txBody>
      </xdr:sp>
      <xdr:sp macro="" textlink="">
        <xdr:nvSpPr>
          <xdr:cNvPr id="80989" name="ZoneTexte 11">
            <a:hlinkClick xmlns:r="http://schemas.openxmlformats.org/officeDocument/2006/relationships" r:id="rId8"/>
            <a:extLst>
              <a:ext uri="{FF2B5EF4-FFF2-40B4-BE49-F238E27FC236}">
                <a16:creationId xmlns:a16="http://schemas.microsoft.com/office/drawing/2014/main" id="{00000000-0008-0000-0700-00005D3C0100}"/>
              </a:ext>
            </a:extLst>
          </xdr:cNvPr>
          <xdr:cNvSpPr txBox="1"/>
        </xdr:nvSpPr>
        <xdr:spPr bwMode="auto">
          <a:xfrm>
            <a:off x="17422094" y="489858"/>
            <a:ext cx="712214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Q62-18</a:t>
            </a:r>
          </a:p>
        </xdr:txBody>
      </xdr:sp>
      <xdr:sp macro="" textlink="">
        <xdr:nvSpPr>
          <xdr:cNvPr id="80993" name="ZoneTexte 11">
            <a:hlinkClick xmlns:r="http://schemas.openxmlformats.org/officeDocument/2006/relationships" r:id="rId9"/>
            <a:extLst>
              <a:ext uri="{FF2B5EF4-FFF2-40B4-BE49-F238E27FC236}">
                <a16:creationId xmlns:a16="http://schemas.microsoft.com/office/drawing/2014/main" id="{00000000-0008-0000-0700-0000613C0100}"/>
              </a:ext>
            </a:extLst>
          </xdr:cNvPr>
          <xdr:cNvSpPr txBox="1"/>
        </xdr:nvSpPr>
        <xdr:spPr bwMode="auto">
          <a:xfrm>
            <a:off x="18634366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Q62-20</a:t>
            </a:r>
          </a:p>
        </xdr:txBody>
      </xdr:sp>
      <xdr:sp macro="" textlink="">
        <xdr:nvSpPr>
          <xdr:cNvPr id="81008" name="ZoneTexte 11">
            <a:hlinkClick xmlns:r="http://schemas.openxmlformats.org/officeDocument/2006/relationships" r:id="rId10"/>
            <a:extLst>
              <a:ext uri="{FF2B5EF4-FFF2-40B4-BE49-F238E27FC236}">
                <a16:creationId xmlns:a16="http://schemas.microsoft.com/office/drawing/2014/main" id="{00000000-0008-0000-0700-0000703C0100}"/>
              </a:ext>
            </a:extLst>
          </xdr:cNvPr>
          <xdr:cNvSpPr txBox="1"/>
        </xdr:nvSpPr>
        <xdr:spPr bwMode="auto">
          <a:xfrm>
            <a:off x="19846638" y="489858"/>
            <a:ext cx="712216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Q62-23</a:t>
            </a:r>
          </a:p>
        </xdr:txBody>
      </xdr:sp>
      <xdr:sp macro="" textlink="">
        <xdr:nvSpPr>
          <xdr:cNvPr id="81009" name="ZoneTexte 11">
            <a:hlinkClick xmlns:r="http://schemas.openxmlformats.org/officeDocument/2006/relationships" r:id="rId11"/>
            <a:extLst>
              <a:ext uri="{FF2B5EF4-FFF2-40B4-BE49-F238E27FC236}">
                <a16:creationId xmlns:a16="http://schemas.microsoft.com/office/drawing/2014/main" id="{00000000-0008-0000-0700-0000713C0100}"/>
              </a:ext>
            </a:extLst>
          </xdr:cNvPr>
          <xdr:cNvSpPr txBox="1"/>
        </xdr:nvSpPr>
        <xdr:spPr bwMode="auto">
          <a:xfrm>
            <a:off x="21058911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Q62-25</a:t>
            </a:r>
          </a:p>
        </xdr:txBody>
      </xdr:sp>
      <xdr:sp macro="" textlink="">
        <xdr:nvSpPr>
          <xdr:cNvPr id="81010" name="ZoneTexte 11">
            <a:hlinkClick xmlns:r="http://schemas.openxmlformats.org/officeDocument/2006/relationships" r:id="rId12"/>
            <a:extLst>
              <a:ext uri="{FF2B5EF4-FFF2-40B4-BE49-F238E27FC236}">
                <a16:creationId xmlns:a16="http://schemas.microsoft.com/office/drawing/2014/main" id="{00000000-0008-0000-0700-0000723C0100}"/>
              </a:ext>
            </a:extLst>
          </xdr:cNvPr>
          <xdr:cNvSpPr txBox="1"/>
        </xdr:nvSpPr>
        <xdr:spPr bwMode="auto">
          <a:xfrm>
            <a:off x="22271184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Q62-27a</a:t>
            </a:r>
          </a:p>
        </xdr:txBody>
      </xdr:sp>
      <xdr:sp macro="" textlink="">
        <xdr:nvSpPr>
          <xdr:cNvPr id="81011" name="ZoneTexte 11">
            <a:hlinkClick xmlns:r="http://schemas.openxmlformats.org/officeDocument/2006/relationships" r:id="rId13"/>
            <a:extLst>
              <a:ext uri="{FF2B5EF4-FFF2-40B4-BE49-F238E27FC236}">
                <a16:creationId xmlns:a16="http://schemas.microsoft.com/office/drawing/2014/main" id="{00000000-0008-0000-0700-0000733C0100}"/>
              </a:ext>
            </a:extLst>
          </xdr:cNvPr>
          <xdr:cNvSpPr txBox="1"/>
        </xdr:nvSpPr>
        <xdr:spPr bwMode="auto">
          <a:xfrm>
            <a:off x="23483458" y="489858"/>
            <a:ext cx="712214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Q62-27b</a:t>
            </a:r>
          </a:p>
        </xdr:txBody>
      </xdr:sp>
      <xdr:sp macro="" textlink="">
        <xdr:nvSpPr>
          <xdr:cNvPr id="81012" name="ZoneTexte 11">
            <a:hlinkClick xmlns:r="http://schemas.openxmlformats.org/officeDocument/2006/relationships" r:id="rId14"/>
            <a:extLst>
              <a:ext uri="{FF2B5EF4-FFF2-40B4-BE49-F238E27FC236}">
                <a16:creationId xmlns:a16="http://schemas.microsoft.com/office/drawing/2014/main" id="{00000000-0008-0000-0700-0000743C0100}"/>
              </a:ext>
            </a:extLst>
          </xdr:cNvPr>
          <xdr:cNvSpPr txBox="1"/>
        </xdr:nvSpPr>
        <xdr:spPr bwMode="auto">
          <a:xfrm>
            <a:off x="24695730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Q62-30</a:t>
            </a:r>
          </a:p>
        </xdr:txBody>
      </xdr:sp>
    </xdr:grpSp>
    <xdr:clientData/>
  </xdr:twoCellAnchor>
  <xdr:twoCellAnchor>
    <xdr:from>
      <xdr:col>1</xdr:col>
      <xdr:colOff>0</xdr:colOff>
      <xdr:row>5</xdr:row>
      <xdr:rowOff>78440</xdr:rowOff>
    </xdr:from>
    <xdr:to>
      <xdr:col>3</xdr:col>
      <xdr:colOff>123265</xdr:colOff>
      <xdr:row>6</xdr:row>
      <xdr:rowOff>276411</xdr:rowOff>
    </xdr:to>
    <xdr:sp macro="" textlink="">
      <xdr:nvSpPr>
        <xdr:cNvPr id="81014" name="Rectangle: Rounded Corners 81013">
          <a:extLst>
            <a:ext uri="{FF2B5EF4-FFF2-40B4-BE49-F238E27FC236}">
              <a16:creationId xmlns:a16="http://schemas.microsoft.com/office/drawing/2014/main" id="{00000000-0008-0000-0700-0000763C0100}"/>
            </a:ext>
          </a:extLst>
        </xdr:cNvPr>
        <xdr:cNvSpPr/>
      </xdr:nvSpPr>
      <xdr:spPr>
        <a:xfrm>
          <a:off x="235324" y="1030940"/>
          <a:ext cx="1333500" cy="388471"/>
        </a:xfrm>
        <a:prstGeom prst="round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en-US" sz="1600" b="1" i="0" u="none" strike="noStrike">
              <a:solidFill>
                <a:srgbClr val="000000"/>
              </a:solidFill>
              <a:latin typeface="Calibri"/>
              <a:ea typeface="+mn-ea"/>
              <a:cs typeface="Calibri"/>
            </a:rPr>
            <a:t>Questions: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593911</xdr:colOff>
      <xdr:row>4</xdr:row>
      <xdr:rowOff>112059</xdr:rowOff>
    </xdr:to>
    <xdr:sp macro="" textlink="">
      <xdr:nvSpPr>
        <xdr:cNvPr id="17" name="Arrow: Left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91C0EEE8-0BC8-4243-B055-E75C21D6D8EC}"/>
            </a:ext>
          </a:extLst>
        </xdr:cNvPr>
        <xdr:cNvSpPr/>
      </xdr:nvSpPr>
      <xdr:spPr>
        <a:xfrm>
          <a:off x="0" y="0"/>
          <a:ext cx="1434352" cy="874059"/>
        </a:xfrm>
        <a:prstGeom prst="leftArrow">
          <a:avLst>
            <a:gd name="adj1" fmla="val 50000"/>
            <a:gd name="adj2" fmla="val 108140"/>
          </a:avLst>
        </a:prstGeom>
        <a:solidFill>
          <a:srgbClr val="FFC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b="1">
              <a:solidFill>
                <a:sysClr val="windowText" lastClr="000000"/>
              </a:solidFill>
            </a:rPr>
            <a:t>Retour au récapitulatif</a:t>
          </a:r>
          <a:endParaRPr lang="fr-FR" sz="1100" b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194237</xdr:colOff>
      <xdr:row>24</xdr:row>
      <xdr:rowOff>171822</xdr:rowOff>
    </xdr:from>
    <xdr:to>
      <xdr:col>6</xdr:col>
      <xdr:colOff>52295</xdr:colOff>
      <xdr:row>37</xdr:row>
      <xdr:rowOff>59765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1651562" y="3896097"/>
          <a:ext cx="1324908" cy="2145368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209178</xdr:colOff>
      <xdr:row>37</xdr:row>
      <xdr:rowOff>82176</xdr:rowOff>
    </xdr:from>
    <xdr:to>
      <xdr:col>6</xdr:col>
      <xdr:colOff>67236</xdr:colOff>
      <xdr:row>49</xdr:row>
      <xdr:rowOff>74706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1666503" y="6063876"/>
          <a:ext cx="1324908" cy="2097555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209178</xdr:colOff>
      <xdr:row>12</xdr:row>
      <xdr:rowOff>119528</xdr:rowOff>
    </xdr:from>
    <xdr:to>
      <xdr:col>6</xdr:col>
      <xdr:colOff>67236</xdr:colOff>
      <xdr:row>24</xdr:row>
      <xdr:rowOff>119529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1666503" y="1748303"/>
          <a:ext cx="1324908" cy="2095501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194236</xdr:colOff>
      <xdr:row>24</xdr:row>
      <xdr:rowOff>156881</xdr:rowOff>
    </xdr:from>
    <xdr:to>
      <xdr:col>3</xdr:col>
      <xdr:colOff>59766</xdr:colOff>
      <xdr:row>37</xdr:row>
      <xdr:rowOff>44824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/>
      </xdr:nvSpPr>
      <xdr:spPr>
        <a:xfrm>
          <a:off x="194236" y="3881156"/>
          <a:ext cx="1322855" cy="2145368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186766</xdr:colOff>
      <xdr:row>37</xdr:row>
      <xdr:rowOff>67234</xdr:rowOff>
    </xdr:from>
    <xdr:to>
      <xdr:col>3</xdr:col>
      <xdr:colOff>52296</xdr:colOff>
      <xdr:row>49</xdr:row>
      <xdr:rowOff>59764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186766" y="6048934"/>
          <a:ext cx="1322855" cy="2097555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168088</xdr:colOff>
      <xdr:row>12</xdr:row>
      <xdr:rowOff>138206</xdr:rowOff>
    </xdr:from>
    <xdr:to>
      <xdr:col>3</xdr:col>
      <xdr:colOff>33618</xdr:colOff>
      <xdr:row>24</xdr:row>
      <xdr:rowOff>138207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>
        <a:xfrm>
          <a:off x="168088" y="1766981"/>
          <a:ext cx="1322855" cy="2095501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1886</xdr:colOff>
          <xdr:row>13</xdr:row>
          <xdr:rowOff>30133</xdr:rowOff>
        </xdr:from>
        <xdr:to>
          <xdr:col>2</xdr:col>
          <xdr:colOff>562384</xdr:colOff>
          <xdr:row>24</xdr:row>
          <xdr:rowOff>47265</xdr:rowOff>
        </xdr:to>
        <xdr:grpSp>
          <xdr:nvGrpSpPr>
            <xdr:cNvPr id="8" name="Group 7">
              <a:extLst>
                <a:ext uri="{FF2B5EF4-FFF2-40B4-BE49-F238E27FC236}">
                  <a16:creationId xmlns:a16="http://schemas.microsoft.com/office/drawing/2014/main" id="{00000000-0008-0000-0800-000008000000}"/>
                </a:ext>
              </a:extLst>
            </xdr:cNvPr>
            <xdr:cNvGrpSpPr/>
          </xdr:nvGrpSpPr>
          <xdr:grpSpPr>
            <a:xfrm>
              <a:off x="237210" y="2797986"/>
              <a:ext cx="1165615" cy="2112632"/>
              <a:chOff x="5144148" y="755431"/>
              <a:chExt cx="1459958" cy="1914525"/>
            </a:xfrm>
          </xdr:grpSpPr>
          <xdr:sp macro="" textlink="">
            <xdr:nvSpPr>
              <xdr:cNvPr id="77825" name="Group Box 1" hidden="1">
                <a:extLst>
                  <a:ext uri="{63B3BB69-23CF-44E3-9099-C40C66FF867C}">
                    <a14:compatExt spid="_x0000_s77825"/>
                  </a:ext>
                  <a:ext uri="{FF2B5EF4-FFF2-40B4-BE49-F238E27FC236}">
                    <a16:creationId xmlns:a16="http://schemas.microsoft.com/office/drawing/2014/main" id="{00000000-0008-0000-0800-000001300100}"/>
                  </a:ext>
                </a:extLst>
              </xdr:cNvPr>
              <xdr:cNvSpPr/>
            </xdr:nvSpPr>
            <xdr:spPr bwMode="auto">
              <a:xfrm>
                <a:off x="5144148" y="755431"/>
                <a:ext cx="1459958" cy="19145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Civil</a:t>
                </a:r>
              </a:p>
            </xdr:txBody>
          </xdr:sp>
          <xdr:sp macro="" textlink="">
            <xdr:nvSpPr>
              <xdr:cNvPr id="77826" name="Option Button 2" hidden="1">
                <a:extLst>
                  <a:ext uri="{63B3BB69-23CF-44E3-9099-C40C66FF867C}">
                    <a14:compatExt spid="_x0000_s77826"/>
                  </a:ext>
                  <a:ext uri="{FF2B5EF4-FFF2-40B4-BE49-F238E27FC236}">
                    <a16:creationId xmlns:a16="http://schemas.microsoft.com/office/drawing/2014/main" id="{00000000-0008-0000-0800-000002300100}"/>
                  </a:ext>
                </a:extLst>
              </xdr:cNvPr>
              <xdr:cNvSpPr/>
            </xdr:nvSpPr>
            <xdr:spPr bwMode="auto">
              <a:xfrm>
                <a:off x="5483446" y="937720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95-100 %</a:t>
                </a:r>
              </a:p>
            </xdr:txBody>
          </xdr:sp>
          <xdr:sp macro="" textlink="">
            <xdr:nvSpPr>
              <xdr:cNvPr id="77827" name="Option Button 3" hidden="1">
                <a:extLst>
                  <a:ext uri="{63B3BB69-23CF-44E3-9099-C40C66FF867C}">
                    <a14:compatExt spid="_x0000_s77827"/>
                  </a:ext>
                  <a:ext uri="{FF2B5EF4-FFF2-40B4-BE49-F238E27FC236}">
                    <a16:creationId xmlns:a16="http://schemas.microsoft.com/office/drawing/2014/main" id="{00000000-0008-0000-0800-000003300100}"/>
                  </a:ext>
                </a:extLst>
              </xdr:cNvPr>
              <xdr:cNvSpPr/>
            </xdr:nvSpPr>
            <xdr:spPr bwMode="auto">
              <a:xfrm>
                <a:off x="5483446" y="1128221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75-95 %</a:t>
                </a:r>
              </a:p>
            </xdr:txBody>
          </xdr:sp>
          <xdr:sp macro="" textlink="">
            <xdr:nvSpPr>
              <xdr:cNvPr id="77828" name="Option Button 4" hidden="1">
                <a:extLst>
                  <a:ext uri="{63B3BB69-23CF-44E3-9099-C40C66FF867C}">
                    <a14:compatExt spid="_x0000_s77828"/>
                  </a:ext>
                  <a:ext uri="{FF2B5EF4-FFF2-40B4-BE49-F238E27FC236}">
                    <a16:creationId xmlns:a16="http://schemas.microsoft.com/office/drawing/2014/main" id="{00000000-0008-0000-0800-000004300100}"/>
                  </a:ext>
                </a:extLst>
              </xdr:cNvPr>
              <xdr:cNvSpPr/>
            </xdr:nvSpPr>
            <xdr:spPr bwMode="auto">
              <a:xfrm>
                <a:off x="5483446" y="1318721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50-75 %</a:t>
                </a:r>
              </a:p>
            </xdr:txBody>
          </xdr:sp>
          <xdr:sp macro="" textlink="">
            <xdr:nvSpPr>
              <xdr:cNvPr id="77829" name="Option Button 5" hidden="1">
                <a:extLst>
                  <a:ext uri="{63B3BB69-23CF-44E3-9099-C40C66FF867C}">
                    <a14:compatExt spid="_x0000_s77829"/>
                  </a:ext>
                  <a:ext uri="{FF2B5EF4-FFF2-40B4-BE49-F238E27FC236}">
                    <a16:creationId xmlns:a16="http://schemas.microsoft.com/office/drawing/2014/main" id="{00000000-0008-0000-0800-000005300100}"/>
                  </a:ext>
                </a:extLst>
              </xdr:cNvPr>
              <xdr:cNvSpPr/>
            </xdr:nvSpPr>
            <xdr:spPr bwMode="auto">
              <a:xfrm>
                <a:off x="5483446" y="1509220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25-50 %</a:t>
                </a:r>
              </a:p>
            </xdr:txBody>
          </xdr:sp>
          <xdr:sp macro="" textlink="">
            <xdr:nvSpPr>
              <xdr:cNvPr id="77830" name="Option Button 6" hidden="1">
                <a:extLst>
                  <a:ext uri="{63B3BB69-23CF-44E3-9099-C40C66FF867C}">
                    <a14:compatExt spid="_x0000_s77830"/>
                  </a:ext>
                  <a:ext uri="{FF2B5EF4-FFF2-40B4-BE49-F238E27FC236}">
                    <a16:creationId xmlns:a16="http://schemas.microsoft.com/office/drawing/2014/main" id="{00000000-0008-0000-0800-000006300100}"/>
                  </a:ext>
                </a:extLst>
              </xdr:cNvPr>
              <xdr:cNvSpPr/>
            </xdr:nvSpPr>
            <xdr:spPr bwMode="auto">
              <a:xfrm>
                <a:off x="5483446" y="1699720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1-25 %</a:t>
                </a:r>
              </a:p>
            </xdr:txBody>
          </xdr:sp>
          <xdr:sp macro="" textlink="">
            <xdr:nvSpPr>
              <xdr:cNvPr id="77831" name="Option Button 7" hidden="1">
                <a:extLst>
                  <a:ext uri="{63B3BB69-23CF-44E3-9099-C40C66FF867C}">
                    <a14:compatExt spid="_x0000_s77831"/>
                  </a:ext>
                  <a:ext uri="{FF2B5EF4-FFF2-40B4-BE49-F238E27FC236}">
                    <a16:creationId xmlns:a16="http://schemas.microsoft.com/office/drawing/2014/main" id="{00000000-0008-0000-0800-000007300100}"/>
                  </a:ext>
                </a:extLst>
              </xdr:cNvPr>
              <xdr:cNvSpPr/>
            </xdr:nvSpPr>
            <xdr:spPr bwMode="auto">
              <a:xfrm>
                <a:off x="5483446" y="1890220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0 %</a:t>
                </a:r>
              </a:p>
            </xdr:txBody>
          </xdr:sp>
          <xdr:sp macro="" textlink="">
            <xdr:nvSpPr>
              <xdr:cNvPr id="77832" name="Option Button 8" hidden="1">
                <a:extLst>
                  <a:ext uri="{63B3BB69-23CF-44E3-9099-C40C66FF867C}">
                    <a14:compatExt spid="_x0000_s77832"/>
                  </a:ext>
                  <a:ext uri="{FF2B5EF4-FFF2-40B4-BE49-F238E27FC236}">
                    <a16:creationId xmlns:a16="http://schemas.microsoft.com/office/drawing/2014/main" id="{00000000-0008-0000-0800-000008300100}"/>
                  </a:ext>
                </a:extLst>
              </xdr:cNvPr>
              <xdr:cNvSpPr/>
            </xdr:nvSpPr>
            <xdr:spPr bwMode="auto">
              <a:xfrm>
                <a:off x="5483446" y="2080720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NAP</a:t>
                </a:r>
              </a:p>
            </xdr:txBody>
          </xdr:sp>
          <xdr:sp macro="" textlink="">
            <xdr:nvSpPr>
              <xdr:cNvPr id="77833" name="Option Button 9" hidden="1">
                <a:extLst>
                  <a:ext uri="{63B3BB69-23CF-44E3-9099-C40C66FF867C}">
                    <a14:compatExt spid="_x0000_s77833"/>
                  </a:ext>
                  <a:ext uri="{FF2B5EF4-FFF2-40B4-BE49-F238E27FC236}">
                    <a16:creationId xmlns:a16="http://schemas.microsoft.com/office/drawing/2014/main" id="{00000000-0008-0000-0800-000009300100}"/>
                  </a:ext>
                </a:extLst>
              </xdr:cNvPr>
              <xdr:cNvSpPr/>
            </xdr:nvSpPr>
            <xdr:spPr bwMode="auto">
              <a:xfrm>
                <a:off x="5483446" y="2271220"/>
                <a:ext cx="1020488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7942</xdr:colOff>
          <xdr:row>25</xdr:row>
          <xdr:rowOff>48141</xdr:rowOff>
        </xdr:from>
        <xdr:to>
          <xdr:col>2</xdr:col>
          <xdr:colOff>568436</xdr:colOff>
          <xdr:row>36</xdr:row>
          <xdr:rowOff>139979</xdr:rowOff>
        </xdr:to>
        <xdr:grpSp>
          <xdr:nvGrpSpPr>
            <xdr:cNvPr id="9" name="Group 8">
              <a:extLst>
                <a:ext uri="{FF2B5EF4-FFF2-40B4-BE49-F238E27FC236}">
                  <a16:creationId xmlns:a16="http://schemas.microsoft.com/office/drawing/2014/main" id="{00000000-0008-0000-0800-000009000000}"/>
                </a:ext>
              </a:extLst>
            </xdr:cNvPr>
            <xdr:cNvGrpSpPr/>
          </xdr:nvGrpSpPr>
          <xdr:grpSpPr>
            <a:xfrm>
              <a:off x="243266" y="5101994"/>
              <a:ext cx="1165611" cy="2153720"/>
              <a:chOff x="5147754" y="2853483"/>
              <a:chExt cx="1459953" cy="1914526"/>
            </a:xfrm>
          </xdr:grpSpPr>
          <xdr:sp macro="" textlink="">
            <xdr:nvSpPr>
              <xdr:cNvPr id="77834" name="Group Box 10" hidden="1">
                <a:extLst>
                  <a:ext uri="{63B3BB69-23CF-44E3-9099-C40C66FF867C}">
                    <a14:compatExt spid="_x0000_s77834"/>
                  </a:ext>
                  <a:ext uri="{FF2B5EF4-FFF2-40B4-BE49-F238E27FC236}">
                    <a16:creationId xmlns:a16="http://schemas.microsoft.com/office/drawing/2014/main" id="{00000000-0008-0000-0800-00000A300100}"/>
                  </a:ext>
                </a:extLst>
              </xdr:cNvPr>
              <xdr:cNvSpPr/>
            </xdr:nvSpPr>
            <xdr:spPr bwMode="auto">
              <a:xfrm>
                <a:off x="5147754" y="2853483"/>
                <a:ext cx="1459953" cy="191452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Administrative</a:t>
                </a:r>
              </a:p>
            </xdr:txBody>
          </xdr:sp>
          <xdr:sp macro="" textlink="">
            <xdr:nvSpPr>
              <xdr:cNvPr id="77835" name="Option Button 11" hidden="1">
                <a:extLst>
                  <a:ext uri="{63B3BB69-23CF-44E3-9099-C40C66FF867C}">
                    <a14:compatExt spid="_x0000_s77835"/>
                  </a:ext>
                  <a:ext uri="{FF2B5EF4-FFF2-40B4-BE49-F238E27FC236}">
                    <a16:creationId xmlns:a16="http://schemas.microsoft.com/office/drawing/2014/main" id="{00000000-0008-0000-0800-00000B300100}"/>
                  </a:ext>
                </a:extLst>
              </xdr:cNvPr>
              <xdr:cNvSpPr/>
            </xdr:nvSpPr>
            <xdr:spPr bwMode="auto">
              <a:xfrm>
                <a:off x="5487385" y="3031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95-100 %</a:t>
                </a:r>
              </a:p>
            </xdr:txBody>
          </xdr:sp>
          <xdr:sp macro="" textlink="">
            <xdr:nvSpPr>
              <xdr:cNvPr id="77836" name="Option Button 12" hidden="1">
                <a:extLst>
                  <a:ext uri="{63B3BB69-23CF-44E3-9099-C40C66FF867C}">
                    <a14:compatExt spid="_x0000_s77836"/>
                  </a:ext>
                  <a:ext uri="{FF2B5EF4-FFF2-40B4-BE49-F238E27FC236}">
                    <a16:creationId xmlns:a16="http://schemas.microsoft.com/office/drawing/2014/main" id="{00000000-0008-0000-0800-00000C300100}"/>
                  </a:ext>
                </a:extLst>
              </xdr:cNvPr>
              <xdr:cNvSpPr/>
            </xdr:nvSpPr>
            <xdr:spPr bwMode="auto">
              <a:xfrm>
                <a:off x="5487385" y="3222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75-95 %</a:t>
                </a:r>
              </a:p>
            </xdr:txBody>
          </xdr:sp>
          <xdr:sp macro="" textlink="">
            <xdr:nvSpPr>
              <xdr:cNvPr id="77837" name="Option Button 13" hidden="1">
                <a:extLst>
                  <a:ext uri="{63B3BB69-23CF-44E3-9099-C40C66FF867C}">
                    <a14:compatExt spid="_x0000_s77837"/>
                  </a:ext>
                  <a:ext uri="{FF2B5EF4-FFF2-40B4-BE49-F238E27FC236}">
                    <a16:creationId xmlns:a16="http://schemas.microsoft.com/office/drawing/2014/main" id="{00000000-0008-0000-0800-00000D300100}"/>
                  </a:ext>
                </a:extLst>
              </xdr:cNvPr>
              <xdr:cNvSpPr/>
            </xdr:nvSpPr>
            <xdr:spPr bwMode="auto">
              <a:xfrm>
                <a:off x="5487385" y="3412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50-75 %</a:t>
                </a:r>
              </a:p>
            </xdr:txBody>
          </xdr:sp>
          <xdr:sp macro="" textlink="">
            <xdr:nvSpPr>
              <xdr:cNvPr id="77838" name="Option Button 14" hidden="1">
                <a:extLst>
                  <a:ext uri="{63B3BB69-23CF-44E3-9099-C40C66FF867C}">
                    <a14:compatExt spid="_x0000_s77838"/>
                  </a:ext>
                  <a:ext uri="{FF2B5EF4-FFF2-40B4-BE49-F238E27FC236}">
                    <a16:creationId xmlns:a16="http://schemas.microsoft.com/office/drawing/2014/main" id="{00000000-0008-0000-0800-00000E300100}"/>
                  </a:ext>
                </a:extLst>
              </xdr:cNvPr>
              <xdr:cNvSpPr/>
            </xdr:nvSpPr>
            <xdr:spPr bwMode="auto">
              <a:xfrm>
                <a:off x="5487385" y="3603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25-50 %</a:t>
                </a:r>
              </a:p>
            </xdr:txBody>
          </xdr:sp>
          <xdr:sp macro="" textlink="">
            <xdr:nvSpPr>
              <xdr:cNvPr id="77839" name="Option Button 15" hidden="1">
                <a:extLst>
                  <a:ext uri="{63B3BB69-23CF-44E3-9099-C40C66FF867C}">
                    <a14:compatExt spid="_x0000_s77839"/>
                  </a:ext>
                  <a:ext uri="{FF2B5EF4-FFF2-40B4-BE49-F238E27FC236}">
                    <a16:creationId xmlns:a16="http://schemas.microsoft.com/office/drawing/2014/main" id="{00000000-0008-0000-0800-00000F300100}"/>
                  </a:ext>
                </a:extLst>
              </xdr:cNvPr>
              <xdr:cNvSpPr/>
            </xdr:nvSpPr>
            <xdr:spPr bwMode="auto">
              <a:xfrm>
                <a:off x="5487385" y="3793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1-25 %</a:t>
                </a:r>
              </a:p>
            </xdr:txBody>
          </xdr:sp>
          <xdr:sp macro="" textlink="">
            <xdr:nvSpPr>
              <xdr:cNvPr id="77840" name="Option Button 16" hidden="1">
                <a:extLst>
                  <a:ext uri="{63B3BB69-23CF-44E3-9099-C40C66FF867C}">
                    <a14:compatExt spid="_x0000_s77840"/>
                  </a:ext>
                  <a:ext uri="{FF2B5EF4-FFF2-40B4-BE49-F238E27FC236}">
                    <a16:creationId xmlns:a16="http://schemas.microsoft.com/office/drawing/2014/main" id="{00000000-0008-0000-0800-000010300100}"/>
                  </a:ext>
                </a:extLst>
              </xdr:cNvPr>
              <xdr:cNvSpPr/>
            </xdr:nvSpPr>
            <xdr:spPr bwMode="auto">
              <a:xfrm>
                <a:off x="5487385" y="3984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0 %</a:t>
                </a:r>
              </a:p>
            </xdr:txBody>
          </xdr:sp>
          <xdr:sp macro="" textlink="">
            <xdr:nvSpPr>
              <xdr:cNvPr id="77841" name="Option Button 17" hidden="1">
                <a:extLst>
                  <a:ext uri="{63B3BB69-23CF-44E3-9099-C40C66FF867C}">
                    <a14:compatExt spid="_x0000_s77841"/>
                  </a:ext>
                  <a:ext uri="{FF2B5EF4-FFF2-40B4-BE49-F238E27FC236}">
                    <a16:creationId xmlns:a16="http://schemas.microsoft.com/office/drawing/2014/main" id="{00000000-0008-0000-0800-000011300100}"/>
                  </a:ext>
                </a:extLst>
              </xdr:cNvPr>
              <xdr:cNvSpPr/>
            </xdr:nvSpPr>
            <xdr:spPr bwMode="auto">
              <a:xfrm>
                <a:off x="5487385" y="4174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NAP</a:t>
                </a:r>
              </a:p>
            </xdr:txBody>
          </xdr:sp>
          <xdr:sp macro="" textlink="">
            <xdr:nvSpPr>
              <xdr:cNvPr id="77842" name="Option Button 18" hidden="1">
                <a:extLst>
                  <a:ext uri="{63B3BB69-23CF-44E3-9099-C40C66FF867C}">
                    <a14:compatExt spid="_x0000_s77842"/>
                  </a:ext>
                  <a:ext uri="{FF2B5EF4-FFF2-40B4-BE49-F238E27FC236}">
                    <a16:creationId xmlns:a16="http://schemas.microsoft.com/office/drawing/2014/main" id="{00000000-0008-0000-0800-000012300100}"/>
                  </a:ext>
                </a:extLst>
              </xdr:cNvPr>
              <xdr:cNvSpPr/>
            </xdr:nvSpPr>
            <xdr:spPr bwMode="auto">
              <a:xfrm>
                <a:off x="5487385" y="4365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6870</xdr:colOff>
          <xdr:row>37</xdr:row>
          <xdr:rowOff>143600</xdr:rowOff>
        </xdr:from>
        <xdr:to>
          <xdr:col>2</xdr:col>
          <xdr:colOff>573714</xdr:colOff>
          <xdr:row>48</xdr:row>
          <xdr:rowOff>160732</xdr:rowOff>
        </xdr:to>
        <xdr:grpSp>
          <xdr:nvGrpSpPr>
            <xdr:cNvPr id="10" name="Group 9">
              <a:extLst>
                <a:ext uri="{FF2B5EF4-FFF2-40B4-BE49-F238E27FC236}">
                  <a16:creationId xmlns:a16="http://schemas.microsoft.com/office/drawing/2014/main" id="{00000000-0008-0000-0800-00000A000000}"/>
                </a:ext>
              </a:extLst>
            </xdr:cNvPr>
            <xdr:cNvGrpSpPr/>
          </xdr:nvGrpSpPr>
          <xdr:grpSpPr>
            <a:xfrm>
              <a:off x="242194" y="7449835"/>
              <a:ext cx="1171961" cy="2112632"/>
              <a:chOff x="5154289" y="4954344"/>
              <a:chExt cx="1459952" cy="1914525"/>
            </a:xfrm>
          </xdr:grpSpPr>
          <xdr:sp macro="" textlink="">
            <xdr:nvSpPr>
              <xdr:cNvPr id="77843" name="Group Box 19" hidden="1">
                <a:extLst>
                  <a:ext uri="{63B3BB69-23CF-44E3-9099-C40C66FF867C}">
                    <a14:compatExt spid="_x0000_s77843"/>
                  </a:ext>
                  <a:ext uri="{FF2B5EF4-FFF2-40B4-BE49-F238E27FC236}">
                    <a16:creationId xmlns:a16="http://schemas.microsoft.com/office/drawing/2014/main" id="{00000000-0008-0000-0800-000013300100}"/>
                  </a:ext>
                </a:extLst>
              </xdr:cNvPr>
              <xdr:cNvSpPr/>
            </xdr:nvSpPr>
            <xdr:spPr bwMode="auto">
              <a:xfrm>
                <a:off x="5154289" y="4954344"/>
                <a:ext cx="1459952" cy="19145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Pénal</a:t>
                </a:r>
              </a:p>
            </xdr:txBody>
          </xdr:sp>
          <xdr:sp macro="" textlink="">
            <xdr:nvSpPr>
              <xdr:cNvPr id="77844" name="Option Button 20" hidden="1">
                <a:extLst>
                  <a:ext uri="{63B3BB69-23CF-44E3-9099-C40C66FF867C}">
                    <a14:compatExt spid="_x0000_s77844"/>
                  </a:ext>
                  <a:ext uri="{FF2B5EF4-FFF2-40B4-BE49-F238E27FC236}">
                    <a16:creationId xmlns:a16="http://schemas.microsoft.com/office/drawing/2014/main" id="{00000000-0008-0000-0800-000014300100}"/>
                  </a:ext>
                </a:extLst>
              </xdr:cNvPr>
              <xdr:cNvSpPr/>
            </xdr:nvSpPr>
            <xdr:spPr bwMode="auto">
              <a:xfrm>
                <a:off x="5487387" y="5127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95-100 %</a:t>
                </a:r>
              </a:p>
            </xdr:txBody>
          </xdr:sp>
          <xdr:sp macro="" textlink="">
            <xdr:nvSpPr>
              <xdr:cNvPr id="77845" name="Option Button 21" hidden="1">
                <a:extLst>
                  <a:ext uri="{63B3BB69-23CF-44E3-9099-C40C66FF867C}">
                    <a14:compatExt spid="_x0000_s77845"/>
                  </a:ext>
                  <a:ext uri="{FF2B5EF4-FFF2-40B4-BE49-F238E27FC236}">
                    <a16:creationId xmlns:a16="http://schemas.microsoft.com/office/drawing/2014/main" id="{00000000-0008-0000-0800-000015300100}"/>
                  </a:ext>
                </a:extLst>
              </xdr:cNvPr>
              <xdr:cNvSpPr/>
            </xdr:nvSpPr>
            <xdr:spPr bwMode="auto">
              <a:xfrm>
                <a:off x="5487387" y="5317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75-95 %</a:t>
                </a:r>
              </a:p>
            </xdr:txBody>
          </xdr:sp>
          <xdr:sp macro="" textlink="">
            <xdr:nvSpPr>
              <xdr:cNvPr id="77846" name="Option Button 22" hidden="1">
                <a:extLst>
                  <a:ext uri="{63B3BB69-23CF-44E3-9099-C40C66FF867C}">
                    <a14:compatExt spid="_x0000_s77846"/>
                  </a:ext>
                  <a:ext uri="{FF2B5EF4-FFF2-40B4-BE49-F238E27FC236}">
                    <a16:creationId xmlns:a16="http://schemas.microsoft.com/office/drawing/2014/main" id="{00000000-0008-0000-0800-000016300100}"/>
                  </a:ext>
                </a:extLst>
              </xdr:cNvPr>
              <xdr:cNvSpPr/>
            </xdr:nvSpPr>
            <xdr:spPr bwMode="auto">
              <a:xfrm>
                <a:off x="5487387" y="5508418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50-75 %</a:t>
                </a:r>
              </a:p>
            </xdr:txBody>
          </xdr:sp>
          <xdr:sp macro="" textlink="">
            <xdr:nvSpPr>
              <xdr:cNvPr id="77847" name="Option Button 23" hidden="1">
                <a:extLst>
                  <a:ext uri="{63B3BB69-23CF-44E3-9099-C40C66FF867C}">
                    <a14:compatExt spid="_x0000_s77847"/>
                  </a:ext>
                  <a:ext uri="{FF2B5EF4-FFF2-40B4-BE49-F238E27FC236}">
                    <a16:creationId xmlns:a16="http://schemas.microsoft.com/office/drawing/2014/main" id="{00000000-0008-0000-0800-000017300100}"/>
                  </a:ext>
                </a:extLst>
              </xdr:cNvPr>
              <xdr:cNvSpPr/>
            </xdr:nvSpPr>
            <xdr:spPr bwMode="auto">
              <a:xfrm>
                <a:off x="5487387" y="5698918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25-50 %</a:t>
                </a:r>
              </a:p>
            </xdr:txBody>
          </xdr:sp>
          <xdr:sp macro="" textlink="">
            <xdr:nvSpPr>
              <xdr:cNvPr id="77848" name="Option Button 24" hidden="1">
                <a:extLst>
                  <a:ext uri="{63B3BB69-23CF-44E3-9099-C40C66FF867C}">
                    <a14:compatExt spid="_x0000_s77848"/>
                  </a:ext>
                  <a:ext uri="{FF2B5EF4-FFF2-40B4-BE49-F238E27FC236}">
                    <a16:creationId xmlns:a16="http://schemas.microsoft.com/office/drawing/2014/main" id="{00000000-0008-0000-0800-000018300100}"/>
                  </a:ext>
                </a:extLst>
              </xdr:cNvPr>
              <xdr:cNvSpPr/>
            </xdr:nvSpPr>
            <xdr:spPr bwMode="auto">
              <a:xfrm>
                <a:off x="5487387" y="5889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1-25 %</a:t>
                </a:r>
              </a:p>
            </xdr:txBody>
          </xdr:sp>
          <xdr:sp macro="" textlink="">
            <xdr:nvSpPr>
              <xdr:cNvPr id="77849" name="Option Button 25" hidden="1">
                <a:extLst>
                  <a:ext uri="{63B3BB69-23CF-44E3-9099-C40C66FF867C}">
                    <a14:compatExt spid="_x0000_s77849"/>
                  </a:ext>
                  <a:ext uri="{FF2B5EF4-FFF2-40B4-BE49-F238E27FC236}">
                    <a16:creationId xmlns:a16="http://schemas.microsoft.com/office/drawing/2014/main" id="{00000000-0008-0000-0800-000019300100}"/>
                  </a:ext>
                </a:extLst>
              </xdr:cNvPr>
              <xdr:cNvSpPr/>
            </xdr:nvSpPr>
            <xdr:spPr bwMode="auto">
              <a:xfrm>
                <a:off x="5487387" y="6079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0 %</a:t>
                </a:r>
              </a:p>
            </xdr:txBody>
          </xdr:sp>
          <xdr:sp macro="" textlink="">
            <xdr:nvSpPr>
              <xdr:cNvPr id="77850" name="Option Button 26" hidden="1">
                <a:extLst>
                  <a:ext uri="{63B3BB69-23CF-44E3-9099-C40C66FF867C}">
                    <a14:compatExt spid="_x0000_s77850"/>
                  </a:ext>
                  <a:ext uri="{FF2B5EF4-FFF2-40B4-BE49-F238E27FC236}">
                    <a16:creationId xmlns:a16="http://schemas.microsoft.com/office/drawing/2014/main" id="{00000000-0008-0000-0800-00001A300100}"/>
                  </a:ext>
                </a:extLst>
              </xdr:cNvPr>
              <xdr:cNvSpPr/>
            </xdr:nvSpPr>
            <xdr:spPr bwMode="auto">
              <a:xfrm>
                <a:off x="5487387" y="6270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NAP</a:t>
                </a:r>
              </a:p>
            </xdr:txBody>
          </xdr:sp>
          <xdr:sp macro="" textlink="">
            <xdr:nvSpPr>
              <xdr:cNvPr id="77851" name="Option Button 27" hidden="1">
                <a:extLst>
                  <a:ext uri="{63B3BB69-23CF-44E3-9099-C40C66FF867C}">
                    <a14:compatExt spid="_x0000_s77851"/>
                  </a:ext>
                  <a:ext uri="{FF2B5EF4-FFF2-40B4-BE49-F238E27FC236}">
                    <a16:creationId xmlns:a16="http://schemas.microsoft.com/office/drawing/2014/main" id="{00000000-0008-0000-0800-00001B300100}"/>
                  </a:ext>
                </a:extLst>
              </xdr:cNvPr>
              <xdr:cNvSpPr/>
            </xdr:nvSpPr>
            <xdr:spPr bwMode="auto">
              <a:xfrm>
                <a:off x="5487387" y="6460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379</xdr:colOff>
          <xdr:row>13</xdr:row>
          <xdr:rowOff>18676</xdr:rowOff>
        </xdr:from>
        <xdr:to>
          <xdr:col>5</xdr:col>
          <xdr:colOff>561816</xdr:colOff>
          <xdr:row>24</xdr:row>
          <xdr:rowOff>45333</xdr:rowOff>
        </xdr:to>
        <xdr:grpSp>
          <xdr:nvGrpSpPr>
            <xdr:cNvPr id="11" name="Group 10">
              <a:extLst>
                <a:ext uri="{FF2B5EF4-FFF2-40B4-BE49-F238E27FC236}">
                  <a16:creationId xmlns:a16="http://schemas.microsoft.com/office/drawing/2014/main" id="{00000000-0008-0000-0800-00000B000000}"/>
                </a:ext>
              </a:extLst>
            </xdr:cNvPr>
            <xdr:cNvGrpSpPr/>
          </xdr:nvGrpSpPr>
          <xdr:grpSpPr>
            <a:xfrm>
              <a:off x="1692467" y="2786529"/>
              <a:ext cx="1166555" cy="2122157"/>
              <a:chOff x="5144133" y="755431"/>
              <a:chExt cx="1459952" cy="1914525"/>
            </a:xfrm>
          </xdr:grpSpPr>
          <xdr:sp macro="" textlink="">
            <xdr:nvSpPr>
              <xdr:cNvPr id="77852" name="Group Box 28" hidden="1">
                <a:extLst>
                  <a:ext uri="{63B3BB69-23CF-44E3-9099-C40C66FF867C}">
                    <a14:compatExt spid="_x0000_s77852"/>
                  </a:ext>
                  <a:ext uri="{FF2B5EF4-FFF2-40B4-BE49-F238E27FC236}">
                    <a16:creationId xmlns:a16="http://schemas.microsoft.com/office/drawing/2014/main" id="{00000000-0008-0000-0800-00001C300100}"/>
                  </a:ext>
                </a:extLst>
              </xdr:cNvPr>
              <xdr:cNvSpPr/>
            </xdr:nvSpPr>
            <xdr:spPr bwMode="auto">
              <a:xfrm>
                <a:off x="5144133" y="755431"/>
                <a:ext cx="1459952" cy="19145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Civil</a:t>
                </a:r>
              </a:p>
            </xdr:txBody>
          </xdr:sp>
          <xdr:sp macro="" textlink="">
            <xdr:nvSpPr>
              <xdr:cNvPr id="77853" name="Option Button 29" hidden="1">
                <a:extLst>
                  <a:ext uri="{63B3BB69-23CF-44E3-9099-C40C66FF867C}">
                    <a14:compatExt spid="_x0000_s77853"/>
                  </a:ext>
                  <a:ext uri="{FF2B5EF4-FFF2-40B4-BE49-F238E27FC236}">
                    <a16:creationId xmlns:a16="http://schemas.microsoft.com/office/drawing/2014/main" id="{00000000-0008-0000-0800-00001D300100}"/>
                  </a:ext>
                </a:extLst>
              </xdr:cNvPr>
              <xdr:cNvSpPr/>
            </xdr:nvSpPr>
            <xdr:spPr bwMode="auto">
              <a:xfrm>
                <a:off x="5483444" y="937720"/>
                <a:ext cx="1020490" cy="20954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95-100 %</a:t>
                </a:r>
              </a:p>
            </xdr:txBody>
          </xdr:sp>
          <xdr:sp macro="" textlink="">
            <xdr:nvSpPr>
              <xdr:cNvPr id="77854" name="Option Button 30" hidden="1">
                <a:extLst>
                  <a:ext uri="{63B3BB69-23CF-44E3-9099-C40C66FF867C}">
                    <a14:compatExt spid="_x0000_s77854"/>
                  </a:ext>
                  <a:ext uri="{FF2B5EF4-FFF2-40B4-BE49-F238E27FC236}">
                    <a16:creationId xmlns:a16="http://schemas.microsoft.com/office/drawing/2014/main" id="{00000000-0008-0000-0800-00001E300100}"/>
                  </a:ext>
                </a:extLst>
              </xdr:cNvPr>
              <xdr:cNvSpPr/>
            </xdr:nvSpPr>
            <xdr:spPr bwMode="auto">
              <a:xfrm>
                <a:off x="5483444" y="1128220"/>
                <a:ext cx="1020490" cy="20954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75-95 %</a:t>
                </a:r>
              </a:p>
            </xdr:txBody>
          </xdr:sp>
          <xdr:sp macro="" textlink="">
            <xdr:nvSpPr>
              <xdr:cNvPr id="77855" name="Option Button 31" hidden="1">
                <a:extLst>
                  <a:ext uri="{63B3BB69-23CF-44E3-9099-C40C66FF867C}">
                    <a14:compatExt spid="_x0000_s77855"/>
                  </a:ext>
                  <a:ext uri="{FF2B5EF4-FFF2-40B4-BE49-F238E27FC236}">
                    <a16:creationId xmlns:a16="http://schemas.microsoft.com/office/drawing/2014/main" id="{00000000-0008-0000-0800-00001F300100}"/>
                  </a:ext>
                </a:extLst>
              </xdr:cNvPr>
              <xdr:cNvSpPr/>
            </xdr:nvSpPr>
            <xdr:spPr bwMode="auto">
              <a:xfrm>
                <a:off x="5483444" y="1318720"/>
                <a:ext cx="1020490" cy="20954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50-75 %</a:t>
                </a:r>
              </a:p>
            </xdr:txBody>
          </xdr:sp>
          <xdr:sp macro="" textlink="">
            <xdr:nvSpPr>
              <xdr:cNvPr id="77856" name="Option Button 32" hidden="1">
                <a:extLst>
                  <a:ext uri="{63B3BB69-23CF-44E3-9099-C40C66FF867C}">
                    <a14:compatExt spid="_x0000_s77856"/>
                  </a:ext>
                  <a:ext uri="{FF2B5EF4-FFF2-40B4-BE49-F238E27FC236}">
                    <a16:creationId xmlns:a16="http://schemas.microsoft.com/office/drawing/2014/main" id="{00000000-0008-0000-0800-000020300100}"/>
                  </a:ext>
                </a:extLst>
              </xdr:cNvPr>
              <xdr:cNvSpPr/>
            </xdr:nvSpPr>
            <xdr:spPr bwMode="auto">
              <a:xfrm>
                <a:off x="5483444" y="1509220"/>
                <a:ext cx="1020490" cy="20954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25-50 %</a:t>
                </a:r>
              </a:p>
            </xdr:txBody>
          </xdr:sp>
          <xdr:sp macro="" textlink="">
            <xdr:nvSpPr>
              <xdr:cNvPr id="77857" name="Option Button 33" hidden="1">
                <a:extLst>
                  <a:ext uri="{63B3BB69-23CF-44E3-9099-C40C66FF867C}">
                    <a14:compatExt spid="_x0000_s77857"/>
                  </a:ext>
                  <a:ext uri="{FF2B5EF4-FFF2-40B4-BE49-F238E27FC236}">
                    <a16:creationId xmlns:a16="http://schemas.microsoft.com/office/drawing/2014/main" id="{00000000-0008-0000-0800-000021300100}"/>
                  </a:ext>
                </a:extLst>
              </xdr:cNvPr>
              <xdr:cNvSpPr/>
            </xdr:nvSpPr>
            <xdr:spPr bwMode="auto">
              <a:xfrm>
                <a:off x="5483444" y="1699720"/>
                <a:ext cx="1020490" cy="20954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1-25 %</a:t>
                </a:r>
              </a:p>
            </xdr:txBody>
          </xdr:sp>
          <xdr:sp macro="" textlink="">
            <xdr:nvSpPr>
              <xdr:cNvPr id="77858" name="Option Button 34" hidden="1">
                <a:extLst>
                  <a:ext uri="{63B3BB69-23CF-44E3-9099-C40C66FF867C}">
                    <a14:compatExt spid="_x0000_s77858"/>
                  </a:ext>
                  <a:ext uri="{FF2B5EF4-FFF2-40B4-BE49-F238E27FC236}">
                    <a16:creationId xmlns:a16="http://schemas.microsoft.com/office/drawing/2014/main" id="{00000000-0008-0000-0800-000022300100}"/>
                  </a:ext>
                </a:extLst>
              </xdr:cNvPr>
              <xdr:cNvSpPr/>
            </xdr:nvSpPr>
            <xdr:spPr bwMode="auto">
              <a:xfrm>
                <a:off x="5483444" y="1890220"/>
                <a:ext cx="1020490" cy="20954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0 %</a:t>
                </a:r>
              </a:p>
            </xdr:txBody>
          </xdr:sp>
          <xdr:sp macro="" textlink="">
            <xdr:nvSpPr>
              <xdr:cNvPr id="77859" name="Option Button 35" hidden="1">
                <a:extLst>
                  <a:ext uri="{63B3BB69-23CF-44E3-9099-C40C66FF867C}">
                    <a14:compatExt spid="_x0000_s77859"/>
                  </a:ext>
                  <a:ext uri="{FF2B5EF4-FFF2-40B4-BE49-F238E27FC236}">
                    <a16:creationId xmlns:a16="http://schemas.microsoft.com/office/drawing/2014/main" id="{00000000-0008-0000-0800-000023300100}"/>
                  </a:ext>
                </a:extLst>
              </xdr:cNvPr>
              <xdr:cNvSpPr/>
            </xdr:nvSpPr>
            <xdr:spPr bwMode="auto">
              <a:xfrm>
                <a:off x="5483444" y="2080720"/>
                <a:ext cx="1020490" cy="20954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NAP</a:t>
                </a:r>
              </a:p>
            </xdr:txBody>
          </xdr:sp>
          <xdr:sp macro="" textlink="">
            <xdr:nvSpPr>
              <xdr:cNvPr id="77860" name="Option Button 36" hidden="1">
                <a:extLst>
                  <a:ext uri="{63B3BB69-23CF-44E3-9099-C40C66FF867C}">
                    <a14:compatExt spid="_x0000_s77860"/>
                  </a:ext>
                  <a:ext uri="{FF2B5EF4-FFF2-40B4-BE49-F238E27FC236}">
                    <a16:creationId xmlns:a16="http://schemas.microsoft.com/office/drawing/2014/main" id="{00000000-0008-0000-0800-000024300100}"/>
                  </a:ext>
                </a:extLst>
              </xdr:cNvPr>
              <xdr:cNvSpPr/>
            </xdr:nvSpPr>
            <xdr:spPr bwMode="auto">
              <a:xfrm>
                <a:off x="5483444" y="2271220"/>
                <a:ext cx="1020490" cy="20954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6385</xdr:colOff>
          <xdr:row>25</xdr:row>
          <xdr:rowOff>45269</xdr:rowOff>
        </xdr:from>
        <xdr:to>
          <xdr:col>5</xdr:col>
          <xdr:colOff>564647</xdr:colOff>
          <xdr:row>36</xdr:row>
          <xdr:rowOff>143457</xdr:rowOff>
        </xdr:to>
        <xdr:grpSp>
          <xdr:nvGrpSpPr>
            <xdr:cNvPr id="12" name="Group 11">
              <a:extLst>
                <a:ext uri="{FF2B5EF4-FFF2-40B4-BE49-F238E27FC236}">
                  <a16:creationId xmlns:a16="http://schemas.microsoft.com/office/drawing/2014/main" id="{00000000-0008-0000-0800-00000C000000}"/>
                </a:ext>
              </a:extLst>
            </xdr:cNvPr>
            <xdr:cNvGrpSpPr/>
          </xdr:nvGrpSpPr>
          <xdr:grpSpPr>
            <a:xfrm>
              <a:off x="1698473" y="5099122"/>
              <a:ext cx="1163380" cy="2160070"/>
              <a:chOff x="5147733" y="2865396"/>
              <a:chExt cx="1459956" cy="1914525"/>
            </a:xfrm>
          </xdr:grpSpPr>
          <xdr:sp macro="" textlink="">
            <xdr:nvSpPr>
              <xdr:cNvPr id="77861" name="Group Box 37" hidden="1">
                <a:extLst>
                  <a:ext uri="{63B3BB69-23CF-44E3-9099-C40C66FF867C}">
                    <a14:compatExt spid="_x0000_s77861"/>
                  </a:ext>
                  <a:ext uri="{FF2B5EF4-FFF2-40B4-BE49-F238E27FC236}">
                    <a16:creationId xmlns:a16="http://schemas.microsoft.com/office/drawing/2014/main" id="{00000000-0008-0000-0800-000025300100}"/>
                  </a:ext>
                </a:extLst>
              </xdr:cNvPr>
              <xdr:cNvSpPr/>
            </xdr:nvSpPr>
            <xdr:spPr bwMode="auto">
              <a:xfrm>
                <a:off x="5147733" y="2865396"/>
                <a:ext cx="1459956" cy="19145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Administrative</a:t>
                </a:r>
              </a:p>
            </xdr:txBody>
          </xdr:sp>
          <xdr:sp macro="" textlink="">
            <xdr:nvSpPr>
              <xdr:cNvPr id="77862" name="Option Button 38" hidden="1">
                <a:extLst>
                  <a:ext uri="{63B3BB69-23CF-44E3-9099-C40C66FF867C}">
                    <a14:compatExt spid="_x0000_s77862"/>
                  </a:ext>
                  <a:ext uri="{FF2B5EF4-FFF2-40B4-BE49-F238E27FC236}">
                    <a16:creationId xmlns:a16="http://schemas.microsoft.com/office/drawing/2014/main" id="{00000000-0008-0000-0800-000026300100}"/>
                  </a:ext>
                </a:extLst>
              </xdr:cNvPr>
              <xdr:cNvSpPr/>
            </xdr:nvSpPr>
            <xdr:spPr bwMode="auto">
              <a:xfrm>
                <a:off x="5487385" y="3031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95-100 %</a:t>
                </a:r>
              </a:p>
            </xdr:txBody>
          </xdr:sp>
          <xdr:sp macro="" textlink="">
            <xdr:nvSpPr>
              <xdr:cNvPr id="77863" name="Option Button 39" hidden="1">
                <a:extLst>
                  <a:ext uri="{63B3BB69-23CF-44E3-9099-C40C66FF867C}">
                    <a14:compatExt spid="_x0000_s77863"/>
                  </a:ext>
                  <a:ext uri="{FF2B5EF4-FFF2-40B4-BE49-F238E27FC236}">
                    <a16:creationId xmlns:a16="http://schemas.microsoft.com/office/drawing/2014/main" id="{00000000-0008-0000-0800-000027300100}"/>
                  </a:ext>
                </a:extLst>
              </xdr:cNvPr>
              <xdr:cNvSpPr/>
            </xdr:nvSpPr>
            <xdr:spPr bwMode="auto">
              <a:xfrm>
                <a:off x="5487385" y="3222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75-95 %</a:t>
                </a:r>
              </a:p>
            </xdr:txBody>
          </xdr:sp>
          <xdr:sp macro="" textlink="">
            <xdr:nvSpPr>
              <xdr:cNvPr id="77864" name="Option Button 40" hidden="1">
                <a:extLst>
                  <a:ext uri="{63B3BB69-23CF-44E3-9099-C40C66FF867C}">
                    <a14:compatExt spid="_x0000_s77864"/>
                  </a:ext>
                  <a:ext uri="{FF2B5EF4-FFF2-40B4-BE49-F238E27FC236}">
                    <a16:creationId xmlns:a16="http://schemas.microsoft.com/office/drawing/2014/main" id="{00000000-0008-0000-0800-000028300100}"/>
                  </a:ext>
                </a:extLst>
              </xdr:cNvPr>
              <xdr:cNvSpPr/>
            </xdr:nvSpPr>
            <xdr:spPr bwMode="auto">
              <a:xfrm>
                <a:off x="5487385" y="3412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50-75 %</a:t>
                </a:r>
              </a:p>
            </xdr:txBody>
          </xdr:sp>
          <xdr:sp macro="" textlink="">
            <xdr:nvSpPr>
              <xdr:cNvPr id="77865" name="Option Button 41" hidden="1">
                <a:extLst>
                  <a:ext uri="{63B3BB69-23CF-44E3-9099-C40C66FF867C}">
                    <a14:compatExt spid="_x0000_s77865"/>
                  </a:ext>
                  <a:ext uri="{FF2B5EF4-FFF2-40B4-BE49-F238E27FC236}">
                    <a16:creationId xmlns:a16="http://schemas.microsoft.com/office/drawing/2014/main" id="{00000000-0008-0000-0800-000029300100}"/>
                  </a:ext>
                </a:extLst>
              </xdr:cNvPr>
              <xdr:cNvSpPr/>
            </xdr:nvSpPr>
            <xdr:spPr bwMode="auto">
              <a:xfrm>
                <a:off x="5487385" y="3603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25-50 %</a:t>
                </a:r>
              </a:p>
            </xdr:txBody>
          </xdr:sp>
          <xdr:sp macro="" textlink="">
            <xdr:nvSpPr>
              <xdr:cNvPr id="77866" name="Option Button 42" hidden="1">
                <a:extLst>
                  <a:ext uri="{63B3BB69-23CF-44E3-9099-C40C66FF867C}">
                    <a14:compatExt spid="_x0000_s77866"/>
                  </a:ext>
                  <a:ext uri="{FF2B5EF4-FFF2-40B4-BE49-F238E27FC236}">
                    <a16:creationId xmlns:a16="http://schemas.microsoft.com/office/drawing/2014/main" id="{00000000-0008-0000-0800-00002A300100}"/>
                  </a:ext>
                </a:extLst>
              </xdr:cNvPr>
              <xdr:cNvSpPr/>
            </xdr:nvSpPr>
            <xdr:spPr bwMode="auto">
              <a:xfrm>
                <a:off x="5487385" y="3793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1-25 %</a:t>
                </a:r>
              </a:p>
            </xdr:txBody>
          </xdr:sp>
          <xdr:sp macro="" textlink="">
            <xdr:nvSpPr>
              <xdr:cNvPr id="77867" name="Option Button 43" hidden="1">
                <a:extLst>
                  <a:ext uri="{63B3BB69-23CF-44E3-9099-C40C66FF867C}">
                    <a14:compatExt spid="_x0000_s77867"/>
                  </a:ext>
                  <a:ext uri="{FF2B5EF4-FFF2-40B4-BE49-F238E27FC236}">
                    <a16:creationId xmlns:a16="http://schemas.microsoft.com/office/drawing/2014/main" id="{00000000-0008-0000-0800-00002B300100}"/>
                  </a:ext>
                </a:extLst>
              </xdr:cNvPr>
              <xdr:cNvSpPr/>
            </xdr:nvSpPr>
            <xdr:spPr bwMode="auto">
              <a:xfrm>
                <a:off x="5487385" y="3984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0 %</a:t>
                </a:r>
              </a:p>
            </xdr:txBody>
          </xdr:sp>
          <xdr:sp macro="" textlink="">
            <xdr:nvSpPr>
              <xdr:cNvPr id="77868" name="Option Button 44" hidden="1">
                <a:extLst>
                  <a:ext uri="{63B3BB69-23CF-44E3-9099-C40C66FF867C}">
                    <a14:compatExt spid="_x0000_s77868"/>
                  </a:ext>
                  <a:ext uri="{FF2B5EF4-FFF2-40B4-BE49-F238E27FC236}">
                    <a16:creationId xmlns:a16="http://schemas.microsoft.com/office/drawing/2014/main" id="{00000000-0008-0000-0800-00002C300100}"/>
                  </a:ext>
                </a:extLst>
              </xdr:cNvPr>
              <xdr:cNvSpPr/>
            </xdr:nvSpPr>
            <xdr:spPr bwMode="auto">
              <a:xfrm>
                <a:off x="5487385" y="41749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NAP</a:t>
                </a:r>
              </a:p>
            </xdr:txBody>
          </xdr:sp>
          <xdr:sp macro="" textlink="">
            <xdr:nvSpPr>
              <xdr:cNvPr id="77869" name="Option Button 45" hidden="1">
                <a:extLst>
                  <a:ext uri="{63B3BB69-23CF-44E3-9099-C40C66FF867C}">
                    <a14:compatExt spid="_x0000_s77869"/>
                  </a:ext>
                  <a:ext uri="{FF2B5EF4-FFF2-40B4-BE49-F238E27FC236}">
                    <a16:creationId xmlns:a16="http://schemas.microsoft.com/office/drawing/2014/main" id="{00000000-0008-0000-0800-00002D300100}"/>
                  </a:ext>
                </a:extLst>
              </xdr:cNvPr>
              <xdr:cNvSpPr/>
            </xdr:nvSpPr>
            <xdr:spPr bwMode="auto">
              <a:xfrm>
                <a:off x="5487385" y="4365417"/>
                <a:ext cx="1021802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11572</xdr:colOff>
          <xdr:row>37</xdr:row>
          <xdr:rowOff>132143</xdr:rowOff>
        </xdr:from>
        <xdr:to>
          <xdr:col>5</xdr:col>
          <xdr:colOff>573010</xdr:colOff>
          <xdr:row>48</xdr:row>
          <xdr:rowOff>158800</xdr:rowOff>
        </xdr:to>
        <xdr:grpSp>
          <xdr:nvGrpSpPr>
            <xdr:cNvPr id="13" name="Group 12">
              <a:extLst>
                <a:ext uri="{FF2B5EF4-FFF2-40B4-BE49-F238E27FC236}">
                  <a16:creationId xmlns:a16="http://schemas.microsoft.com/office/drawing/2014/main" id="{00000000-0008-0000-0800-00000D000000}"/>
                </a:ext>
              </a:extLst>
            </xdr:cNvPr>
            <xdr:cNvGrpSpPr/>
          </xdr:nvGrpSpPr>
          <xdr:grpSpPr>
            <a:xfrm>
              <a:off x="1703660" y="7438378"/>
              <a:ext cx="1166556" cy="2122157"/>
              <a:chOff x="5154329" y="4954338"/>
              <a:chExt cx="1459951" cy="1914526"/>
            </a:xfrm>
          </xdr:grpSpPr>
          <xdr:sp macro="" textlink="">
            <xdr:nvSpPr>
              <xdr:cNvPr id="77870" name="Group Box 46" hidden="1">
                <a:extLst>
                  <a:ext uri="{63B3BB69-23CF-44E3-9099-C40C66FF867C}">
                    <a14:compatExt spid="_x0000_s77870"/>
                  </a:ext>
                  <a:ext uri="{FF2B5EF4-FFF2-40B4-BE49-F238E27FC236}">
                    <a16:creationId xmlns:a16="http://schemas.microsoft.com/office/drawing/2014/main" id="{00000000-0008-0000-0800-00002E300100}"/>
                  </a:ext>
                </a:extLst>
              </xdr:cNvPr>
              <xdr:cNvSpPr/>
            </xdr:nvSpPr>
            <xdr:spPr bwMode="auto">
              <a:xfrm>
                <a:off x="5154329" y="4954338"/>
                <a:ext cx="1459951" cy="191452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Pénal</a:t>
                </a:r>
              </a:p>
            </xdr:txBody>
          </xdr:sp>
          <xdr:sp macro="" textlink="">
            <xdr:nvSpPr>
              <xdr:cNvPr id="77871" name="Option Button 47" hidden="1">
                <a:extLst>
                  <a:ext uri="{63B3BB69-23CF-44E3-9099-C40C66FF867C}">
                    <a14:compatExt spid="_x0000_s77871"/>
                  </a:ext>
                  <a:ext uri="{FF2B5EF4-FFF2-40B4-BE49-F238E27FC236}">
                    <a16:creationId xmlns:a16="http://schemas.microsoft.com/office/drawing/2014/main" id="{00000000-0008-0000-0800-00002F300100}"/>
                  </a:ext>
                </a:extLst>
              </xdr:cNvPr>
              <xdr:cNvSpPr/>
            </xdr:nvSpPr>
            <xdr:spPr bwMode="auto">
              <a:xfrm>
                <a:off x="5487385" y="5127417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95-100 %</a:t>
                </a:r>
              </a:p>
            </xdr:txBody>
          </xdr:sp>
          <xdr:sp macro="" textlink="">
            <xdr:nvSpPr>
              <xdr:cNvPr id="77872" name="Option Button 48" hidden="1">
                <a:extLst>
                  <a:ext uri="{63B3BB69-23CF-44E3-9099-C40C66FF867C}">
                    <a14:compatExt spid="_x0000_s77872"/>
                  </a:ext>
                  <a:ext uri="{FF2B5EF4-FFF2-40B4-BE49-F238E27FC236}">
                    <a16:creationId xmlns:a16="http://schemas.microsoft.com/office/drawing/2014/main" id="{00000000-0008-0000-0800-000030300100}"/>
                  </a:ext>
                </a:extLst>
              </xdr:cNvPr>
              <xdr:cNvSpPr/>
            </xdr:nvSpPr>
            <xdr:spPr bwMode="auto">
              <a:xfrm>
                <a:off x="5487385" y="5317917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75-95 %</a:t>
                </a:r>
              </a:p>
            </xdr:txBody>
          </xdr:sp>
          <xdr:sp macro="" textlink="">
            <xdr:nvSpPr>
              <xdr:cNvPr id="77873" name="Option Button 49" hidden="1">
                <a:extLst>
                  <a:ext uri="{63B3BB69-23CF-44E3-9099-C40C66FF867C}">
                    <a14:compatExt spid="_x0000_s77873"/>
                  </a:ext>
                  <a:ext uri="{FF2B5EF4-FFF2-40B4-BE49-F238E27FC236}">
                    <a16:creationId xmlns:a16="http://schemas.microsoft.com/office/drawing/2014/main" id="{00000000-0008-0000-0800-000031300100}"/>
                  </a:ext>
                </a:extLst>
              </xdr:cNvPr>
              <xdr:cNvSpPr/>
            </xdr:nvSpPr>
            <xdr:spPr bwMode="auto">
              <a:xfrm>
                <a:off x="5487385" y="5508417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50-75 %</a:t>
                </a:r>
              </a:p>
            </xdr:txBody>
          </xdr:sp>
          <xdr:sp macro="" textlink="">
            <xdr:nvSpPr>
              <xdr:cNvPr id="77874" name="Option Button 50" hidden="1">
                <a:extLst>
                  <a:ext uri="{63B3BB69-23CF-44E3-9099-C40C66FF867C}">
                    <a14:compatExt spid="_x0000_s77874"/>
                  </a:ext>
                  <a:ext uri="{FF2B5EF4-FFF2-40B4-BE49-F238E27FC236}">
                    <a16:creationId xmlns:a16="http://schemas.microsoft.com/office/drawing/2014/main" id="{00000000-0008-0000-0800-000032300100}"/>
                  </a:ext>
                </a:extLst>
              </xdr:cNvPr>
              <xdr:cNvSpPr/>
            </xdr:nvSpPr>
            <xdr:spPr bwMode="auto">
              <a:xfrm>
                <a:off x="5487385" y="5698917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25-50 %</a:t>
                </a:r>
              </a:p>
            </xdr:txBody>
          </xdr:sp>
          <xdr:sp macro="" textlink="">
            <xdr:nvSpPr>
              <xdr:cNvPr id="77875" name="Option Button 51" hidden="1">
                <a:extLst>
                  <a:ext uri="{63B3BB69-23CF-44E3-9099-C40C66FF867C}">
                    <a14:compatExt spid="_x0000_s77875"/>
                  </a:ext>
                  <a:ext uri="{FF2B5EF4-FFF2-40B4-BE49-F238E27FC236}">
                    <a16:creationId xmlns:a16="http://schemas.microsoft.com/office/drawing/2014/main" id="{00000000-0008-0000-0800-000033300100}"/>
                  </a:ext>
                </a:extLst>
              </xdr:cNvPr>
              <xdr:cNvSpPr/>
            </xdr:nvSpPr>
            <xdr:spPr bwMode="auto">
              <a:xfrm>
                <a:off x="5487385" y="5889417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1-25 %</a:t>
                </a:r>
              </a:p>
            </xdr:txBody>
          </xdr:sp>
          <xdr:sp macro="" textlink="">
            <xdr:nvSpPr>
              <xdr:cNvPr id="77876" name="Option Button 52" hidden="1">
                <a:extLst>
                  <a:ext uri="{63B3BB69-23CF-44E3-9099-C40C66FF867C}">
                    <a14:compatExt spid="_x0000_s77876"/>
                  </a:ext>
                  <a:ext uri="{FF2B5EF4-FFF2-40B4-BE49-F238E27FC236}">
                    <a16:creationId xmlns:a16="http://schemas.microsoft.com/office/drawing/2014/main" id="{00000000-0008-0000-0800-000034300100}"/>
                  </a:ext>
                </a:extLst>
              </xdr:cNvPr>
              <xdr:cNvSpPr/>
            </xdr:nvSpPr>
            <xdr:spPr bwMode="auto">
              <a:xfrm>
                <a:off x="5487385" y="6079917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0 %</a:t>
                </a:r>
              </a:p>
            </xdr:txBody>
          </xdr:sp>
          <xdr:sp macro="" textlink="">
            <xdr:nvSpPr>
              <xdr:cNvPr id="77877" name="Option Button 53" hidden="1">
                <a:extLst>
                  <a:ext uri="{63B3BB69-23CF-44E3-9099-C40C66FF867C}">
                    <a14:compatExt spid="_x0000_s77877"/>
                  </a:ext>
                  <a:ext uri="{FF2B5EF4-FFF2-40B4-BE49-F238E27FC236}">
                    <a16:creationId xmlns:a16="http://schemas.microsoft.com/office/drawing/2014/main" id="{00000000-0008-0000-0800-000035300100}"/>
                  </a:ext>
                </a:extLst>
              </xdr:cNvPr>
              <xdr:cNvSpPr/>
            </xdr:nvSpPr>
            <xdr:spPr bwMode="auto">
              <a:xfrm>
                <a:off x="5487385" y="6270417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NAP</a:t>
                </a:r>
              </a:p>
            </xdr:txBody>
          </xdr:sp>
          <xdr:sp macro="" textlink="">
            <xdr:nvSpPr>
              <xdr:cNvPr id="77878" name="Option Button 54" hidden="1">
                <a:extLst>
                  <a:ext uri="{63B3BB69-23CF-44E3-9099-C40C66FF867C}">
                    <a14:compatExt spid="_x0000_s77878"/>
                  </a:ext>
                  <a:ext uri="{FF2B5EF4-FFF2-40B4-BE49-F238E27FC236}">
                    <a16:creationId xmlns:a16="http://schemas.microsoft.com/office/drawing/2014/main" id="{00000000-0008-0000-0800-000036300100}"/>
                  </a:ext>
                </a:extLst>
              </xdr:cNvPr>
              <xdr:cNvSpPr/>
            </xdr:nvSpPr>
            <xdr:spPr bwMode="auto">
              <a:xfrm>
                <a:off x="5487385" y="6460916"/>
                <a:ext cx="1021803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fr-FR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13</xdr:row>
          <xdr:rowOff>161925</xdr:rowOff>
        </xdr:from>
        <xdr:to>
          <xdr:col>9</xdr:col>
          <xdr:colOff>323850</xdr:colOff>
          <xdr:row>15</xdr:row>
          <xdr:rowOff>9525</xdr:rowOff>
        </xdr:to>
        <xdr:sp macro="" textlink="">
          <xdr:nvSpPr>
            <xdr:cNvPr id="77879" name="Check Box 55" hidden="1">
              <a:extLst>
                <a:ext uri="{63B3BB69-23CF-44E3-9099-C40C66FF867C}">
                  <a14:compatExt spid="_x0000_s77879"/>
                </a:ext>
                <a:ext uri="{FF2B5EF4-FFF2-40B4-BE49-F238E27FC236}">
                  <a16:creationId xmlns:a16="http://schemas.microsoft.com/office/drawing/2014/main" id="{00000000-0008-0000-0800-0000373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14</xdr:row>
          <xdr:rowOff>161925</xdr:rowOff>
        </xdr:from>
        <xdr:to>
          <xdr:col>9</xdr:col>
          <xdr:colOff>323850</xdr:colOff>
          <xdr:row>16</xdr:row>
          <xdr:rowOff>9525</xdr:rowOff>
        </xdr:to>
        <xdr:sp macro="" textlink="">
          <xdr:nvSpPr>
            <xdr:cNvPr id="77880" name="Check Box 56" hidden="1">
              <a:extLst>
                <a:ext uri="{63B3BB69-23CF-44E3-9099-C40C66FF867C}">
                  <a14:compatExt spid="_x0000_s77880"/>
                </a:ext>
                <a:ext uri="{FF2B5EF4-FFF2-40B4-BE49-F238E27FC236}">
                  <a16:creationId xmlns:a16="http://schemas.microsoft.com/office/drawing/2014/main" id="{00000000-0008-0000-0800-0000383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15</xdr:row>
          <xdr:rowOff>161925</xdr:rowOff>
        </xdr:from>
        <xdr:to>
          <xdr:col>9</xdr:col>
          <xdr:colOff>323850</xdr:colOff>
          <xdr:row>17</xdr:row>
          <xdr:rowOff>9525</xdr:rowOff>
        </xdr:to>
        <xdr:sp macro="" textlink="">
          <xdr:nvSpPr>
            <xdr:cNvPr id="77881" name="Check Box 57" hidden="1">
              <a:extLst>
                <a:ext uri="{63B3BB69-23CF-44E3-9099-C40C66FF867C}">
                  <a14:compatExt spid="_x0000_s77881"/>
                </a:ext>
                <a:ext uri="{FF2B5EF4-FFF2-40B4-BE49-F238E27FC236}">
                  <a16:creationId xmlns:a16="http://schemas.microsoft.com/office/drawing/2014/main" id="{00000000-0008-0000-0800-0000393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16</xdr:row>
          <xdr:rowOff>161925</xdr:rowOff>
        </xdr:from>
        <xdr:to>
          <xdr:col>9</xdr:col>
          <xdr:colOff>323850</xdr:colOff>
          <xdr:row>18</xdr:row>
          <xdr:rowOff>9525</xdr:rowOff>
        </xdr:to>
        <xdr:sp macro="" textlink="">
          <xdr:nvSpPr>
            <xdr:cNvPr id="77882" name="Check Box 58" hidden="1">
              <a:extLst>
                <a:ext uri="{63B3BB69-23CF-44E3-9099-C40C66FF867C}">
                  <a14:compatExt spid="_x0000_s77882"/>
                </a:ext>
                <a:ext uri="{FF2B5EF4-FFF2-40B4-BE49-F238E27FC236}">
                  <a16:creationId xmlns:a16="http://schemas.microsoft.com/office/drawing/2014/main" id="{00000000-0008-0000-0800-00003A3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25</xdr:row>
          <xdr:rowOff>171450</xdr:rowOff>
        </xdr:from>
        <xdr:to>
          <xdr:col>9</xdr:col>
          <xdr:colOff>276225</xdr:colOff>
          <xdr:row>27</xdr:row>
          <xdr:rowOff>38100</xdr:rowOff>
        </xdr:to>
        <xdr:sp macro="" textlink="">
          <xdr:nvSpPr>
            <xdr:cNvPr id="77883" name="Check Box 59" hidden="1">
              <a:extLst>
                <a:ext uri="{63B3BB69-23CF-44E3-9099-C40C66FF867C}">
                  <a14:compatExt spid="_x0000_s77883"/>
                </a:ext>
                <a:ext uri="{FF2B5EF4-FFF2-40B4-BE49-F238E27FC236}">
                  <a16:creationId xmlns:a16="http://schemas.microsoft.com/office/drawing/2014/main" id="{00000000-0008-0000-0800-00003B3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26</xdr:row>
          <xdr:rowOff>190500</xdr:rowOff>
        </xdr:from>
        <xdr:to>
          <xdr:col>9</xdr:col>
          <xdr:colOff>276225</xdr:colOff>
          <xdr:row>28</xdr:row>
          <xdr:rowOff>57150</xdr:rowOff>
        </xdr:to>
        <xdr:sp macro="" textlink="">
          <xdr:nvSpPr>
            <xdr:cNvPr id="77884" name="Check Box 60" hidden="1">
              <a:extLst>
                <a:ext uri="{63B3BB69-23CF-44E3-9099-C40C66FF867C}">
                  <a14:compatExt spid="_x0000_s77884"/>
                </a:ext>
                <a:ext uri="{FF2B5EF4-FFF2-40B4-BE49-F238E27FC236}">
                  <a16:creationId xmlns:a16="http://schemas.microsoft.com/office/drawing/2014/main" id="{00000000-0008-0000-0800-00003C3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28</xdr:row>
          <xdr:rowOff>9525</xdr:rowOff>
        </xdr:from>
        <xdr:to>
          <xdr:col>9</xdr:col>
          <xdr:colOff>276225</xdr:colOff>
          <xdr:row>29</xdr:row>
          <xdr:rowOff>66675</xdr:rowOff>
        </xdr:to>
        <xdr:sp macro="" textlink="">
          <xdr:nvSpPr>
            <xdr:cNvPr id="77885" name="Check Box 61" hidden="1">
              <a:extLst>
                <a:ext uri="{63B3BB69-23CF-44E3-9099-C40C66FF867C}">
                  <a14:compatExt spid="_x0000_s77885"/>
                </a:ext>
                <a:ext uri="{FF2B5EF4-FFF2-40B4-BE49-F238E27FC236}">
                  <a16:creationId xmlns:a16="http://schemas.microsoft.com/office/drawing/2014/main" id="{00000000-0008-0000-0800-00003D3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29</xdr:row>
          <xdr:rowOff>28575</xdr:rowOff>
        </xdr:from>
        <xdr:to>
          <xdr:col>9</xdr:col>
          <xdr:colOff>276225</xdr:colOff>
          <xdr:row>30</xdr:row>
          <xdr:rowOff>85725</xdr:rowOff>
        </xdr:to>
        <xdr:sp macro="" textlink="">
          <xdr:nvSpPr>
            <xdr:cNvPr id="77886" name="Check Box 62" hidden="1">
              <a:extLst>
                <a:ext uri="{63B3BB69-23CF-44E3-9099-C40C66FF867C}">
                  <a14:compatExt spid="_x0000_s77886"/>
                </a:ext>
                <a:ext uri="{FF2B5EF4-FFF2-40B4-BE49-F238E27FC236}">
                  <a16:creationId xmlns:a16="http://schemas.microsoft.com/office/drawing/2014/main" id="{00000000-0008-0000-0800-00003E3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30</xdr:row>
          <xdr:rowOff>38100</xdr:rowOff>
        </xdr:from>
        <xdr:to>
          <xdr:col>9</xdr:col>
          <xdr:colOff>276225</xdr:colOff>
          <xdr:row>31</xdr:row>
          <xdr:rowOff>104775</xdr:rowOff>
        </xdr:to>
        <xdr:sp macro="" textlink="">
          <xdr:nvSpPr>
            <xdr:cNvPr id="77887" name="Check Box 63" hidden="1">
              <a:extLst>
                <a:ext uri="{63B3BB69-23CF-44E3-9099-C40C66FF867C}">
                  <a14:compatExt spid="_x0000_s77887"/>
                </a:ext>
                <a:ext uri="{FF2B5EF4-FFF2-40B4-BE49-F238E27FC236}">
                  <a16:creationId xmlns:a16="http://schemas.microsoft.com/office/drawing/2014/main" id="{00000000-0008-0000-0800-00003F3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37</xdr:row>
          <xdr:rowOff>161925</xdr:rowOff>
        </xdr:from>
        <xdr:to>
          <xdr:col>9</xdr:col>
          <xdr:colOff>247650</xdr:colOff>
          <xdr:row>39</xdr:row>
          <xdr:rowOff>9525</xdr:rowOff>
        </xdr:to>
        <xdr:sp macro="" textlink="">
          <xdr:nvSpPr>
            <xdr:cNvPr id="77888" name="Check Box 64" hidden="1">
              <a:extLst>
                <a:ext uri="{63B3BB69-23CF-44E3-9099-C40C66FF867C}">
                  <a14:compatExt spid="_x0000_s77888"/>
                </a:ext>
                <a:ext uri="{FF2B5EF4-FFF2-40B4-BE49-F238E27FC236}">
                  <a16:creationId xmlns:a16="http://schemas.microsoft.com/office/drawing/2014/main" id="{00000000-0008-0000-0800-0000403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38</xdr:row>
          <xdr:rowOff>161925</xdr:rowOff>
        </xdr:from>
        <xdr:to>
          <xdr:col>9</xdr:col>
          <xdr:colOff>247650</xdr:colOff>
          <xdr:row>40</xdr:row>
          <xdr:rowOff>9525</xdr:rowOff>
        </xdr:to>
        <xdr:sp macro="" textlink="">
          <xdr:nvSpPr>
            <xdr:cNvPr id="77889" name="Check Box 65" hidden="1">
              <a:extLst>
                <a:ext uri="{63B3BB69-23CF-44E3-9099-C40C66FF867C}">
                  <a14:compatExt spid="_x0000_s77889"/>
                </a:ext>
                <a:ext uri="{FF2B5EF4-FFF2-40B4-BE49-F238E27FC236}">
                  <a16:creationId xmlns:a16="http://schemas.microsoft.com/office/drawing/2014/main" id="{00000000-0008-0000-0800-0000413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39</xdr:row>
          <xdr:rowOff>161925</xdr:rowOff>
        </xdr:from>
        <xdr:to>
          <xdr:col>9</xdr:col>
          <xdr:colOff>247650</xdr:colOff>
          <xdr:row>41</xdr:row>
          <xdr:rowOff>9525</xdr:rowOff>
        </xdr:to>
        <xdr:sp macro="" textlink="">
          <xdr:nvSpPr>
            <xdr:cNvPr id="77890" name="Check Box 66" hidden="1">
              <a:extLst>
                <a:ext uri="{63B3BB69-23CF-44E3-9099-C40C66FF867C}">
                  <a14:compatExt spid="_x0000_s77890"/>
                </a:ext>
                <a:ext uri="{FF2B5EF4-FFF2-40B4-BE49-F238E27FC236}">
                  <a16:creationId xmlns:a16="http://schemas.microsoft.com/office/drawing/2014/main" id="{00000000-0008-0000-0800-0000423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40</xdr:row>
          <xdr:rowOff>152400</xdr:rowOff>
        </xdr:from>
        <xdr:to>
          <xdr:col>9</xdr:col>
          <xdr:colOff>247650</xdr:colOff>
          <xdr:row>42</xdr:row>
          <xdr:rowOff>0</xdr:rowOff>
        </xdr:to>
        <xdr:sp macro="" textlink="">
          <xdr:nvSpPr>
            <xdr:cNvPr id="77891" name="Check Box 67" hidden="1">
              <a:extLst>
                <a:ext uri="{63B3BB69-23CF-44E3-9099-C40C66FF867C}">
                  <a14:compatExt spid="_x0000_s77891"/>
                </a:ext>
                <a:ext uri="{FF2B5EF4-FFF2-40B4-BE49-F238E27FC236}">
                  <a16:creationId xmlns:a16="http://schemas.microsoft.com/office/drawing/2014/main" id="{00000000-0008-0000-0800-0000433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41</xdr:row>
          <xdr:rowOff>152400</xdr:rowOff>
        </xdr:from>
        <xdr:to>
          <xdr:col>9</xdr:col>
          <xdr:colOff>247650</xdr:colOff>
          <xdr:row>43</xdr:row>
          <xdr:rowOff>0</xdr:rowOff>
        </xdr:to>
        <xdr:sp macro="" textlink="">
          <xdr:nvSpPr>
            <xdr:cNvPr id="77892" name="Check Box 68" hidden="1">
              <a:extLst>
                <a:ext uri="{63B3BB69-23CF-44E3-9099-C40C66FF867C}">
                  <a14:compatExt spid="_x0000_s77892"/>
                </a:ext>
                <a:ext uri="{FF2B5EF4-FFF2-40B4-BE49-F238E27FC236}">
                  <a16:creationId xmlns:a16="http://schemas.microsoft.com/office/drawing/2014/main" id="{00000000-0008-0000-0800-0000443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201707</xdr:colOff>
      <xdr:row>8</xdr:row>
      <xdr:rowOff>74703</xdr:rowOff>
    </xdr:from>
    <xdr:to>
      <xdr:col>3</xdr:col>
      <xdr:colOff>67237</xdr:colOff>
      <xdr:row>11</xdr:row>
      <xdr:rowOff>11206</xdr:rowOff>
    </xdr:to>
    <xdr:sp macro="" textlink="B10">
      <xdr:nvSpPr>
        <xdr:cNvPr id="14" name="Rectangle: Rounded Corners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/>
      </xdr:nvSpPr>
      <xdr:spPr>
        <a:xfrm>
          <a:off x="201707" y="1979703"/>
          <a:ext cx="1311089" cy="508003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fld id="{B112C845-D7A3-4430-8E0F-8B84B23F014A}" type="TxLink">
            <a:rPr lang="en-US" sz="1100" b="1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Taux de déploiement</a:t>
          </a:fld>
          <a:endParaRPr lang="en-GB" sz="1100" b="1"/>
        </a:p>
      </xdr:txBody>
    </xdr:sp>
    <xdr:clientData/>
  </xdr:twoCellAnchor>
  <xdr:twoCellAnchor>
    <xdr:from>
      <xdr:col>3</xdr:col>
      <xdr:colOff>231590</xdr:colOff>
      <xdr:row>8</xdr:row>
      <xdr:rowOff>74703</xdr:rowOff>
    </xdr:from>
    <xdr:to>
      <xdr:col>6</xdr:col>
      <xdr:colOff>89648</xdr:colOff>
      <xdr:row>10</xdr:row>
      <xdr:rowOff>82174</xdr:rowOff>
    </xdr:to>
    <xdr:sp macro="" textlink="E10">
      <xdr:nvSpPr>
        <xdr:cNvPr id="15" name="Rectangle: Rounded Corners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/>
      </xdr:nvSpPr>
      <xdr:spPr>
        <a:xfrm>
          <a:off x="1688915" y="1027203"/>
          <a:ext cx="1324908" cy="388471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fld id="{31FCC585-CB5B-432F-BBE9-1570183458ED}" type="TxLink">
            <a:rPr lang="en-US" sz="1100" b="1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Taux d'utilisation</a:t>
          </a:fld>
          <a:endParaRPr lang="en-GB" sz="1100" b="1"/>
        </a:p>
      </xdr:txBody>
    </xdr:sp>
    <xdr:clientData/>
  </xdr:twoCellAnchor>
  <xdr:twoCellAnchor>
    <xdr:from>
      <xdr:col>8</xdr:col>
      <xdr:colOff>7470</xdr:colOff>
      <xdr:row>8</xdr:row>
      <xdr:rowOff>74703</xdr:rowOff>
    </xdr:from>
    <xdr:to>
      <xdr:col>9</xdr:col>
      <xdr:colOff>351118</xdr:colOff>
      <xdr:row>10</xdr:row>
      <xdr:rowOff>82174</xdr:rowOff>
    </xdr:to>
    <xdr:sp macro="" textlink="I10">
      <xdr:nvSpPr>
        <xdr:cNvPr id="16" name="Rectangle: Rounded Corners 15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/>
      </xdr:nvSpPr>
      <xdr:spPr>
        <a:xfrm>
          <a:off x="3236445" y="1027203"/>
          <a:ext cx="2963023" cy="388471"/>
        </a:xfrm>
        <a:prstGeom prst="roundRect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fld id="{FE3002D2-3C7C-4DB2-B50E-AE2A3FF7445A}" type="TxLink">
            <a:rPr lang="en-US" sz="1100" b="1" i="0" u="none" strike="noStrike">
              <a:solidFill>
                <a:srgbClr val="000000"/>
              </a:solidFill>
              <a:latin typeface="Calibri"/>
              <a:ea typeface="+mn-ea"/>
              <a:cs typeface="Calibri"/>
            </a:rPr>
            <a:pPr marL="0" indent="0" algn="ctr"/>
            <a:t>Fonctionnalités</a:t>
          </a:fld>
          <a:endParaRPr lang="en-GB" sz="1100" b="1" i="0" u="none" strike="noStrike">
            <a:solidFill>
              <a:srgbClr val="000000"/>
            </a:solidFill>
            <a:latin typeface="Calibri"/>
            <a:ea typeface="+mn-ea"/>
            <a:cs typeface="Calibri"/>
          </a:endParaRPr>
        </a:p>
      </xdr:txBody>
    </xdr:sp>
    <xdr:clientData/>
  </xdr:twoCellAnchor>
  <xdr:twoCellAnchor>
    <xdr:from>
      <xdr:col>1</xdr:col>
      <xdr:colOff>78441</xdr:colOff>
      <xdr:row>49</xdr:row>
      <xdr:rowOff>130734</xdr:rowOff>
    </xdr:from>
    <xdr:to>
      <xdr:col>8</xdr:col>
      <xdr:colOff>1826559</xdr:colOff>
      <xdr:row>56</xdr:row>
      <xdr:rowOff>168088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235323</xdr:colOff>
      <xdr:row>5</xdr:row>
      <xdr:rowOff>78442</xdr:rowOff>
    </xdr:from>
    <xdr:to>
      <xdr:col>11</xdr:col>
      <xdr:colOff>3608294</xdr:colOff>
      <xdr:row>6</xdr:row>
      <xdr:rowOff>276413</xdr:rowOff>
    </xdr:to>
    <xdr:sp macro="" textlink="$S$7">
      <xdr:nvSpPr>
        <xdr:cNvPr id="20" name="Rectangle: Rounded Corners 19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SpPr/>
      </xdr:nvSpPr>
      <xdr:spPr>
        <a:xfrm>
          <a:off x="1680882" y="78442"/>
          <a:ext cx="8314765" cy="388471"/>
        </a:xfrm>
        <a:prstGeom prst="round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fld id="{4A9E871B-5971-4BF2-9EE1-762711376265}" type="TxLink">
            <a:rPr lang="en-US" sz="1600" b="1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062-23 - S’il existe des outils d’assistance à la rédaction dans les tribunaux, quels sont les taux de déploiement et d’utilisation ?  </a:t>
          </a:fld>
          <a:endParaRPr lang="en-GB" sz="1600" b="1"/>
        </a:p>
      </xdr:txBody>
    </xdr:sp>
    <xdr:clientData/>
  </xdr:twoCellAnchor>
  <xdr:twoCellAnchor>
    <xdr:from>
      <xdr:col>3</xdr:col>
      <xdr:colOff>235323</xdr:colOff>
      <xdr:row>6</xdr:row>
      <xdr:rowOff>347382</xdr:rowOff>
    </xdr:from>
    <xdr:to>
      <xdr:col>11</xdr:col>
      <xdr:colOff>3608294</xdr:colOff>
      <xdr:row>7</xdr:row>
      <xdr:rowOff>354853</xdr:rowOff>
    </xdr:to>
    <xdr:sp macro="" textlink="$S$8">
      <xdr:nvSpPr>
        <xdr:cNvPr id="21" name="Rectangle: Rounded Corners 20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SpPr/>
      </xdr:nvSpPr>
      <xdr:spPr>
        <a:xfrm>
          <a:off x="1680882" y="537882"/>
          <a:ext cx="8314765" cy="388471"/>
        </a:xfrm>
        <a:prstGeom prst="round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fld id="{1BE2FF79-7462-4617-8DB7-2EBBA9886DFF}" type="TxLink">
            <a:rPr lang="en-US" sz="1600" b="1" i="0" u="none" strike="noStrike">
              <a:solidFill>
                <a:srgbClr val="000000"/>
              </a:solidFill>
              <a:latin typeface="Calibri"/>
              <a:ea typeface="+mn-ea"/>
              <a:cs typeface="Calibri"/>
            </a:rPr>
            <a:pPr marL="0" indent="0" algn="l"/>
            <a:t>062-24 - S’il existe des outils d’assistance à la rédaction dans les tribunaux, veuillez préciser leurs fonctionnalités :</a:t>
          </a:fld>
          <a:endParaRPr lang="en-GB" sz="1600" b="1" i="0" u="none" strike="noStrike">
            <a:solidFill>
              <a:srgbClr val="000000"/>
            </a:solidFill>
            <a:latin typeface="Calibri"/>
            <a:ea typeface="+mn-ea"/>
            <a:cs typeface="Calibri"/>
          </a:endParaRPr>
        </a:p>
      </xdr:txBody>
    </xdr:sp>
    <xdr:clientData/>
  </xdr:twoCellAnchor>
  <xdr:twoCellAnchor>
    <xdr:from>
      <xdr:col>8</xdr:col>
      <xdr:colOff>1344705</xdr:colOff>
      <xdr:row>49</xdr:row>
      <xdr:rowOff>63500</xdr:rowOff>
    </xdr:from>
    <xdr:to>
      <xdr:col>11</xdr:col>
      <xdr:colOff>2879910</xdr:colOff>
      <xdr:row>56</xdr:row>
      <xdr:rowOff>123265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17</xdr:row>
          <xdr:rowOff>161925</xdr:rowOff>
        </xdr:from>
        <xdr:to>
          <xdr:col>11</xdr:col>
          <xdr:colOff>19050</xdr:colOff>
          <xdr:row>19</xdr:row>
          <xdr:rowOff>0</xdr:rowOff>
        </xdr:to>
        <xdr:sp macro="" textlink="">
          <xdr:nvSpPr>
            <xdr:cNvPr id="77893" name="Check Box 69" hidden="1">
              <a:extLst>
                <a:ext uri="{63B3BB69-23CF-44E3-9099-C40C66FF867C}">
                  <a14:compatExt spid="_x0000_s77893"/>
                </a:ext>
                <a:ext uri="{FF2B5EF4-FFF2-40B4-BE49-F238E27FC236}">
                  <a16:creationId xmlns:a16="http://schemas.microsoft.com/office/drawing/2014/main" id="{00000000-0008-0000-0800-0000453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18</xdr:row>
          <xdr:rowOff>161925</xdr:rowOff>
        </xdr:from>
        <xdr:to>
          <xdr:col>11</xdr:col>
          <xdr:colOff>19050</xdr:colOff>
          <xdr:row>20</xdr:row>
          <xdr:rowOff>0</xdr:rowOff>
        </xdr:to>
        <xdr:sp macro="" textlink="">
          <xdr:nvSpPr>
            <xdr:cNvPr id="77895" name="Check Box 71" hidden="1">
              <a:extLst>
                <a:ext uri="{63B3BB69-23CF-44E3-9099-C40C66FF867C}">
                  <a14:compatExt spid="_x0000_s77895"/>
                </a:ext>
                <a:ext uri="{FF2B5EF4-FFF2-40B4-BE49-F238E27FC236}">
                  <a16:creationId xmlns:a16="http://schemas.microsoft.com/office/drawing/2014/main" id="{00000000-0008-0000-0800-0000473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19</xdr:row>
          <xdr:rowOff>161925</xdr:rowOff>
        </xdr:from>
        <xdr:to>
          <xdr:col>11</xdr:col>
          <xdr:colOff>19050</xdr:colOff>
          <xdr:row>21</xdr:row>
          <xdr:rowOff>0</xdr:rowOff>
        </xdr:to>
        <xdr:sp macro="" textlink="">
          <xdr:nvSpPr>
            <xdr:cNvPr id="77896" name="Check Box 72" hidden="1">
              <a:extLst>
                <a:ext uri="{63B3BB69-23CF-44E3-9099-C40C66FF867C}">
                  <a14:compatExt spid="_x0000_s77896"/>
                </a:ext>
                <a:ext uri="{FF2B5EF4-FFF2-40B4-BE49-F238E27FC236}">
                  <a16:creationId xmlns:a16="http://schemas.microsoft.com/office/drawing/2014/main" id="{00000000-0008-0000-0800-0000483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20</xdr:row>
          <xdr:rowOff>161925</xdr:rowOff>
        </xdr:from>
        <xdr:to>
          <xdr:col>11</xdr:col>
          <xdr:colOff>19050</xdr:colOff>
          <xdr:row>22</xdr:row>
          <xdr:rowOff>0</xdr:rowOff>
        </xdr:to>
        <xdr:sp macro="" textlink="">
          <xdr:nvSpPr>
            <xdr:cNvPr id="77898" name="Check Box 74" hidden="1">
              <a:extLst>
                <a:ext uri="{63B3BB69-23CF-44E3-9099-C40C66FF867C}">
                  <a14:compatExt spid="_x0000_s77898"/>
                </a:ext>
                <a:ext uri="{FF2B5EF4-FFF2-40B4-BE49-F238E27FC236}">
                  <a16:creationId xmlns:a16="http://schemas.microsoft.com/office/drawing/2014/main" id="{00000000-0008-0000-0800-00004A3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31</xdr:row>
          <xdr:rowOff>38100</xdr:rowOff>
        </xdr:from>
        <xdr:to>
          <xdr:col>9</xdr:col>
          <xdr:colOff>276225</xdr:colOff>
          <xdr:row>32</xdr:row>
          <xdr:rowOff>104775</xdr:rowOff>
        </xdr:to>
        <xdr:sp macro="" textlink="">
          <xdr:nvSpPr>
            <xdr:cNvPr id="77900" name="Check Box 76" hidden="1">
              <a:extLst>
                <a:ext uri="{63B3BB69-23CF-44E3-9099-C40C66FF867C}">
                  <a14:compatExt spid="_x0000_s77900"/>
                </a:ext>
                <a:ext uri="{FF2B5EF4-FFF2-40B4-BE49-F238E27FC236}">
                  <a16:creationId xmlns:a16="http://schemas.microsoft.com/office/drawing/2014/main" id="{00000000-0008-0000-0800-00004C3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32</xdr:row>
          <xdr:rowOff>38100</xdr:rowOff>
        </xdr:from>
        <xdr:to>
          <xdr:col>9</xdr:col>
          <xdr:colOff>276225</xdr:colOff>
          <xdr:row>33</xdr:row>
          <xdr:rowOff>104775</xdr:rowOff>
        </xdr:to>
        <xdr:sp macro="" textlink="">
          <xdr:nvSpPr>
            <xdr:cNvPr id="77901" name="Check Box 77" hidden="1">
              <a:extLst>
                <a:ext uri="{63B3BB69-23CF-44E3-9099-C40C66FF867C}">
                  <a14:compatExt spid="_x0000_s77901"/>
                </a:ext>
                <a:ext uri="{FF2B5EF4-FFF2-40B4-BE49-F238E27FC236}">
                  <a16:creationId xmlns:a16="http://schemas.microsoft.com/office/drawing/2014/main" id="{00000000-0008-0000-0800-00004D3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43</xdr:row>
          <xdr:rowOff>152400</xdr:rowOff>
        </xdr:from>
        <xdr:to>
          <xdr:col>9</xdr:col>
          <xdr:colOff>247650</xdr:colOff>
          <xdr:row>45</xdr:row>
          <xdr:rowOff>0</xdr:rowOff>
        </xdr:to>
        <xdr:sp macro="" textlink="">
          <xdr:nvSpPr>
            <xdr:cNvPr id="77907" name="Check Box 83" hidden="1">
              <a:extLst>
                <a:ext uri="{63B3BB69-23CF-44E3-9099-C40C66FF867C}">
                  <a14:compatExt spid="_x0000_s77907"/>
                </a:ext>
                <a:ext uri="{FF2B5EF4-FFF2-40B4-BE49-F238E27FC236}">
                  <a16:creationId xmlns:a16="http://schemas.microsoft.com/office/drawing/2014/main" id="{00000000-0008-0000-0800-0000533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42</xdr:row>
          <xdr:rowOff>152400</xdr:rowOff>
        </xdr:from>
        <xdr:to>
          <xdr:col>9</xdr:col>
          <xdr:colOff>247650</xdr:colOff>
          <xdr:row>44</xdr:row>
          <xdr:rowOff>0</xdr:rowOff>
        </xdr:to>
        <xdr:sp macro="" textlink="">
          <xdr:nvSpPr>
            <xdr:cNvPr id="77908" name="Check Box 84" hidden="1">
              <a:extLst>
                <a:ext uri="{63B3BB69-23CF-44E3-9099-C40C66FF867C}">
                  <a14:compatExt spid="_x0000_s77908"/>
                </a:ext>
                <a:ext uri="{FF2B5EF4-FFF2-40B4-BE49-F238E27FC236}">
                  <a16:creationId xmlns:a16="http://schemas.microsoft.com/office/drawing/2014/main" id="{00000000-0008-0000-0800-0000543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44</xdr:row>
          <xdr:rowOff>152400</xdr:rowOff>
        </xdr:from>
        <xdr:to>
          <xdr:col>9</xdr:col>
          <xdr:colOff>247650</xdr:colOff>
          <xdr:row>46</xdr:row>
          <xdr:rowOff>0</xdr:rowOff>
        </xdr:to>
        <xdr:sp macro="" textlink="">
          <xdr:nvSpPr>
            <xdr:cNvPr id="77909" name="Check Box 85" hidden="1">
              <a:extLst>
                <a:ext uri="{63B3BB69-23CF-44E3-9099-C40C66FF867C}">
                  <a14:compatExt spid="_x0000_s77909"/>
                </a:ext>
                <a:ext uri="{FF2B5EF4-FFF2-40B4-BE49-F238E27FC236}">
                  <a16:creationId xmlns:a16="http://schemas.microsoft.com/office/drawing/2014/main" id="{00000000-0008-0000-0800-0000553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33</xdr:row>
          <xdr:rowOff>38100</xdr:rowOff>
        </xdr:from>
        <xdr:to>
          <xdr:col>9</xdr:col>
          <xdr:colOff>276225</xdr:colOff>
          <xdr:row>34</xdr:row>
          <xdr:rowOff>104775</xdr:rowOff>
        </xdr:to>
        <xdr:sp macro="" textlink="">
          <xdr:nvSpPr>
            <xdr:cNvPr id="77910" name="Check Box 86" hidden="1">
              <a:extLst>
                <a:ext uri="{63B3BB69-23CF-44E3-9099-C40C66FF867C}">
                  <a14:compatExt spid="_x0000_s77910"/>
                </a:ext>
                <a:ext uri="{FF2B5EF4-FFF2-40B4-BE49-F238E27FC236}">
                  <a16:creationId xmlns:a16="http://schemas.microsoft.com/office/drawing/2014/main" id="{00000000-0008-0000-0800-0000563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0</xdr:colOff>
      <xdr:row>1</xdr:row>
      <xdr:rowOff>0</xdr:rowOff>
    </xdr:from>
    <xdr:to>
      <xdr:col>42</xdr:col>
      <xdr:colOff>199445</xdr:colOff>
      <xdr:row>4</xdr:row>
      <xdr:rowOff>89808</xdr:rowOff>
    </xdr:to>
    <xdr:grpSp>
      <xdr:nvGrpSpPr>
        <xdr:cNvPr id="18" name="Group 17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GrpSpPr/>
      </xdr:nvGrpSpPr>
      <xdr:grpSpPr>
        <a:xfrm>
          <a:off x="1692088" y="190500"/>
          <a:ext cx="14072328" cy="661308"/>
          <a:chOff x="11360729" y="190500"/>
          <a:chExt cx="14047216" cy="661308"/>
        </a:xfrm>
      </xdr:grpSpPr>
      <xdr:sp macro="" textlink="">
        <xdr:nvSpPr>
          <xdr:cNvPr id="22" name="Ellipse 4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00000000-0008-0000-0800-000016000000}"/>
              </a:ext>
            </a:extLst>
          </xdr:cNvPr>
          <xdr:cNvSpPr/>
        </xdr:nvSpPr>
        <xdr:spPr bwMode="auto">
          <a:xfrm>
            <a:off x="11585864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24" name="Ellipse 4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00000000-0008-0000-0800-000018000000}"/>
              </a:ext>
            </a:extLst>
          </xdr:cNvPr>
          <xdr:cNvSpPr/>
        </xdr:nvSpPr>
        <xdr:spPr bwMode="auto">
          <a:xfrm>
            <a:off x="12798136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25" name="Ellipse 4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00000000-0008-0000-0800-000019000000}"/>
              </a:ext>
            </a:extLst>
          </xdr:cNvPr>
          <xdr:cNvSpPr/>
        </xdr:nvSpPr>
        <xdr:spPr bwMode="auto">
          <a:xfrm>
            <a:off x="14010409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26" name="Ellipse 4">
            <a:hlinkClick xmlns:r="http://schemas.openxmlformats.org/officeDocument/2006/relationships" r:id="rId6"/>
            <a:extLst>
              <a:ext uri="{FF2B5EF4-FFF2-40B4-BE49-F238E27FC236}">
                <a16:creationId xmlns:a16="http://schemas.microsoft.com/office/drawing/2014/main" id="{00000000-0008-0000-0800-00001A000000}"/>
              </a:ext>
            </a:extLst>
          </xdr:cNvPr>
          <xdr:cNvSpPr/>
        </xdr:nvSpPr>
        <xdr:spPr bwMode="auto">
          <a:xfrm>
            <a:off x="15222682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27" name="Ellipse 4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00000000-0008-0000-0800-00001B000000}"/>
              </a:ext>
            </a:extLst>
          </xdr:cNvPr>
          <xdr:cNvSpPr/>
        </xdr:nvSpPr>
        <xdr:spPr bwMode="auto">
          <a:xfrm>
            <a:off x="16434955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28" name="Ellipse 4">
            <a:hlinkClick xmlns:r="http://schemas.openxmlformats.org/officeDocument/2006/relationships" r:id="rId8"/>
            <a:extLst>
              <a:ext uri="{FF2B5EF4-FFF2-40B4-BE49-F238E27FC236}">
                <a16:creationId xmlns:a16="http://schemas.microsoft.com/office/drawing/2014/main" id="{00000000-0008-0000-0800-00001C000000}"/>
              </a:ext>
            </a:extLst>
          </xdr:cNvPr>
          <xdr:cNvSpPr/>
        </xdr:nvSpPr>
        <xdr:spPr bwMode="auto">
          <a:xfrm>
            <a:off x="17647227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29" name="Ellipse 4">
            <a:hlinkClick xmlns:r="http://schemas.openxmlformats.org/officeDocument/2006/relationships" r:id="rId9"/>
            <a:extLst>
              <a:ext uri="{FF2B5EF4-FFF2-40B4-BE49-F238E27FC236}">
                <a16:creationId xmlns:a16="http://schemas.microsoft.com/office/drawing/2014/main" id="{00000000-0008-0000-0800-00001D000000}"/>
              </a:ext>
            </a:extLst>
          </xdr:cNvPr>
          <xdr:cNvSpPr/>
        </xdr:nvSpPr>
        <xdr:spPr bwMode="auto">
          <a:xfrm>
            <a:off x="18859500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30" name="Ellipse 4">
            <a:hlinkClick xmlns:r="http://schemas.openxmlformats.org/officeDocument/2006/relationships" r:id="rId10"/>
            <a:extLst>
              <a:ext uri="{FF2B5EF4-FFF2-40B4-BE49-F238E27FC236}">
                <a16:creationId xmlns:a16="http://schemas.microsoft.com/office/drawing/2014/main" id="{00000000-0008-0000-0800-00001E000000}"/>
              </a:ext>
            </a:extLst>
          </xdr:cNvPr>
          <xdr:cNvSpPr/>
        </xdr:nvSpPr>
        <xdr:spPr bwMode="auto">
          <a:xfrm>
            <a:off x="20071773" y="190500"/>
            <a:ext cx="256029" cy="228600"/>
          </a:xfrm>
          <a:prstGeom prst="ellipse">
            <a:avLst/>
          </a:prstGeom>
          <a:solidFill>
            <a:srgbClr val="92D050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31" name="Ellipse 4">
            <a:hlinkClick xmlns:r="http://schemas.openxmlformats.org/officeDocument/2006/relationships" r:id="rId11"/>
            <a:extLst>
              <a:ext uri="{FF2B5EF4-FFF2-40B4-BE49-F238E27FC236}">
                <a16:creationId xmlns:a16="http://schemas.microsoft.com/office/drawing/2014/main" id="{00000000-0008-0000-0800-00001F000000}"/>
              </a:ext>
            </a:extLst>
          </xdr:cNvPr>
          <xdr:cNvSpPr/>
        </xdr:nvSpPr>
        <xdr:spPr bwMode="auto">
          <a:xfrm>
            <a:off x="21284045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77824" name="Ellipse 4">
            <a:hlinkClick xmlns:r="http://schemas.openxmlformats.org/officeDocument/2006/relationships" r:id="rId12"/>
            <a:extLst>
              <a:ext uri="{FF2B5EF4-FFF2-40B4-BE49-F238E27FC236}">
                <a16:creationId xmlns:a16="http://schemas.microsoft.com/office/drawing/2014/main" id="{00000000-0008-0000-0800-000000300100}"/>
              </a:ext>
            </a:extLst>
          </xdr:cNvPr>
          <xdr:cNvSpPr/>
        </xdr:nvSpPr>
        <xdr:spPr bwMode="auto">
          <a:xfrm>
            <a:off x="22496318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77894" name="Ellipse 4">
            <a:hlinkClick xmlns:r="http://schemas.openxmlformats.org/officeDocument/2006/relationships" r:id="rId13"/>
            <a:extLst>
              <a:ext uri="{FF2B5EF4-FFF2-40B4-BE49-F238E27FC236}">
                <a16:creationId xmlns:a16="http://schemas.microsoft.com/office/drawing/2014/main" id="{00000000-0008-0000-0800-000046300100}"/>
              </a:ext>
            </a:extLst>
          </xdr:cNvPr>
          <xdr:cNvSpPr/>
        </xdr:nvSpPr>
        <xdr:spPr bwMode="auto">
          <a:xfrm>
            <a:off x="23708591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77897" name="Ellipse 4">
            <a:hlinkClick xmlns:r="http://schemas.openxmlformats.org/officeDocument/2006/relationships" r:id="rId14"/>
            <a:extLst>
              <a:ext uri="{FF2B5EF4-FFF2-40B4-BE49-F238E27FC236}">
                <a16:creationId xmlns:a16="http://schemas.microsoft.com/office/drawing/2014/main" id="{00000000-0008-0000-0800-000049300100}"/>
              </a:ext>
            </a:extLst>
          </xdr:cNvPr>
          <xdr:cNvSpPr/>
        </xdr:nvSpPr>
        <xdr:spPr bwMode="auto">
          <a:xfrm>
            <a:off x="24920864" y="190500"/>
            <a:ext cx="256029" cy="228600"/>
          </a:xfrm>
          <a:prstGeom prst="ellipse">
            <a:avLst/>
          </a:prstGeom>
          <a:solidFill>
            <a:schemeClr val="accent1"/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en-GB"/>
          </a:p>
        </xdr:txBody>
      </xdr:sp>
      <xdr:sp macro="" textlink="">
        <xdr:nvSpPr>
          <xdr:cNvPr id="77899" name="ZoneTexte 11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00000000-0008-0000-0800-00004B300100}"/>
              </a:ext>
            </a:extLst>
          </xdr:cNvPr>
          <xdr:cNvSpPr txBox="1"/>
        </xdr:nvSpPr>
        <xdr:spPr bwMode="auto">
          <a:xfrm>
            <a:off x="11360729" y="489858"/>
            <a:ext cx="712216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Q62-08</a:t>
            </a:r>
          </a:p>
        </xdr:txBody>
      </xdr:sp>
      <xdr:sp macro="" textlink="">
        <xdr:nvSpPr>
          <xdr:cNvPr id="77902" name="ZoneTexte 11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00000000-0008-0000-0800-00004E300100}"/>
              </a:ext>
            </a:extLst>
          </xdr:cNvPr>
          <xdr:cNvSpPr txBox="1"/>
        </xdr:nvSpPr>
        <xdr:spPr bwMode="auto">
          <a:xfrm>
            <a:off x="12573002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Q62-10</a:t>
            </a:r>
          </a:p>
        </xdr:txBody>
      </xdr:sp>
      <xdr:sp macro="" textlink="">
        <xdr:nvSpPr>
          <xdr:cNvPr id="77903" name="ZoneTexte 11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00000000-0008-0000-0800-00004F300100}"/>
              </a:ext>
            </a:extLst>
          </xdr:cNvPr>
          <xdr:cNvSpPr txBox="1"/>
        </xdr:nvSpPr>
        <xdr:spPr bwMode="auto">
          <a:xfrm>
            <a:off x="13785275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Q62-12</a:t>
            </a:r>
          </a:p>
        </xdr:txBody>
      </xdr:sp>
      <xdr:sp macro="" textlink="">
        <xdr:nvSpPr>
          <xdr:cNvPr id="77904" name="ZoneTexte 11">
            <a:hlinkClick xmlns:r="http://schemas.openxmlformats.org/officeDocument/2006/relationships" r:id="rId6"/>
            <a:extLst>
              <a:ext uri="{FF2B5EF4-FFF2-40B4-BE49-F238E27FC236}">
                <a16:creationId xmlns:a16="http://schemas.microsoft.com/office/drawing/2014/main" id="{00000000-0008-0000-0800-000050300100}"/>
              </a:ext>
            </a:extLst>
          </xdr:cNvPr>
          <xdr:cNvSpPr txBox="1"/>
        </xdr:nvSpPr>
        <xdr:spPr bwMode="auto">
          <a:xfrm>
            <a:off x="14997548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Q62-14</a:t>
            </a:r>
          </a:p>
        </xdr:txBody>
      </xdr:sp>
      <xdr:sp macro="" textlink="">
        <xdr:nvSpPr>
          <xdr:cNvPr id="77905" name="ZoneTexte 11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00000000-0008-0000-0800-000051300100}"/>
              </a:ext>
            </a:extLst>
          </xdr:cNvPr>
          <xdr:cNvSpPr txBox="1"/>
        </xdr:nvSpPr>
        <xdr:spPr bwMode="auto">
          <a:xfrm>
            <a:off x="16209821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Q62-16</a:t>
            </a:r>
          </a:p>
        </xdr:txBody>
      </xdr:sp>
      <xdr:sp macro="" textlink="">
        <xdr:nvSpPr>
          <xdr:cNvPr id="77906" name="ZoneTexte 11">
            <a:hlinkClick xmlns:r="http://schemas.openxmlformats.org/officeDocument/2006/relationships" r:id="rId8"/>
            <a:extLst>
              <a:ext uri="{FF2B5EF4-FFF2-40B4-BE49-F238E27FC236}">
                <a16:creationId xmlns:a16="http://schemas.microsoft.com/office/drawing/2014/main" id="{00000000-0008-0000-0800-000052300100}"/>
              </a:ext>
            </a:extLst>
          </xdr:cNvPr>
          <xdr:cNvSpPr txBox="1"/>
        </xdr:nvSpPr>
        <xdr:spPr bwMode="auto">
          <a:xfrm>
            <a:off x="17422094" y="489858"/>
            <a:ext cx="712214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Q62-18</a:t>
            </a:r>
          </a:p>
        </xdr:txBody>
      </xdr:sp>
      <xdr:sp macro="" textlink="">
        <xdr:nvSpPr>
          <xdr:cNvPr id="77911" name="ZoneTexte 11">
            <a:hlinkClick xmlns:r="http://schemas.openxmlformats.org/officeDocument/2006/relationships" r:id="rId9"/>
            <a:extLst>
              <a:ext uri="{FF2B5EF4-FFF2-40B4-BE49-F238E27FC236}">
                <a16:creationId xmlns:a16="http://schemas.microsoft.com/office/drawing/2014/main" id="{00000000-0008-0000-0800-000057300100}"/>
              </a:ext>
            </a:extLst>
          </xdr:cNvPr>
          <xdr:cNvSpPr txBox="1"/>
        </xdr:nvSpPr>
        <xdr:spPr bwMode="auto">
          <a:xfrm>
            <a:off x="18634366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Q62-20</a:t>
            </a:r>
          </a:p>
        </xdr:txBody>
      </xdr:sp>
      <xdr:sp macro="" textlink="">
        <xdr:nvSpPr>
          <xdr:cNvPr id="77912" name="ZoneTexte 11">
            <a:hlinkClick xmlns:r="http://schemas.openxmlformats.org/officeDocument/2006/relationships" r:id="rId10"/>
            <a:extLst>
              <a:ext uri="{FF2B5EF4-FFF2-40B4-BE49-F238E27FC236}">
                <a16:creationId xmlns:a16="http://schemas.microsoft.com/office/drawing/2014/main" id="{00000000-0008-0000-0800-000058300100}"/>
              </a:ext>
            </a:extLst>
          </xdr:cNvPr>
          <xdr:cNvSpPr txBox="1"/>
        </xdr:nvSpPr>
        <xdr:spPr bwMode="auto">
          <a:xfrm>
            <a:off x="19846638" y="489858"/>
            <a:ext cx="712216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Q62-23</a:t>
            </a:r>
          </a:p>
        </xdr:txBody>
      </xdr:sp>
      <xdr:sp macro="" textlink="">
        <xdr:nvSpPr>
          <xdr:cNvPr id="77913" name="ZoneTexte 11">
            <a:hlinkClick xmlns:r="http://schemas.openxmlformats.org/officeDocument/2006/relationships" r:id="rId11"/>
            <a:extLst>
              <a:ext uri="{FF2B5EF4-FFF2-40B4-BE49-F238E27FC236}">
                <a16:creationId xmlns:a16="http://schemas.microsoft.com/office/drawing/2014/main" id="{00000000-0008-0000-0800-000059300100}"/>
              </a:ext>
            </a:extLst>
          </xdr:cNvPr>
          <xdr:cNvSpPr txBox="1"/>
        </xdr:nvSpPr>
        <xdr:spPr bwMode="auto">
          <a:xfrm>
            <a:off x="21058911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Q62-25</a:t>
            </a:r>
          </a:p>
        </xdr:txBody>
      </xdr:sp>
      <xdr:sp macro="" textlink="">
        <xdr:nvSpPr>
          <xdr:cNvPr id="77914" name="ZoneTexte 11">
            <a:hlinkClick xmlns:r="http://schemas.openxmlformats.org/officeDocument/2006/relationships" r:id="rId12"/>
            <a:extLst>
              <a:ext uri="{FF2B5EF4-FFF2-40B4-BE49-F238E27FC236}">
                <a16:creationId xmlns:a16="http://schemas.microsoft.com/office/drawing/2014/main" id="{00000000-0008-0000-0800-00005A300100}"/>
              </a:ext>
            </a:extLst>
          </xdr:cNvPr>
          <xdr:cNvSpPr txBox="1"/>
        </xdr:nvSpPr>
        <xdr:spPr bwMode="auto">
          <a:xfrm>
            <a:off x="22271184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Q62-27a</a:t>
            </a:r>
          </a:p>
        </xdr:txBody>
      </xdr:sp>
      <xdr:sp macro="" textlink="">
        <xdr:nvSpPr>
          <xdr:cNvPr id="77915" name="ZoneTexte 11">
            <a:hlinkClick xmlns:r="http://schemas.openxmlformats.org/officeDocument/2006/relationships" r:id="rId13"/>
            <a:extLst>
              <a:ext uri="{FF2B5EF4-FFF2-40B4-BE49-F238E27FC236}">
                <a16:creationId xmlns:a16="http://schemas.microsoft.com/office/drawing/2014/main" id="{00000000-0008-0000-0800-00005B300100}"/>
              </a:ext>
            </a:extLst>
          </xdr:cNvPr>
          <xdr:cNvSpPr txBox="1"/>
        </xdr:nvSpPr>
        <xdr:spPr bwMode="auto">
          <a:xfrm>
            <a:off x="23483458" y="489858"/>
            <a:ext cx="712214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Q62-27b</a:t>
            </a:r>
          </a:p>
        </xdr:txBody>
      </xdr:sp>
      <xdr:sp macro="" textlink="">
        <xdr:nvSpPr>
          <xdr:cNvPr id="77916" name="ZoneTexte 11">
            <a:hlinkClick xmlns:r="http://schemas.openxmlformats.org/officeDocument/2006/relationships" r:id="rId14"/>
            <a:extLst>
              <a:ext uri="{FF2B5EF4-FFF2-40B4-BE49-F238E27FC236}">
                <a16:creationId xmlns:a16="http://schemas.microsoft.com/office/drawing/2014/main" id="{00000000-0008-0000-0800-00005C300100}"/>
              </a:ext>
            </a:extLst>
          </xdr:cNvPr>
          <xdr:cNvSpPr txBox="1"/>
        </xdr:nvSpPr>
        <xdr:spPr bwMode="auto">
          <a:xfrm>
            <a:off x="24695730" y="489858"/>
            <a:ext cx="712215" cy="3619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Q62-30</a:t>
            </a:r>
          </a:p>
        </xdr:txBody>
      </xdr:sp>
    </xdr:grpSp>
    <xdr:clientData/>
  </xdr:twoCellAnchor>
  <xdr:twoCellAnchor>
    <xdr:from>
      <xdr:col>1</xdr:col>
      <xdr:colOff>0</xdr:colOff>
      <xdr:row>5</xdr:row>
      <xdr:rowOff>78440</xdr:rowOff>
    </xdr:from>
    <xdr:to>
      <xdr:col>3</xdr:col>
      <xdr:colOff>123265</xdr:colOff>
      <xdr:row>6</xdr:row>
      <xdr:rowOff>276411</xdr:rowOff>
    </xdr:to>
    <xdr:sp macro="" textlink="">
      <xdr:nvSpPr>
        <xdr:cNvPr id="77918" name="Rectangle: Rounded Corners 77917">
          <a:extLst>
            <a:ext uri="{FF2B5EF4-FFF2-40B4-BE49-F238E27FC236}">
              <a16:creationId xmlns:a16="http://schemas.microsoft.com/office/drawing/2014/main" id="{00000000-0008-0000-0800-00005E300100}"/>
            </a:ext>
          </a:extLst>
        </xdr:cNvPr>
        <xdr:cNvSpPr/>
      </xdr:nvSpPr>
      <xdr:spPr>
        <a:xfrm>
          <a:off x="235324" y="1030940"/>
          <a:ext cx="1333500" cy="388471"/>
        </a:xfrm>
        <a:prstGeom prst="round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lang="en-US" sz="1600" b="1" i="0" u="none" strike="noStrike">
              <a:solidFill>
                <a:srgbClr val="000000"/>
              </a:solidFill>
              <a:latin typeface="Calibri"/>
              <a:ea typeface="+mn-ea"/>
              <a:cs typeface="Calibri"/>
            </a:rPr>
            <a:t>Questions: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593911</xdr:colOff>
      <xdr:row>4</xdr:row>
      <xdr:rowOff>112059</xdr:rowOff>
    </xdr:to>
    <xdr:sp macro="" textlink="">
      <xdr:nvSpPr>
        <xdr:cNvPr id="17" name="Arrow: Left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421A673C-398F-4160-B170-529997CBC5D0}"/>
            </a:ext>
          </a:extLst>
        </xdr:cNvPr>
        <xdr:cNvSpPr/>
      </xdr:nvSpPr>
      <xdr:spPr>
        <a:xfrm>
          <a:off x="0" y="0"/>
          <a:ext cx="1434352" cy="874059"/>
        </a:xfrm>
        <a:prstGeom prst="leftArrow">
          <a:avLst>
            <a:gd name="adj1" fmla="val 50000"/>
            <a:gd name="adj2" fmla="val 108140"/>
          </a:avLst>
        </a:prstGeom>
        <a:solidFill>
          <a:srgbClr val="FFC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b="1">
              <a:solidFill>
                <a:sysClr val="windowText" lastClr="000000"/>
              </a:solidFill>
            </a:rPr>
            <a:t>Retour au récapitulatif</a:t>
          </a:r>
          <a:endParaRPr lang="fr-FR" sz="1100" b="1">
            <a:solidFill>
              <a:sysClr val="windowText" lastClr="000000"/>
            </a:solidFill>
          </a:endParaRPr>
        </a:p>
      </xdr:txBody>
    </xdr: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5EBC5A5D-F078-4A38-98A9-6EFCFBDF27A0}" autoFormatId="16" applyNumberFormats="0" applyBorderFormats="0" applyFontFormats="0" applyPatternFormats="0" applyAlignmentFormats="0" applyWidthHeightFormats="0">
  <queryTableRefresh nextId="28" unboundColumnsRight="1">
    <queryTableFields count="9">
      <queryTableField id="2" name="Question" tableColumnId="2"/>
      <queryTableField id="6" name="Question_nb" tableColumnId="6"/>
      <queryTableField id="22" name="MainTitleFR" tableColumnId="1"/>
      <queryTableField id="26" name="RowTitleFR" tableColumnId="10"/>
      <queryTableField id="15" name="ColumnTitleEN" tableColumnId="4"/>
      <queryTableField id="23" name="CellTitleFR" tableColumnId="5"/>
      <queryTableField id="7" name="DataType" tableColumnId="7"/>
      <queryTableField id="9" name="ShortNameEN" tableColumnId="9"/>
      <queryTableField id="21" dataBound="0" tableColumnId="8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2" xr16:uid="{A7A4166A-38B9-4DFF-83D5-C406E27966A2}" autoFormatId="16" applyNumberFormats="0" applyBorderFormats="0" applyFontFormats="0" applyPatternFormats="0" applyAlignmentFormats="0" applyWidthHeightFormats="0">
  <queryTableRefresh nextId="20">
    <queryTableFields count="17">
      <queryTableField id="1" name="Year" tableColumnId="1"/>
      <queryTableField id="2" name="Question" tableColumnId="2"/>
      <queryTableField id="3" name="Dim1" tableColumnId="3"/>
      <queryTableField id="4" name="Dim2" tableColumnId="4"/>
      <queryTableField id="5" name="Dim3" tableColumnId="5"/>
      <queryTableField id="6" name="Question_nb" tableColumnId="6"/>
      <queryTableField id="7" name="ShortNameEN" tableColumnId="7"/>
      <queryTableField id="8" name="Topic" tableColumnId="8"/>
      <queryTableField id="9" name="CaseMatter" tableColumnId="9"/>
      <queryTableField id="10" name="QuestionGroup" tableColumnId="10"/>
      <queryTableField id="11" name="CalculationType" tableColumnId="11"/>
      <queryTableField id="12" name="ParentQuestion" tableColumnId="12"/>
      <queryTableField id="13" name="Weight" tableColumnId="13"/>
      <queryTableField id="14" name="QuestionGroupWeight" tableColumnId="14"/>
      <queryTableField id="15" name="Index" tableColumnId="15"/>
      <queryTableField id="16" name="CellCalculationMethod" tableColumnId="16"/>
      <queryTableField id="17" name="LineCalculationMethod" tableColumnId="17"/>
    </queryTableFields>
  </queryTableRefresh>
</queryTable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88AC580-6717-4862-A800-6DE61F64D560}" name="CaseMatterIndex" displayName="CaseMatterIndex" ref="E10:G14" totalsRowShown="0" headerRowDxfId="34" dataDxfId="32" headerRowBorderDxfId="33" tableBorderDxfId="31" totalsRowBorderDxfId="30">
  <tableColumns count="3">
    <tableColumn id="1" xr3:uid="{47824B18-FB79-490E-9D5D-A977E28FE28B}" name="Type d'affaires" dataDxfId="29"/>
    <tableColumn id="2" xr3:uid="{6C9AD427-0B3D-44B3-8BFE-AE48EE3A7A0D}" name="Déployé" dataDxfId="28"/>
    <tableColumn id="3" xr3:uid="{CB6714A9-04F8-4E8E-A5B1-71D0DB7C16E3}" name="Utilisé" dataDxfId="27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3876840-AF9A-48FE-B48E-19D26B22A772}" name="CategoryIndex" displayName="CategoryIndex" ref="K10:M14" totalsRowShown="0" headerRowDxfId="26" dataDxfId="24" headerRowBorderDxfId="25" tableBorderDxfId="23" totalsRowBorderDxfId="22">
  <tableColumns count="3">
    <tableColumn id="1" xr3:uid="{25808192-00E8-4D48-87AB-04C6A6F1F17B}" name="Catégorie" dataDxfId="21"/>
    <tableColumn id="2" xr3:uid="{8190BC77-E12E-4D9D-93B2-A11A9B519F77}" name="Déployé" dataDxfId="20"/>
    <tableColumn id="3" xr3:uid="{CBB8DA7D-09B1-4A39-B4E5-BFD13E829018}" name="Utilisé" dataDxfId="19"/>
  </tableColumns>
  <tableStyleInfo name="TableStyleLight1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DC4D7E4-5B73-4692-9CCB-167F6F22C49F}" name="ICT_questions_2022" displayName="ICT_questions_2022" ref="A1:I941" tableType="queryTable" totalsRowShown="0">
  <autoFilter ref="A1:I941" xr:uid="{1DB2C39A-27AF-428E-AA8D-2CA4E423CACF}"/>
  <tableColumns count="9">
    <tableColumn id="2" xr3:uid="{9B1784C0-A03D-4FFC-A7CC-3642CC99382E}" uniqueName="2" name="Question" queryTableFieldId="2" dataDxfId="9"/>
    <tableColumn id="6" xr3:uid="{3871D8D3-709C-411F-8D56-C97958F84A0B}" uniqueName="6" name="Question_nb" queryTableFieldId="6" dataDxfId="8"/>
    <tableColumn id="1" xr3:uid="{A4DFA53D-897E-4FA2-8A3A-EC920F3ED061}" uniqueName="1" name="MainTitleFR" queryTableFieldId="22"/>
    <tableColumn id="10" xr3:uid="{F28BE74C-145B-4472-B9E0-0984DECAD96E}" uniqueName="10" name="RowTitleFR" queryTableFieldId="26"/>
    <tableColumn id="4" xr3:uid="{8DD9646F-BAF4-4746-8A58-A221CBF4F1DE}" uniqueName="4" name="ColumnTitleEN" queryTableFieldId="15"/>
    <tableColumn id="5" xr3:uid="{07E7F074-7675-43CE-BC2F-74DD3B1BF5CB}" uniqueName="5" name="CellTitleFR" queryTableFieldId="23"/>
    <tableColumn id="7" xr3:uid="{6F1EF844-07D0-46EC-8C4E-AC28E43285C5}" uniqueName="7" name="DataType" queryTableFieldId="7"/>
    <tableColumn id="9" xr3:uid="{C8F5143F-B534-4001-A20D-C927F1FAEE60}" uniqueName="9" name="ShortNameEN" queryTableFieldId="9"/>
    <tableColumn id="8" xr3:uid="{5B9C451F-DAD0-46DC-B06D-2C47B424F200}" uniqueName="8" name="Weights" queryTableFieldId="21" dataDxfId="7">
      <calculatedColumnFormula>_xlfn.XLOOKUP(ICT_questions_2022[[#This Row],[Question_nb]],Weights!#REF!,Weights!#REF!)</calculatedColumnFormula>
    </tableColumn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7C63A8F-02D8-4A0E-AB33-A6D96297F8CA}" name="Index" displayName="Index" ref="A1:L37" totalsRowShown="0">
  <autoFilter ref="A1:L37" xr:uid="{97C63A8F-02D8-4A0E-AB33-A6D96297F8CA}"/>
  <tableColumns count="12">
    <tableColumn id="1" xr3:uid="{B3D0DCBE-A570-4AB0-95C1-06DE4DA65785}" name="Question"/>
    <tableColumn id="11" xr3:uid="{D5DAA190-F2E0-4BC2-A985-B37BBFB1D741}" name="ParentQuestion"/>
    <tableColumn id="9" xr3:uid="{96EF76D9-D84E-41DC-ABD6-586DD4160C1E}" name="Topic">
      <calculatedColumnFormula>_xlfn.XLOOKUP(Index[[#This Row],[ParentQuestion]], Weights[ParentQuestion], Weights[Topic], "")</calculatedColumnFormula>
    </tableColumn>
    <tableColumn id="3" xr3:uid="{D94BEF89-D335-4CC4-9444-B195480701DA}" name="Matter"/>
    <tableColumn id="10" xr3:uid="{BF68A089-51D2-4FFA-A574-64A891148D1C}" name="QuestionGroup">
      <calculatedColumnFormula>_xlfn.XLOOKUP(Index[[#This Row],[ParentQuestion]], Weights[ParentQuestion], Weights[QuestionGroup], "")</calculatedColumnFormula>
    </tableColumn>
    <tableColumn id="7" xr3:uid="{1472FF6F-0EFB-4C1C-B147-DF45EA673065}" name="DeploymentPoints" dataDxfId="6"/>
    <tableColumn id="8" xr3:uid="{9B0AE05F-41FC-467A-B53C-FA013050E619}" name="UsagePoints" dataDxfId="5"/>
    <tableColumn id="6" xr3:uid="{4A27CB13-66D5-4732-B2CB-8E04B8843801}" name="ModelPoints"/>
    <tableColumn id="5" xr3:uid="{E314C697-6653-42E6-81E4-4968DABC0B97}" name="QuestionWeight" dataDxfId="4">
      <calculatedColumnFormula>_xlfn.XLOOKUP(Index[[#This Row],[ParentQuestion]], Weights[ParentQuestion], Weights[QuestionGroupWeight], "")</calculatedColumnFormula>
    </tableColumn>
    <tableColumn id="12" xr3:uid="{D33A620E-743A-4F76-B9FC-E6FAF55D0522}" name="DeploymentPointsQuestionWeighted" dataDxfId="3">
      <calculatedColumnFormula>Index[[#This Row],[DeploymentPoints]]*Index[[#This Row],[QuestionWeight]]</calculatedColumnFormula>
    </tableColumn>
    <tableColumn id="13" xr3:uid="{5BD7E00E-03CB-4428-B07A-B6E3CF0BA83D}" name="UsagePointsQuestionWeighted" dataDxfId="2">
      <calculatedColumnFormula>Index[[#This Row],[UsagePoints]]*Index[[#This Row],[QuestionWeight]]</calculatedColumnFormula>
    </tableColumn>
    <tableColumn id="14" xr3:uid="{35EC50E1-61AB-485E-A1D7-A40666E90F53}" name="ModelPointsQuestionWeighted" dataDxfId="1">
      <calculatedColumnFormula>Index[[#This Row],[ModelPoints]]*Index[[#This Row],[QuestionWeight]]</calculatedColumnFormula>
    </tableColumn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B0D6058-9030-45B7-83A6-FC34A741C87E}" name="RatesWeights" displayName="RatesWeights" ref="A1:C9" totalsRowShown="0">
  <autoFilter ref="A1:C9" xr:uid="{2B0D6058-9030-45B7-83A6-FC34A741C87E}"/>
  <tableColumns count="3">
    <tableColumn id="1" xr3:uid="{A0F4771A-DEE1-4A00-A178-B8E2991506DE}" name="Rates" dataDxfId="0"/>
    <tableColumn id="2" xr3:uid="{7C03E31A-F858-46EC-B872-DEA3E9F9BE07}" name="Index"/>
    <tableColumn id="3" xr3:uid="{3271F4F8-7006-4CC4-85E7-5F5A0D084876}" name="Weight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9513113-0495-4034-AA1C-7BC2E6DA4079}" name="Weights" displayName="Weights" ref="A1:Q869" tableType="queryTable" totalsRowShown="0">
  <autoFilter ref="A1:Q869" xr:uid="{19513113-0495-4034-AA1C-7BC2E6DA4079}"/>
  <tableColumns count="17">
    <tableColumn id="1" xr3:uid="{BE599701-CD75-4690-BDB5-9108D799620C}" uniqueName="1" name="Year" queryTableFieldId="1"/>
    <tableColumn id="2" xr3:uid="{728F3228-FE1E-43C5-ADD8-25A76DF767C0}" uniqueName="2" name="Question" queryTableFieldId="2"/>
    <tableColumn id="3" xr3:uid="{EF157C32-38EB-4C51-98CD-F27009DCC339}" uniqueName="3" name="Dim1" queryTableFieldId="3"/>
    <tableColumn id="4" xr3:uid="{84273410-4C39-4E73-9CCB-71A11FB09039}" uniqueName="4" name="Dim2" queryTableFieldId="4"/>
    <tableColumn id="5" xr3:uid="{7AF568E1-100C-4AEB-AB1D-8629FFF8CFEE}" uniqueName="5" name="Dim3" queryTableFieldId="5"/>
    <tableColumn id="6" xr3:uid="{BA731F58-846B-4CB4-9A2B-63A62D9ED7A0}" uniqueName="6" name="Question_nb" queryTableFieldId="6"/>
    <tableColumn id="7" xr3:uid="{FC46A507-C1C6-45FB-85E5-0378BD112230}" uniqueName="7" name="ShortNameEN" queryTableFieldId="7"/>
    <tableColumn id="8" xr3:uid="{711D7209-AB05-42D1-82CF-2FF23B7C2431}" uniqueName="8" name="Topic" queryTableFieldId="8"/>
    <tableColumn id="9" xr3:uid="{F331E756-9FF9-4F7F-AFB5-F29FA0D0D72C}" uniqueName="9" name="CaseMatter" queryTableFieldId="9"/>
    <tableColumn id="10" xr3:uid="{246D6144-B09D-4AC8-9B0E-78A0F050AA78}" uniqueName="10" name="QuestionGroup" queryTableFieldId="10"/>
    <tableColumn id="11" xr3:uid="{664F21D1-65E9-4C5A-81DF-05D7DAFB2EC2}" uniqueName="11" name="CalculationType" queryTableFieldId="11"/>
    <tableColumn id="12" xr3:uid="{4662F6C8-C00E-4716-9E26-7586FE5F4C13}" uniqueName="12" name="ParentQuestion" queryTableFieldId="12"/>
    <tableColumn id="13" xr3:uid="{BC7E74B0-5D73-4DD1-B609-39A58D497D18}" uniqueName="13" name="Weight" queryTableFieldId="13"/>
    <tableColumn id="14" xr3:uid="{F553911F-40EF-4DB7-BC28-7AFBF59E0F68}" uniqueName="14" name="QuestionGroupWeight" queryTableFieldId="14"/>
    <tableColumn id="15" xr3:uid="{DF7F1777-B407-427B-BB43-808ABFFEBD7A}" uniqueName="15" name="Index" queryTableFieldId="15"/>
    <tableColumn id="16" xr3:uid="{92E298B3-7491-47A8-ABB7-3267F64C5DE8}" uniqueName="16" name="CellCalculationMethod" queryTableFieldId="16"/>
    <tableColumn id="17" xr3:uid="{FD8A48A4-98E9-4890-ABD3-F6757D34899A}" uniqueName="17" name="LineCalculationMethod" queryTableFieldId="17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741.xml"/><Relationship Id="rId18" Type="http://schemas.openxmlformats.org/officeDocument/2006/relationships/ctrlProp" Target="../ctrlProps/ctrlProp746.xml"/><Relationship Id="rId26" Type="http://schemas.openxmlformats.org/officeDocument/2006/relationships/ctrlProp" Target="../ctrlProps/ctrlProp754.xml"/><Relationship Id="rId39" Type="http://schemas.openxmlformats.org/officeDocument/2006/relationships/ctrlProp" Target="../ctrlProps/ctrlProp767.xml"/><Relationship Id="rId21" Type="http://schemas.openxmlformats.org/officeDocument/2006/relationships/ctrlProp" Target="../ctrlProps/ctrlProp749.xml"/><Relationship Id="rId34" Type="http://schemas.openxmlformats.org/officeDocument/2006/relationships/ctrlProp" Target="../ctrlProps/ctrlProp762.xml"/><Relationship Id="rId42" Type="http://schemas.openxmlformats.org/officeDocument/2006/relationships/ctrlProp" Target="../ctrlProps/ctrlProp770.xml"/><Relationship Id="rId47" Type="http://schemas.openxmlformats.org/officeDocument/2006/relationships/ctrlProp" Target="../ctrlProps/ctrlProp775.xml"/><Relationship Id="rId50" Type="http://schemas.openxmlformats.org/officeDocument/2006/relationships/ctrlProp" Target="../ctrlProps/ctrlProp778.xml"/><Relationship Id="rId55" Type="http://schemas.openxmlformats.org/officeDocument/2006/relationships/ctrlProp" Target="../ctrlProps/ctrlProp783.xml"/><Relationship Id="rId63" Type="http://schemas.openxmlformats.org/officeDocument/2006/relationships/ctrlProp" Target="../ctrlProps/ctrlProp791.xml"/><Relationship Id="rId68" Type="http://schemas.openxmlformats.org/officeDocument/2006/relationships/ctrlProp" Target="../ctrlProps/ctrlProp796.xml"/><Relationship Id="rId76" Type="http://schemas.openxmlformats.org/officeDocument/2006/relationships/ctrlProp" Target="../ctrlProps/ctrlProp804.xml"/><Relationship Id="rId7" Type="http://schemas.openxmlformats.org/officeDocument/2006/relationships/ctrlProp" Target="../ctrlProps/ctrlProp735.xml"/><Relationship Id="rId71" Type="http://schemas.openxmlformats.org/officeDocument/2006/relationships/ctrlProp" Target="../ctrlProps/ctrlProp799.xml"/><Relationship Id="rId2" Type="http://schemas.openxmlformats.org/officeDocument/2006/relationships/vmlDrawing" Target="../drawings/vmlDrawing9.vml"/><Relationship Id="rId16" Type="http://schemas.openxmlformats.org/officeDocument/2006/relationships/ctrlProp" Target="../ctrlProps/ctrlProp744.xml"/><Relationship Id="rId29" Type="http://schemas.openxmlformats.org/officeDocument/2006/relationships/ctrlProp" Target="../ctrlProps/ctrlProp757.xml"/><Relationship Id="rId11" Type="http://schemas.openxmlformats.org/officeDocument/2006/relationships/ctrlProp" Target="../ctrlProps/ctrlProp739.xml"/><Relationship Id="rId24" Type="http://schemas.openxmlformats.org/officeDocument/2006/relationships/ctrlProp" Target="../ctrlProps/ctrlProp752.xml"/><Relationship Id="rId32" Type="http://schemas.openxmlformats.org/officeDocument/2006/relationships/ctrlProp" Target="../ctrlProps/ctrlProp760.xml"/><Relationship Id="rId37" Type="http://schemas.openxmlformats.org/officeDocument/2006/relationships/ctrlProp" Target="../ctrlProps/ctrlProp765.xml"/><Relationship Id="rId40" Type="http://schemas.openxmlformats.org/officeDocument/2006/relationships/ctrlProp" Target="../ctrlProps/ctrlProp768.xml"/><Relationship Id="rId45" Type="http://schemas.openxmlformats.org/officeDocument/2006/relationships/ctrlProp" Target="../ctrlProps/ctrlProp773.xml"/><Relationship Id="rId53" Type="http://schemas.openxmlformats.org/officeDocument/2006/relationships/ctrlProp" Target="../ctrlProps/ctrlProp781.xml"/><Relationship Id="rId58" Type="http://schemas.openxmlformats.org/officeDocument/2006/relationships/ctrlProp" Target="../ctrlProps/ctrlProp786.xml"/><Relationship Id="rId66" Type="http://schemas.openxmlformats.org/officeDocument/2006/relationships/ctrlProp" Target="../ctrlProps/ctrlProp794.xml"/><Relationship Id="rId74" Type="http://schemas.openxmlformats.org/officeDocument/2006/relationships/ctrlProp" Target="../ctrlProps/ctrlProp802.xml"/><Relationship Id="rId79" Type="http://schemas.openxmlformats.org/officeDocument/2006/relationships/ctrlProp" Target="../ctrlProps/ctrlProp807.xml"/><Relationship Id="rId5" Type="http://schemas.openxmlformats.org/officeDocument/2006/relationships/ctrlProp" Target="../ctrlProps/ctrlProp733.xml"/><Relationship Id="rId61" Type="http://schemas.openxmlformats.org/officeDocument/2006/relationships/ctrlProp" Target="../ctrlProps/ctrlProp789.xml"/><Relationship Id="rId82" Type="http://schemas.openxmlformats.org/officeDocument/2006/relationships/ctrlProp" Target="../ctrlProps/ctrlProp810.xml"/><Relationship Id="rId10" Type="http://schemas.openxmlformats.org/officeDocument/2006/relationships/ctrlProp" Target="../ctrlProps/ctrlProp738.xml"/><Relationship Id="rId19" Type="http://schemas.openxmlformats.org/officeDocument/2006/relationships/ctrlProp" Target="../ctrlProps/ctrlProp747.xml"/><Relationship Id="rId31" Type="http://schemas.openxmlformats.org/officeDocument/2006/relationships/ctrlProp" Target="../ctrlProps/ctrlProp759.xml"/><Relationship Id="rId44" Type="http://schemas.openxmlformats.org/officeDocument/2006/relationships/ctrlProp" Target="../ctrlProps/ctrlProp772.xml"/><Relationship Id="rId52" Type="http://schemas.openxmlformats.org/officeDocument/2006/relationships/ctrlProp" Target="../ctrlProps/ctrlProp780.xml"/><Relationship Id="rId60" Type="http://schemas.openxmlformats.org/officeDocument/2006/relationships/ctrlProp" Target="../ctrlProps/ctrlProp788.xml"/><Relationship Id="rId65" Type="http://schemas.openxmlformats.org/officeDocument/2006/relationships/ctrlProp" Target="../ctrlProps/ctrlProp793.xml"/><Relationship Id="rId73" Type="http://schemas.openxmlformats.org/officeDocument/2006/relationships/ctrlProp" Target="../ctrlProps/ctrlProp801.xml"/><Relationship Id="rId78" Type="http://schemas.openxmlformats.org/officeDocument/2006/relationships/ctrlProp" Target="../ctrlProps/ctrlProp806.xml"/><Relationship Id="rId81" Type="http://schemas.openxmlformats.org/officeDocument/2006/relationships/ctrlProp" Target="../ctrlProps/ctrlProp809.xml"/><Relationship Id="rId4" Type="http://schemas.openxmlformats.org/officeDocument/2006/relationships/ctrlProp" Target="../ctrlProps/ctrlProp732.xml"/><Relationship Id="rId9" Type="http://schemas.openxmlformats.org/officeDocument/2006/relationships/ctrlProp" Target="../ctrlProps/ctrlProp737.xml"/><Relationship Id="rId14" Type="http://schemas.openxmlformats.org/officeDocument/2006/relationships/ctrlProp" Target="../ctrlProps/ctrlProp742.xml"/><Relationship Id="rId22" Type="http://schemas.openxmlformats.org/officeDocument/2006/relationships/ctrlProp" Target="../ctrlProps/ctrlProp750.xml"/><Relationship Id="rId27" Type="http://schemas.openxmlformats.org/officeDocument/2006/relationships/ctrlProp" Target="../ctrlProps/ctrlProp755.xml"/><Relationship Id="rId30" Type="http://schemas.openxmlformats.org/officeDocument/2006/relationships/ctrlProp" Target="../ctrlProps/ctrlProp758.xml"/><Relationship Id="rId35" Type="http://schemas.openxmlformats.org/officeDocument/2006/relationships/ctrlProp" Target="../ctrlProps/ctrlProp763.xml"/><Relationship Id="rId43" Type="http://schemas.openxmlformats.org/officeDocument/2006/relationships/ctrlProp" Target="../ctrlProps/ctrlProp771.xml"/><Relationship Id="rId48" Type="http://schemas.openxmlformats.org/officeDocument/2006/relationships/ctrlProp" Target="../ctrlProps/ctrlProp776.xml"/><Relationship Id="rId56" Type="http://schemas.openxmlformats.org/officeDocument/2006/relationships/ctrlProp" Target="../ctrlProps/ctrlProp784.xml"/><Relationship Id="rId64" Type="http://schemas.openxmlformats.org/officeDocument/2006/relationships/ctrlProp" Target="../ctrlProps/ctrlProp792.xml"/><Relationship Id="rId69" Type="http://schemas.openxmlformats.org/officeDocument/2006/relationships/ctrlProp" Target="../ctrlProps/ctrlProp797.xml"/><Relationship Id="rId77" Type="http://schemas.openxmlformats.org/officeDocument/2006/relationships/ctrlProp" Target="../ctrlProps/ctrlProp805.xml"/><Relationship Id="rId8" Type="http://schemas.openxmlformats.org/officeDocument/2006/relationships/ctrlProp" Target="../ctrlProps/ctrlProp736.xml"/><Relationship Id="rId51" Type="http://schemas.openxmlformats.org/officeDocument/2006/relationships/ctrlProp" Target="../ctrlProps/ctrlProp779.xml"/><Relationship Id="rId72" Type="http://schemas.openxmlformats.org/officeDocument/2006/relationships/ctrlProp" Target="../ctrlProps/ctrlProp800.xml"/><Relationship Id="rId80" Type="http://schemas.openxmlformats.org/officeDocument/2006/relationships/ctrlProp" Target="../ctrlProps/ctrlProp808.xml"/><Relationship Id="rId3" Type="http://schemas.openxmlformats.org/officeDocument/2006/relationships/ctrlProp" Target="../ctrlProps/ctrlProp731.xml"/><Relationship Id="rId12" Type="http://schemas.openxmlformats.org/officeDocument/2006/relationships/ctrlProp" Target="../ctrlProps/ctrlProp740.xml"/><Relationship Id="rId17" Type="http://schemas.openxmlformats.org/officeDocument/2006/relationships/ctrlProp" Target="../ctrlProps/ctrlProp745.xml"/><Relationship Id="rId25" Type="http://schemas.openxmlformats.org/officeDocument/2006/relationships/ctrlProp" Target="../ctrlProps/ctrlProp753.xml"/><Relationship Id="rId33" Type="http://schemas.openxmlformats.org/officeDocument/2006/relationships/ctrlProp" Target="../ctrlProps/ctrlProp761.xml"/><Relationship Id="rId38" Type="http://schemas.openxmlformats.org/officeDocument/2006/relationships/ctrlProp" Target="../ctrlProps/ctrlProp766.xml"/><Relationship Id="rId46" Type="http://schemas.openxmlformats.org/officeDocument/2006/relationships/ctrlProp" Target="../ctrlProps/ctrlProp774.xml"/><Relationship Id="rId59" Type="http://schemas.openxmlformats.org/officeDocument/2006/relationships/ctrlProp" Target="../ctrlProps/ctrlProp787.xml"/><Relationship Id="rId67" Type="http://schemas.openxmlformats.org/officeDocument/2006/relationships/ctrlProp" Target="../ctrlProps/ctrlProp795.xml"/><Relationship Id="rId20" Type="http://schemas.openxmlformats.org/officeDocument/2006/relationships/ctrlProp" Target="../ctrlProps/ctrlProp748.xml"/><Relationship Id="rId41" Type="http://schemas.openxmlformats.org/officeDocument/2006/relationships/ctrlProp" Target="../ctrlProps/ctrlProp769.xml"/><Relationship Id="rId54" Type="http://schemas.openxmlformats.org/officeDocument/2006/relationships/ctrlProp" Target="../ctrlProps/ctrlProp782.xml"/><Relationship Id="rId62" Type="http://schemas.openxmlformats.org/officeDocument/2006/relationships/ctrlProp" Target="../ctrlProps/ctrlProp790.xml"/><Relationship Id="rId70" Type="http://schemas.openxmlformats.org/officeDocument/2006/relationships/ctrlProp" Target="../ctrlProps/ctrlProp798.xml"/><Relationship Id="rId75" Type="http://schemas.openxmlformats.org/officeDocument/2006/relationships/ctrlProp" Target="../ctrlProps/ctrlProp803.xml"/><Relationship Id="rId83" Type="http://schemas.openxmlformats.org/officeDocument/2006/relationships/ctrlProp" Target="../ctrlProps/ctrlProp811.xml"/><Relationship Id="rId1" Type="http://schemas.openxmlformats.org/officeDocument/2006/relationships/drawing" Target="../drawings/drawing10.xml"/><Relationship Id="rId6" Type="http://schemas.openxmlformats.org/officeDocument/2006/relationships/ctrlProp" Target="../ctrlProps/ctrlProp734.xml"/><Relationship Id="rId15" Type="http://schemas.openxmlformats.org/officeDocument/2006/relationships/ctrlProp" Target="../ctrlProps/ctrlProp743.xml"/><Relationship Id="rId23" Type="http://schemas.openxmlformats.org/officeDocument/2006/relationships/ctrlProp" Target="../ctrlProps/ctrlProp751.xml"/><Relationship Id="rId28" Type="http://schemas.openxmlformats.org/officeDocument/2006/relationships/ctrlProp" Target="../ctrlProps/ctrlProp756.xml"/><Relationship Id="rId36" Type="http://schemas.openxmlformats.org/officeDocument/2006/relationships/ctrlProp" Target="../ctrlProps/ctrlProp764.xml"/><Relationship Id="rId49" Type="http://schemas.openxmlformats.org/officeDocument/2006/relationships/ctrlProp" Target="../ctrlProps/ctrlProp777.xml"/><Relationship Id="rId57" Type="http://schemas.openxmlformats.org/officeDocument/2006/relationships/ctrlProp" Target="../ctrlProps/ctrlProp785.xml"/></Relationships>
</file>

<file path=xl/worksheets/_rels/sheet1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835.xml"/><Relationship Id="rId117" Type="http://schemas.openxmlformats.org/officeDocument/2006/relationships/ctrlProp" Target="../ctrlProps/ctrlProp926.xml"/><Relationship Id="rId21" Type="http://schemas.openxmlformats.org/officeDocument/2006/relationships/ctrlProp" Target="../ctrlProps/ctrlProp830.xml"/><Relationship Id="rId42" Type="http://schemas.openxmlformats.org/officeDocument/2006/relationships/ctrlProp" Target="../ctrlProps/ctrlProp851.xml"/><Relationship Id="rId47" Type="http://schemas.openxmlformats.org/officeDocument/2006/relationships/ctrlProp" Target="../ctrlProps/ctrlProp856.xml"/><Relationship Id="rId63" Type="http://schemas.openxmlformats.org/officeDocument/2006/relationships/ctrlProp" Target="../ctrlProps/ctrlProp872.xml"/><Relationship Id="rId68" Type="http://schemas.openxmlformats.org/officeDocument/2006/relationships/ctrlProp" Target="../ctrlProps/ctrlProp877.xml"/><Relationship Id="rId84" Type="http://schemas.openxmlformats.org/officeDocument/2006/relationships/ctrlProp" Target="../ctrlProps/ctrlProp893.xml"/><Relationship Id="rId89" Type="http://schemas.openxmlformats.org/officeDocument/2006/relationships/ctrlProp" Target="../ctrlProps/ctrlProp898.xml"/><Relationship Id="rId112" Type="http://schemas.openxmlformats.org/officeDocument/2006/relationships/ctrlProp" Target="../ctrlProps/ctrlProp921.xml"/><Relationship Id="rId16" Type="http://schemas.openxmlformats.org/officeDocument/2006/relationships/ctrlProp" Target="../ctrlProps/ctrlProp825.xml"/><Relationship Id="rId107" Type="http://schemas.openxmlformats.org/officeDocument/2006/relationships/ctrlProp" Target="../ctrlProps/ctrlProp916.xml"/><Relationship Id="rId11" Type="http://schemas.openxmlformats.org/officeDocument/2006/relationships/ctrlProp" Target="../ctrlProps/ctrlProp820.xml"/><Relationship Id="rId32" Type="http://schemas.openxmlformats.org/officeDocument/2006/relationships/ctrlProp" Target="../ctrlProps/ctrlProp841.xml"/><Relationship Id="rId37" Type="http://schemas.openxmlformats.org/officeDocument/2006/relationships/ctrlProp" Target="../ctrlProps/ctrlProp846.xml"/><Relationship Id="rId53" Type="http://schemas.openxmlformats.org/officeDocument/2006/relationships/ctrlProp" Target="../ctrlProps/ctrlProp862.xml"/><Relationship Id="rId58" Type="http://schemas.openxmlformats.org/officeDocument/2006/relationships/ctrlProp" Target="../ctrlProps/ctrlProp867.xml"/><Relationship Id="rId74" Type="http://schemas.openxmlformats.org/officeDocument/2006/relationships/ctrlProp" Target="../ctrlProps/ctrlProp883.xml"/><Relationship Id="rId79" Type="http://schemas.openxmlformats.org/officeDocument/2006/relationships/ctrlProp" Target="../ctrlProps/ctrlProp888.xml"/><Relationship Id="rId102" Type="http://schemas.openxmlformats.org/officeDocument/2006/relationships/ctrlProp" Target="../ctrlProps/ctrlProp911.xml"/><Relationship Id="rId123" Type="http://schemas.openxmlformats.org/officeDocument/2006/relationships/ctrlProp" Target="../ctrlProps/ctrlProp932.xml"/><Relationship Id="rId128" Type="http://schemas.openxmlformats.org/officeDocument/2006/relationships/ctrlProp" Target="../ctrlProps/ctrlProp937.xml"/><Relationship Id="rId5" Type="http://schemas.openxmlformats.org/officeDocument/2006/relationships/ctrlProp" Target="../ctrlProps/ctrlProp814.xml"/><Relationship Id="rId90" Type="http://schemas.openxmlformats.org/officeDocument/2006/relationships/ctrlProp" Target="../ctrlProps/ctrlProp899.xml"/><Relationship Id="rId95" Type="http://schemas.openxmlformats.org/officeDocument/2006/relationships/ctrlProp" Target="../ctrlProps/ctrlProp904.xml"/><Relationship Id="rId19" Type="http://schemas.openxmlformats.org/officeDocument/2006/relationships/ctrlProp" Target="../ctrlProps/ctrlProp828.xml"/><Relationship Id="rId14" Type="http://schemas.openxmlformats.org/officeDocument/2006/relationships/ctrlProp" Target="../ctrlProps/ctrlProp823.xml"/><Relationship Id="rId22" Type="http://schemas.openxmlformats.org/officeDocument/2006/relationships/ctrlProp" Target="../ctrlProps/ctrlProp831.xml"/><Relationship Id="rId27" Type="http://schemas.openxmlformats.org/officeDocument/2006/relationships/ctrlProp" Target="../ctrlProps/ctrlProp836.xml"/><Relationship Id="rId30" Type="http://schemas.openxmlformats.org/officeDocument/2006/relationships/ctrlProp" Target="../ctrlProps/ctrlProp839.xml"/><Relationship Id="rId35" Type="http://schemas.openxmlformats.org/officeDocument/2006/relationships/ctrlProp" Target="../ctrlProps/ctrlProp844.xml"/><Relationship Id="rId43" Type="http://schemas.openxmlformats.org/officeDocument/2006/relationships/ctrlProp" Target="../ctrlProps/ctrlProp852.xml"/><Relationship Id="rId48" Type="http://schemas.openxmlformats.org/officeDocument/2006/relationships/ctrlProp" Target="../ctrlProps/ctrlProp857.xml"/><Relationship Id="rId56" Type="http://schemas.openxmlformats.org/officeDocument/2006/relationships/ctrlProp" Target="../ctrlProps/ctrlProp865.xml"/><Relationship Id="rId64" Type="http://schemas.openxmlformats.org/officeDocument/2006/relationships/ctrlProp" Target="../ctrlProps/ctrlProp873.xml"/><Relationship Id="rId69" Type="http://schemas.openxmlformats.org/officeDocument/2006/relationships/ctrlProp" Target="../ctrlProps/ctrlProp878.xml"/><Relationship Id="rId77" Type="http://schemas.openxmlformats.org/officeDocument/2006/relationships/ctrlProp" Target="../ctrlProps/ctrlProp886.xml"/><Relationship Id="rId100" Type="http://schemas.openxmlformats.org/officeDocument/2006/relationships/ctrlProp" Target="../ctrlProps/ctrlProp909.xml"/><Relationship Id="rId105" Type="http://schemas.openxmlformats.org/officeDocument/2006/relationships/ctrlProp" Target="../ctrlProps/ctrlProp914.xml"/><Relationship Id="rId113" Type="http://schemas.openxmlformats.org/officeDocument/2006/relationships/ctrlProp" Target="../ctrlProps/ctrlProp922.xml"/><Relationship Id="rId118" Type="http://schemas.openxmlformats.org/officeDocument/2006/relationships/ctrlProp" Target="../ctrlProps/ctrlProp927.xml"/><Relationship Id="rId126" Type="http://schemas.openxmlformats.org/officeDocument/2006/relationships/ctrlProp" Target="../ctrlProps/ctrlProp935.xml"/><Relationship Id="rId8" Type="http://schemas.openxmlformats.org/officeDocument/2006/relationships/ctrlProp" Target="../ctrlProps/ctrlProp817.xml"/><Relationship Id="rId51" Type="http://schemas.openxmlformats.org/officeDocument/2006/relationships/ctrlProp" Target="../ctrlProps/ctrlProp860.xml"/><Relationship Id="rId72" Type="http://schemas.openxmlformats.org/officeDocument/2006/relationships/ctrlProp" Target="../ctrlProps/ctrlProp881.xml"/><Relationship Id="rId80" Type="http://schemas.openxmlformats.org/officeDocument/2006/relationships/ctrlProp" Target="../ctrlProps/ctrlProp889.xml"/><Relationship Id="rId85" Type="http://schemas.openxmlformats.org/officeDocument/2006/relationships/ctrlProp" Target="../ctrlProps/ctrlProp894.xml"/><Relationship Id="rId93" Type="http://schemas.openxmlformats.org/officeDocument/2006/relationships/ctrlProp" Target="../ctrlProps/ctrlProp902.xml"/><Relationship Id="rId98" Type="http://schemas.openxmlformats.org/officeDocument/2006/relationships/ctrlProp" Target="../ctrlProps/ctrlProp907.xml"/><Relationship Id="rId121" Type="http://schemas.openxmlformats.org/officeDocument/2006/relationships/ctrlProp" Target="../ctrlProps/ctrlProp930.xml"/><Relationship Id="rId3" Type="http://schemas.openxmlformats.org/officeDocument/2006/relationships/ctrlProp" Target="../ctrlProps/ctrlProp812.xml"/><Relationship Id="rId12" Type="http://schemas.openxmlformats.org/officeDocument/2006/relationships/ctrlProp" Target="../ctrlProps/ctrlProp821.xml"/><Relationship Id="rId17" Type="http://schemas.openxmlformats.org/officeDocument/2006/relationships/ctrlProp" Target="../ctrlProps/ctrlProp826.xml"/><Relationship Id="rId25" Type="http://schemas.openxmlformats.org/officeDocument/2006/relationships/ctrlProp" Target="../ctrlProps/ctrlProp834.xml"/><Relationship Id="rId33" Type="http://schemas.openxmlformats.org/officeDocument/2006/relationships/ctrlProp" Target="../ctrlProps/ctrlProp842.xml"/><Relationship Id="rId38" Type="http://schemas.openxmlformats.org/officeDocument/2006/relationships/ctrlProp" Target="../ctrlProps/ctrlProp847.xml"/><Relationship Id="rId46" Type="http://schemas.openxmlformats.org/officeDocument/2006/relationships/ctrlProp" Target="../ctrlProps/ctrlProp855.xml"/><Relationship Id="rId59" Type="http://schemas.openxmlformats.org/officeDocument/2006/relationships/ctrlProp" Target="../ctrlProps/ctrlProp868.xml"/><Relationship Id="rId67" Type="http://schemas.openxmlformats.org/officeDocument/2006/relationships/ctrlProp" Target="../ctrlProps/ctrlProp876.xml"/><Relationship Id="rId103" Type="http://schemas.openxmlformats.org/officeDocument/2006/relationships/ctrlProp" Target="../ctrlProps/ctrlProp912.xml"/><Relationship Id="rId108" Type="http://schemas.openxmlformats.org/officeDocument/2006/relationships/ctrlProp" Target="../ctrlProps/ctrlProp917.xml"/><Relationship Id="rId116" Type="http://schemas.openxmlformats.org/officeDocument/2006/relationships/ctrlProp" Target="../ctrlProps/ctrlProp925.xml"/><Relationship Id="rId124" Type="http://schemas.openxmlformats.org/officeDocument/2006/relationships/ctrlProp" Target="../ctrlProps/ctrlProp933.xml"/><Relationship Id="rId20" Type="http://schemas.openxmlformats.org/officeDocument/2006/relationships/ctrlProp" Target="../ctrlProps/ctrlProp829.xml"/><Relationship Id="rId41" Type="http://schemas.openxmlformats.org/officeDocument/2006/relationships/ctrlProp" Target="../ctrlProps/ctrlProp850.xml"/><Relationship Id="rId54" Type="http://schemas.openxmlformats.org/officeDocument/2006/relationships/ctrlProp" Target="../ctrlProps/ctrlProp863.xml"/><Relationship Id="rId62" Type="http://schemas.openxmlformats.org/officeDocument/2006/relationships/ctrlProp" Target="../ctrlProps/ctrlProp871.xml"/><Relationship Id="rId70" Type="http://schemas.openxmlformats.org/officeDocument/2006/relationships/ctrlProp" Target="../ctrlProps/ctrlProp879.xml"/><Relationship Id="rId75" Type="http://schemas.openxmlformats.org/officeDocument/2006/relationships/ctrlProp" Target="../ctrlProps/ctrlProp884.xml"/><Relationship Id="rId83" Type="http://schemas.openxmlformats.org/officeDocument/2006/relationships/ctrlProp" Target="../ctrlProps/ctrlProp892.xml"/><Relationship Id="rId88" Type="http://schemas.openxmlformats.org/officeDocument/2006/relationships/ctrlProp" Target="../ctrlProps/ctrlProp897.xml"/><Relationship Id="rId91" Type="http://schemas.openxmlformats.org/officeDocument/2006/relationships/ctrlProp" Target="../ctrlProps/ctrlProp900.xml"/><Relationship Id="rId96" Type="http://schemas.openxmlformats.org/officeDocument/2006/relationships/ctrlProp" Target="../ctrlProps/ctrlProp905.xml"/><Relationship Id="rId111" Type="http://schemas.openxmlformats.org/officeDocument/2006/relationships/ctrlProp" Target="../ctrlProps/ctrlProp920.xml"/><Relationship Id="rId1" Type="http://schemas.openxmlformats.org/officeDocument/2006/relationships/drawing" Target="../drawings/drawing11.xml"/><Relationship Id="rId6" Type="http://schemas.openxmlformats.org/officeDocument/2006/relationships/ctrlProp" Target="../ctrlProps/ctrlProp815.xml"/><Relationship Id="rId15" Type="http://schemas.openxmlformats.org/officeDocument/2006/relationships/ctrlProp" Target="../ctrlProps/ctrlProp824.xml"/><Relationship Id="rId23" Type="http://schemas.openxmlformats.org/officeDocument/2006/relationships/ctrlProp" Target="../ctrlProps/ctrlProp832.xml"/><Relationship Id="rId28" Type="http://schemas.openxmlformats.org/officeDocument/2006/relationships/ctrlProp" Target="../ctrlProps/ctrlProp837.xml"/><Relationship Id="rId36" Type="http://schemas.openxmlformats.org/officeDocument/2006/relationships/ctrlProp" Target="../ctrlProps/ctrlProp845.xml"/><Relationship Id="rId49" Type="http://schemas.openxmlformats.org/officeDocument/2006/relationships/ctrlProp" Target="../ctrlProps/ctrlProp858.xml"/><Relationship Id="rId57" Type="http://schemas.openxmlformats.org/officeDocument/2006/relationships/ctrlProp" Target="../ctrlProps/ctrlProp866.xml"/><Relationship Id="rId106" Type="http://schemas.openxmlformats.org/officeDocument/2006/relationships/ctrlProp" Target="../ctrlProps/ctrlProp915.xml"/><Relationship Id="rId114" Type="http://schemas.openxmlformats.org/officeDocument/2006/relationships/ctrlProp" Target="../ctrlProps/ctrlProp923.xml"/><Relationship Id="rId119" Type="http://schemas.openxmlformats.org/officeDocument/2006/relationships/ctrlProp" Target="../ctrlProps/ctrlProp928.xml"/><Relationship Id="rId127" Type="http://schemas.openxmlformats.org/officeDocument/2006/relationships/ctrlProp" Target="../ctrlProps/ctrlProp936.xml"/><Relationship Id="rId10" Type="http://schemas.openxmlformats.org/officeDocument/2006/relationships/ctrlProp" Target="../ctrlProps/ctrlProp819.xml"/><Relationship Id="rId31" Type="http://schemas.openxmlformats.org/officeDocument/2006/relationships/ctrlProp" Target="../ctrlProps/ctrlProp840.xml"/><Relationship Id="rId44" Type="http://schemas.openxmlformats.org/officeDocument/2006/relationships/ctrlProp" Target="../ctrlProps/ctrlProp853.xml"/><Relationship Id="rId52" Type="http://schemas.openxmlformats.org/officeDocument/2006/relationships/ctrlProp" Target="../ctrlProps/ctrlProp861.xml"/><Relationship Id="rId60" Type="http://schemas.openxmlformats.org/officeDocument/2006/relationships/ctrlProp" Target="../ctrlProps/ctrlProp869.xml"/><Relationship Id="rId65" Type="http://schemas.openxmlformats.org/officeDocument/2006/relationships/ctrlProp" Target="../ctrlProps/ctrlProp874.xml"/><Relationship Id="rId73" Type="http://schemas.openxmlformats.org/officeDocument/2006/relationships/ctrlProp" Target="../ctrlProps/ctrlProp882.xml"/><Relationship Id="rId78" Type="http://schemas.openxmlformats.org/officeDocument/2006/relationships/ctrlProp" Target="../ctrlProps/ctrlProp887.xml"/><Relationship Id="rId81" Type="http://schemas.openxmlformats.org/officeDocument/2006/relationships/ctrlProp" Target="../ctrlProps/ctrlProp890.xml"/><Relationship Id="rId86" Type="http://schemas.openxmlformats.org/officeDocument/2006/relationships/ctrlProp" Target="../ctrlProps/ctrlProp895.xml"/><Relationship Id="rId94" Type="http://schemas.openxmlformats.org/officeDocument/2006/relationships/ctrlProp" Target="../ctrlProps/ctrlProp903.xml"/><Relationship Id="rId99" Type="http://schemas.openxmlformats.org/officeDocument/2006/relationships/ctrlProp" Target="../ctrlProps/ctrlProp908.xml"/><Relationship Id="rId101" Type="http://schemas.openxmlformats.org/officeDocument/2006/relationships/ctrlProp" Target="../ctrlProps/ctrlProp910.xml"/><Relationship Id="rId122" Type="http://schemas.openxmlformats.org/officeDocument/2006/relationships/ctrlProp" Target="../ctrlProps/ctrlProp931.xml"/><Relationship Id="rId4" Type="http://schemas.openxmlformats.org/officeDocument/2006/relationships/ctrlProp" Target="../ctrlProps/ctrlProp813.xml"/><Relationship Id="rId9" Type="http://schemas.openxmlformats.org/officeDocument/2006/relationships/ctrlProp" Target="../ctrlProps/ctrlProp818.xml"/><Relationship Id="rId13" Type="http://schemas.openxmlformats.org/officeDocument/2006/relationships/ctrlProp" Target="../ctrlProps/ctrlProp822.xml"/><Relationship Id="rId18" Type="http://schemas.openxmlformats.org/officeDocument/2006/relationships/ctrlProp" Target="../ctrlProps/ctrlProp827.xml"/><Relationship Id="rId39" Type="http://schemas.openxmlformats.org/officeDocument/2006/relationships/ctrlProp" Target="../ctrlProps/ctrlProp848.xml"/><Relationship Id="rId109" Type="http://schemas.openxmlformats.org/officeDocument/2006/relationships/ctrlProp" Target="../ctrlProps/ctrlProp918.xml"/><Relationship Id="rId34" Type="http://schemas.openxmlformats.org/officeDocument/2006/relationships/ctrlProp" Target="../ctrlProps/ctrlProp843.xml"/><Relationship Id="rId50" Type="http://schemas.openxmlformats.org/officeDocument/2006/relationships/ctrlProp" Target="../ctrlProps/ctrlProp859.xml"/><Relationship Id="rId55" Type="http://schemas.openxmlformats.org/officeDocument/2006/relationships/ctrlProp" Target="../ctrlProps/ctrlProp864.xml"/><Relationship Id="rId76" Type="http://schemas.openxmlformats.org/officeDocument/2006/relationships/ctrlProp" Target="../ctrlProps/ctrlProp885.xml"/><Relationship Id="rId97" Type="http://schemas.openxmlformats.org/officeDocument/2006/relationships/ctrlProp" Target="../ctrlProps/ctrlProp906.xml"/><Relationship Id="rId104" Type="http://schemas.openxmlformats.org/officeDocument/2006/relationships/ctrlProp" Target="../ctrlProps/ctrlProp913.xml"/><Relationship Id="rId120" Type="http://schemas.openxmlformats.org/officeDocument/2006/relationships/ctrlProp" Target="../ctrlProps/ctrlProp929.xml"/><Relationship Id="rId125" Type="http://schemas.openxmlformats.org/officeDocument/2006/relationships/ctrlProp" Target="../ctrlProps/ctrlProp934.xml"/><Relationship Id="rId7" Type="http://schemas.openxmlformats.org/officeDocument/2006/relationships/ctrlProp" Target="../ctrlProps/ctrlProp816.xml"/><Relationship Id="rId71" Type="http://schemas.openxmlformats.org/officeDocument/2006/relationships/ctrlProp" Target="../ctrlProps/ctrlProp880.xml"/><Relationship Id="rId92" Type="http://schemas.openxmlformats.org/officeDocument/2006/relationships/ctrlProp" Target="../ctrlProps/ctrlProp901.xml"/><Relationship Id="rId2" Type="http://schemas.openxmlformats.org/officeDocument/2006/relationships/vmlDrawing" Target="../drawings/vmlDrawing10.vml"/><Relationship Id="rId29" Type="http://schemas.openxmlformats.org/officeDocument/2006/relationships/ctrlProp" Target="../ctrlProps/ctrlProp838.xml"/><Relationship Id="rId24" Type="http://schemas.openxmlformats.org/officeDocument/2006/relationships/ctrlProp" Target="../ctrlProps/ctrlProp833.xml"/><Relationship Id="rId40" Type="http://schemas.openxmlformats.org/officeDocument/2006/relationships/ctrlProp" Target="../ctrlProps/ctrlProp849.xml"/><Relationship Id="rId45" Type="http://schemas.openxmlformats.org/officeDocument/2006/relationships/ctrlProp" Target="../ctrlProps/ctrlProp854.xml"/><Relationship Id="rId66" Type="http://schemas.openxmlformats.org/officeDocument/2006/relationships/ctrlProp" Target="../ctrlProps/ctrlProp875.xml"/><Relationship Id="rId87" Type="http://schemas.openxmlformats.org/officeDocument/2006/relationships/ctrlProp" Target="../ctrlProps/ctrlProp896.xml"/><Relationship Id="rId110" Type="http://schemas.openxmlformats.org/officeDocument/2006/relationships/ctrlProp" Target="../ctrlProps/ctrlProp919.xml"/><Relationship Id="rId115" Type="http://schemas.openxmlformats.org/officeDocument/2006/relationships/ctrlProp" Target="../ctrlProps/ctrlProp924.xml"/><Relationship Id="rId61" Type="http://schemas.openxmlformats.org/officeDocument/2006/relationships/ctrlProp" Target="../ctrlProps/ctrlProp870.xml"/><Relationship Id="rId82" Type="http://schemas.openxmlformats.org/officeDocument/2006/relationships/ctrlProp" Target="../ctrlProps/ctrlProp891.xm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943.xml"/><Relationship Id="rId13" Type="http://schemas.openxmlformats.org/officeDocument/2006/relationships/ctrlProp" Target="../ctrlProps/ctrlProp948.xml"/><Relationship Id="rId18" Type="http://schemas.openxmlformats.org/officeDocument/2006/relationships/ctrlProp" Target="../ctrlProps/ctrlProp953.xml"/><Relationship Id="rId26" Type="http://schemas.openxmlformats.org/officeDocument/2006/relationships/ctrlProp" Target="../ctrlProps/ctrlProp961.xml"/><Relationship Id="rId39" Type="http://schemas.openxmlformats.org/officeDocument/2006/relationships/ctrlProp" Target="../ctrlProps/ctrlProp974.xml"/><Relationship Id="rId3" Type="http://schemas.openxmlformats.org/officeDocument/2006/relationships/ctrlProp" Target="../ctrlProps/ctrlProp938.xml"/><Relationship Id="rId21" Type="http://schemas.openxmlformats.org/officeDocument/2006/relationships/ctrlProp" Target="../ctrlProps/ctrlProp956.xml"/><Relationship Id="rId34" Type="http://schemas.openxmlformats.org/officeDocument/2006/relationships/ctrlProp" Target="../ctrlProps/ctrlProp969.xml"/><Relationship Id="rId7" Type="http://schemas.openxmlformats.org/officeDocument/2006/relationships/ctrlProp" Target="../ctrlProps/ctrlProp942.xml"/><Relationship Id="rId12" Type="http://schemas.openxmlformats.org/officeDocument/2006/relationships/ctrlProp" Target="../ctrlProps/ctrlProp947.xml"/><Relationship Id="rId17" Type="http://schemas.openxmlformats.org/officeDocument/2006/relationships/ctrlProp" Target="../ctrlProps/ctrlProp952.xml"/><Relationship Id="rId25" Type="http://schemas.openxmlformats.org/officeDocument/2006/relationships/ctrlProp" Target="../ctrlProps/ctrlProp960.xml"/><Relationship Id="rId33" Type="http://schemas.openxmlformats.org/officeDocument/2006/relationships/ctrlProp" Target="../ctrlProps/ctrlProp968.xml"/><Relationship Id="rId38" Type="http://schemas.openxmlformats.org/officeDocument/2006/relationships/ctrlProp" Target="../ctrlProps/ctrlProp973.xml"/><Relationship Id="rId2" Type="http://schemas.openxmlformats.org/officeDocument/2006/relationships/vmlDrawing" Target="../drawings/vmlDrawing11.vml"/><Relationship Id="rId16" Type="http://schemas.openxmlformats.org/officeDocument/2006/relationships/ctrlProp" Target="../ctrlProps/ctrlProp951.xml"/><Relationship Id="rId20" Type="http://schemas.openxmlformats.org/officeDocument/2006/relationships/ctrlProp" Target="../ctrlProps/ctrlProp955.xml"/><Relationship Id="rId29" Type="http://schemas.openxmlformats.org/officeDocument/2006/relationships/ctrlProp" Target="../ctrlProps/ctrlProp964.xml"/><Relationship Id="rId41" Type="http://schemas.openxmlformats.org/officeDocument/2006/relationships/ctrlProp" Target="../ctrlProps/ctrlProp976.xml"/><Relationship Id="rId1" Type="http://schemas.openxmlformats.org/officeDocument/2006/relationships/drawing" Target="../drawings/drawing12.xml"/><Relationship Id="rId6" Type="http://schemas.openxmlformats.org/officeDocument/2006/relationships/ctrlProp" Target="../ctrlProps/ctrlProp941.xml"/><Relationship Id="rId11" Type="http://schemas.openxmlformats.org/officeDocument/2006/relationships/ctrlProp" Target="../ctrlProps/ctrlProp946.xml"/><Relationship Id="rId24" Type="http://schemas.openxmlformats.org/officeDocument/2006/relationships/ctrlProp" Target="../ctrlProps/ctrlProp959.xml"/><Relationship Id="rId32" Type="http://schemas.openxmlformats.org/officeDocument/2006/relationships/ctrlProp" Target="../ctrlProps/ctrlProp967.xml"/><Relationship Id="rId37" Type="http://schemas.openxmlformats.org/officeDocument/2006/relationships/ctrlProp" Target="../ctrlProps/ctrlProp972.xml"/><Relationship Id="rId40" Type="http://schemas.openxmlformats.org/officeDocument/2006/relationships/ctrlProp" Target="../ctrlProps/ctrlProp975.xml"/><Relationship Id="rId5" Type="http://schemas.openxmlformats.org/officeDocument/2006/relationships/ctrlProp" Target="../ctrlProps/ctrlProp940.xml"/><Relationship Id="rId15" Type="http://schemas.openxmlformats.org/officeDocument/2006/relationships/ctrlProp" Target="../ctrlProps/ctrlProp950.xml"/><Relationship Id="rId23" Type="http://schemas.openxmlformats.org/officeDocument/2006/relationships/ctrlProp" Target="../ctrlProps/ctrlProp958.xml"/><Relationship Id="rId28" Type="http://schemas.openxmlformats.org/officeDocument/2006/relationships/ctrlProp" Target="../ctrlProps/ctrlProp963.xml"/><Relationship Id="rId36" Type="http://schemas.openxmlformats.org/officeDocument/2006/relationships/ctrlProp" Target="../ctrlProps/ctrlProp971.xml"/><Relationship Id="rId10" Type="http://schemas.openxmlformats.org/officeDocument/2006/relationships/ctrlProp" Target="../ctrlProps/ctrlProp945.xml"/><Relationship Id="rId19" Type="http://schemas.openxmlformats.org/officeDocument/2006/relationships/ctrlProp" Target="../ctrlProps/ctrlProp954.xml"/><Relationship Id="rId31" Type="http://schemas.openxmlformats.org/officeDocument/2006/relationships/ctrlProp" Target="../ctrlProps/ctrlProp966.xml"/><Relationship Id="rId4" Type="http://schemas.openxmlformats.org/officeDocument/2006/relationships/ctrlProp" Target="../ctrlProps/ctrlProp939.xml"/><Relationship Id="rId9" Type="http://schemas.openxmlformats.org/officeDocument/2006/relationships/ctrlProp" Target="../ctrlProps/ctrlProp944.xml"/><Relationship Id="rId14" Type="http://schemas.openxmlformats.org/officeDocument/2006/relationships/ctrlProp" Target="../ctrlProps/ctrlProp949.xml"/><Relationship Id="rId22" Type="http://schemas.openxmlformats.org/officeDocument/2006/relationships/ctrlProp" Target="../ctrlProps/ctrlProp957.xml"/><Relationship Id="rId27" Type="http://schemas.openxmlformats.org/officeDocument/2006/relationships/ctrlProp" Target="../ctrlProps/ctrlProp962.xml"/><Relationship Id="rId30" Type="http://schemas.openxmlformats.org/officeDocument/2006/relationships/ctrlProp" Target="../ctrlProps/ctrlProp965.xml"/><Relationship Id="rId35" Type="http://schemas.openxmlformats.org/officeDocument/2006/relationships/ctrlProp" Target="../ctrlProps/ctrlProp970.xml"/></Relationships>
</file>

<file path=xl/worksheets/_rels/sheet1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87.xml"/><Relationship Id="rId18" Type="http://schemas.openxmlformats.org/officeDocument/2006/relationships/ctrlProp" Target="../ctrlProps/ctrlProp992.xml"/><Relationship Id="rId26" Type="http://schemas.openxmlformats.org/officeDocument/2006/relationships/ctrlProp" Target="../ctrlProps/ctrlProp1000.xml"/><Relationship Id="rId39" Type="http://schemas.openxmlformats.org/officeDocument/2006/relationships/ctrlProp" Target="../ctrlProps/ctrlProp1013.xml"/><Relationship Id="rId21" Type="http://schemas.openxmlformats.org/officeDocument/2006/relationships/ctrlProp" Target="../ctrlProps/ctrlProp995.xml"/><Relationship Id="rId34" Type="http://schemas.openxmlformats.org/officeDocument/2006/relationships/ctrlProp" Target="../ctrlProps/ctrlProp1008.xml"/><Relationship Id="rId42" Type="http://schemas.openxmlformats.org/officeDocument/2006/relationships/ctrlProp" Target="../ctrlProps/ctrlProp1016.xml"/><Relationship Id="rId47" Type="http://schemas.openxmlformats.org/officeDocument/2006/relationships/ctrlProp" Target="../ctrlProps/ctrlProp1021.xml"/><Relationship Id="rId50" Type="http://schemas.openxmlformats.org/officeDocument/2006/relationships/ctrlProp" Target="../ctrlProps/ctrlProp1024.xml"/><Relationship Id="rId55" Type="http://schemas.openxmlformats.org/officeDocument/2006/relationships/ctrlProp" Target="../ctrlProps/ctrlProp1029.xml"/><Relationship Id="rId63" Type="http://schemas.openxmlformats.org/officeDocument/2006/relationships/ctrlProp" Target="../ctrlProps/ctrlProp1037.xml"/><Relationship Id="rId68" Type="http://schemas.openxmlformats.org/officeDocument/2006/relationships/ctrlProp" Target="../ctrlProps/ctrlProp1042.xml"/><Relationship Id="rId76" Type="http://schemas.openxmlformats.org/officeDocument/2006/relationships/ctrlProp" Target="../ctrlProps/ctrlProp1050.xml"/><Relationship Id="rId84" Type="http://schemas.openxmlformats.org/officeDocument/2006/relationships/ctrlProp" Target="../ctrlProps/ctrlProp1058.xml"/><Relationship Id="rId89" Type="http://schemas.openxmlformats.org/officeDocument/2006/relationships/ctrlProp" Target="../ctrlProps/ctrlProp1063.xml"/><Relationship Id="rId7" Type="http://schemas.openxmlformats.org/officeDocument/2006/relationships/ctrlProp" Target="../ctrlProps/ctrlProp981.xml"/><Relationship Id="rId71" Type="http://schemas.openxmlformats.org/officeDocument/2006/relationships/ctrlProp" Target="../ctrlProps/ctrlProp1045.xml"/><Relationship Id="rId92" Type="http://schemas.openxmlformats.org/officeDocument/2006/relationships/ctrlProp" Target="../ctrlProps/ctrlProp1066.xml"/><Relationship Id="rId2" Type="http://schemas.openxmlformats.org/officeDocument/2006/relationships/vmlDrawing" Target="../drawings/vmlDrawing12.vml"/><Relationship Id="rId16" Type="http://schemas.openxmlformats.org/officeDocument/2006/relationships/ctrlProp" Target="../ctrlProps/ctrlProp990.xml"/><Relationship Id="rId29" Type="http://schemas.openxmlformats.org/officeDocument/2006/relationships/ctrlProp" Target="../ctrlProps/ctrlProp1003.xml"/><Relationship Id="rId11" Type="http://schemas.openxmlformats.org/officeDocument/2006/relationships/ctrlProp" Target="../ctrlProps/ctrlProp985.xml"/><Relationship Id="rId24" Type="http://schemas.openxmlformats.org/officeDocument/2006/relationships/ctrlProp" Target="../ctrlProps/ctrlProp998.xml"/><Relationship Id="rId32" Type="http://schemas.openxmlformats.org/officeDocument/2006/relationships/ctrlProp" Target="../ctrlProps/ctrlProp1006.xml"/><Relationship Id="rId37" Type="http://schemas.openxmlformats.org/officeDocument/2006/relationships/ctrlProp" Target="../ctrlProps/ctrlProp1011.xml"/><Relationship Id="rId40" Type="http://schemas.openxmlformats.org/officeDocument/2006/relationships/ctrlProp" Target="../ctrlProps/ctrlProp1014.xml"/><Relationship Id="rId45" Type="http://schemas.openxmlformats.org/officeDocument/2006/relationships/ctrlProp" Target="../ctrlProps/ctrlProp1019.xml"/><Relationship Id="rId53" Type="http://schemas.openxmlformats.org/officeDocument/2006/relationships/ctrlProp" Target="../ctrlProps/ctrlProp1027.xml"/><Relationship Id="rId58" Type="http://schemas.openxmlformats.org/officeDocument/2006/relationships/ctrlProp" Target="../ctrlProps/ctrlProp1032.xml"/><Relationship Id="rId66" Type="http://schemas.openxmlformats.org/officeDocument/2006/relationships/ctrlProp" Target="../ctrlProps/ctrlProp1040.xml"/><Relationship Id="rId74" Type="http://schemas.openxmlformats.org/officeDocument/2006/relationships/ctrlProp" Target="../ctrlProps/ctrlProp1048.xml"/><Relationship Id="rId79" Type="http://schemas.openxmlformats.org/officeDocument/2006/relationships/ctrlProp" Target="../ctrlProps/ctrlProp1053.xml"/><Relationship Id="rId87" Type="http://schemas.openxmlformats.org/officeDocument/2006/relationships/ctrlProp" Target="../ctrlProps/ctrlProp1061.xml"/><Relationship Id="rId5" Type="http://schemas.openxmlformats.org/officeDocument/2006/relationships/ctrlProp" Target="../ctrlProps/ctrlProp979.xml"/><Relationship Id="rId61" Type="http://schemas.openxmlformats.org/officeDocument/2006/relationships/ctrlProp" Target="../ctrlProps/ctrlProp1035.xml"/><Relationship Id="rId82" Type="http://schemas.openxmlformats.org/officeDocument/2006/relationships/ctrlProp" Target="../ctrlProps/ctrlProp1056.xml"/><Relationship Id="rId90" Type="http://schemas.openxmlformats.org/officeDocument/2006/relationships/ctrlProp" Target="../ctrlProps/ctrlProp1064.xml"/><Relationship Id="rId95" Type="http://schemas.openxmlformats.org/officeDocument/2006/relationships/ctrlProp" Target="../ctrlProps/ctrlProp1069.xml"/><Relationship Id="rId19" Type="http://schemas.openxmlformats.org/officeDocument/2006/relationships/ctrlProp" Target="../ctrlProps/ctrlProp993.xml"/><Relationship Id="rId14" Type="http://schemas.openxmlformats.org/officeDocument/2006/relationships/ctrlProp" Target="../ctrlProps/ctrlProp988.xml"/><Relationship Id="rId22" Type="http://schemas.openxmlformats.org/officeDocument/2006/relationships/ctrlProp" Target="../ctrlProps/ctrlProp996.xml"/><Relationship Id="rId27" Type="http://schemas.openxmlformats.org/officeDocument/2006/relationships/ctrlProp" Target="../ctrlProps/ctrlProp1001.xml"/><Relationship Id="rId30" Type="http://schemas.openxmlformats.org/officeDocument/2006/relationships/ctrlProp" Target="../ctrlProps/ctrlProp1004.xml"/><Relationship Id="rId35" Type="http://schemas.openxmlformats.org/officeDocument/2006/relationships/ctrlProp" Target="../ctrlProps/ctrlProp1009.xml"/><Relationship Id="rId43" Type="http://schemas.openxmlformats.org/officeDocument/2006/relationships/ctrlProp" Target="../ctrlProps/ctrlProp1017.xml"/><Relationship Id="rId48" Type="http://schemas.openxmlformats.org/officeDocument/2006/relationships/ctrlProp" Target="../ctrlProps/ctrlProp1022.xml"/><Relationship Id="rId56" Type="http://schemas.openxmlformats.org/officeDocument/2006/relationships/ctrlProp" Target="../ctrlProps/ctrlProp1030.xml"/><Relationship Id="rId64" Type="http://schemas.openxmlformats.org/officeDocument/2006/relationships/ctrlProp" Target="../ctrlProps/ctrlProp1038.xml"/><Relationship Id="rId69" Type="http://schemas.openxmlformats.org/officeDocument/2006/relationships/ctrlProp" Target="../ctrlProps/ctrlProp1043.xml"/><Relationship Id="rId77" Type="http://schemas.openxmlformats.org/officeDocument/2006/relationships/ctrlProp" Target="../ctrlProps/ctrlProp1051.xml"/><Relationship Id="rId8" Type="http://schemas.openxmlformats.org/officeDocument/2006/relationships/ctrlProp" Target="../ctrlProps/ctrlProp982.xml"/><Relationship Id="rId51" Type="http://schemas.openxmlformats.org/officeDocument/2006/relationships/ctrlProp" Target="../ctrlProps/ctrlProp1025.xml"/><Relationship Id="rId72" Type="http://schemas.openxmlformats.org/officeDocument/2006/relationships/ctrlProp" Target="../ctrlProps/ctrlProp1046.xml"/><Relationship Id="rId80" Type="http://schemas.openxmlformats.org/officeDocument/2006/relationships/ctrlProp" Target="../ctrlProps/ctrlProp1054.xml"/><Relationship Id="rId85" Type="http://schemas.openxmlformats.org/officeDocument/2006/relationships/ctrlProp" Target="../ctrlProps/ctrlProp1059.xml"/><Relationship Id="rId93" Type="http://schemas.openxmlformats.org/officeDocument/2006/relationships/ctrlProp" Target="../ctrlProps/ctrlProp1067.xml"/><Relationship Id="rId3" Type="http://schemas.openxmlformats.org/officeDocument/2006/relationships/ctrlProp" Target="../ctrlProps/ctrlProp977.xml"/><Relationship Id="rId12" Type="http://schemas.openxmlformats.org/officeDocument/2006/relationships/ctrlProp" Target="../ctrlProps/ctrlProp986.xml"/><Relationship Id="rId17" Type="http://schemas.openxmlformats.org/officeDocument/2006/relationships/ctrlProp" Target="../ctrlProps/ctrlProp991.xml"/><Relationship Id="rId25" Type="http://schemas.openxmlformats.org/officeDocument/2006/relationships/ctrlProp" Target="../ctrlProps/ctrlProp999.xml"/><Relationship Id="rId33" Type="http://schemas.openxmlformats.org/officeDocument/2006/relationships/ctrlProp" Target="../ctrlProps/ctrlProp1007.xml"/><Relationship Id="rId38" Type="http://schemas.openxmlformats.org/officeDocument/2006/relationships/ctrlProp" Target="../ctrlProps/ctrlProp1012.xml"/><Relationship Id="rId46" Type="http://schemas.openxmlformats.org/officeDocument/2006/relationships/ctrlProp" Target="../ctrlProps/ctrlProp1020.xml"/><Relationship Id="rId59" Type="http://schemas.openxmlformats.org/officeDocument/2006/relationships/ctrlProp" Target="../ctrlProps/ctrlProp1033.xml"/><Relationship Id="rId67" Type="http://schemas.openxmlformats.org/officeDocument/2006/relationships/ctrlProp" Target="../ctrlProps/ctrlProp1041.xml"/><Relationship Id="rId20" Type="http://schemas.openxmlformats.org/officeDocument/2006/relationships/ctrlProp" Target="../ctrlProps/ctrlProp994.xml"/><Relationship Id="rId41" Type="http://schemas.openxmlformats.org/officeDocument/2006/relationships/ctrlProp" Target="../ctrlProps/ctrlProp1015.xml"/><Relationship Id="rId54" Type="http://schemas.openxmlformats.org/officeDocument/2006/relationships/ctrlProp" Target="../ctrlProps/ctrlProp1028.xml"/><Relationship Id="rId62" Type="http://schemas.openxmlformats.org/officeDocument/2006/relationships/ctrlProp" Target="../ctrlProps/ctrlProp1036.xml"/><Relationship Id="rId70" Type="http://schemas.openxmlformats.org/officeDocument/2006/relationships/ctrlProp" Target="../ctrlProps/ctrlProp1044.xml"/><Relationship Id="rId75" Type="http://schemas.openxmlformats.org/officeDocument/2006/relationships/ctrlProp" Target="../ctrlProps/ctrlProp1049.xml"/><Relationship Id="rId83" Type="http://schemas.openxmlformats.org/officeDocument/2006/relationships/ctrlProp" Target="../ctrlProps/ctrlProp1057.xml"/><Relationship Id="rId88" Type="http://schemas.openxmlformats.org/officeDocument/2006/relationships/ctrlProp" Target="../ctrlProps/ctrlProp1062.xml"/><Relationship Id="rId91" Type="http://schemas.openxmlformats.org/officeDocument/2006/relationships/ctrlProp" Target="../ctrlProps/ctrlProp1065.xml"/><Relationship Id="rId1" Type="http://schemas.openxmlformats.org/officeDocument/2006/relationships/drawing" Target="../drawings/drawing13.xml"/><Relationship Id="rId6" Type="http://schemas.openxmlformats.org/officeDocument/2006/relationships/ctrlProp" Target="../ctrlProps/ctrlProp980.xml"/><Relationship Id="rId15" Type="http://schemas.openxmlformats.org/officeDocument/2006/relationships/ctrlProp" Target="../ctrlProps/ctrlProp989.xml"/><Relationship Id="rId23" Type="http://schemas.openxmlformats.org/officeDocument/2006/relationships/ctrlProp" Target="../ctrlProps/ctrlProp997.xml"/><Relationship Id="rId28" Type="http://schemas.openxmlformats.org/officeDocument/2006/relationships/ctrlProp" Target="../ctrlProps/ctrlProp1002.xml"/><Relationship Id="rId36" Type="http://schemas.openxmlformats.org/officeDocument/2006/relationships/ctrlProp" Target="../ctrlProps/ctrlProp1010.xml"/><Relationship Id="rId49" Type="http://schemas.openxmlformats.org/officeDocument/2006/relationships/ctrlProp" Target="../ctrlProps/ctrlProp1023.xml"/><Relationship Id="rId57" Type="http://schemas.openxmlformats.org/officeDocument/2006/relationships/ctrlProp" Target="../ctrlProps/ctrlProp1031.xml"/><Relationship Id="rId10" Type="http://schemas.openxmlformats.org/officeDocument/2006/relationships/ctrlProp" Target="../ctrlProps/ctrlProp984.xml"/><Relationship Id="rId31" Type="http://schemas.openxmlformats.org/officeDocument/2006/relationships/ctrlProp" Target="../ctrlProps/ctrlProp1005.xml"/><Relationship Id="rId44" Type="http://schemas.openxmlformats.org/officeDocument/2006/relationships/ctrlProp" Target="../ctrlProps/ctrlProp1018.xml"/><Relationship Id="rId52" Type="http://schemas.openxmlformats.org/officeDocument/2006/relationships/ctrlProp" Target="../ctrlProps/ctrlProp1026.xml"/><Relationship Id="rId60" Type="http://schemas.openxmlformats.org/officeDocument/2006/relationships/ctrlProp" Target="../ctrlProps/ctrlProp1034.xml"/><Relationship Id="rId65" Type="http://schemas.openxmlformats.org/officeDocument/2006/relationships/ctrlProp" Target="../ctrlProps/ctrlProp1039.xml"/><Relationship Id="rId73" Type="http://schemas.openxmlformats.org/officeDocument/2006/relationships/ctrlProp" Target="../ctrlProps/ctrlProp1047.xml"/><Relationship Id="rId78" Type="http://schemas.openxmlformats.org/officeDocument/2006/relationships/ctrlProp" Target="../ctrlProps/ctrlProp1052.xml"/><Relationship Id="rId81" Type="http://schemas.openxmlformats.org/officeDocument/2006/relationships/ctrlProp" Target="../ctrlProps/ctrlProp1055.xml"/><Relationship Id="rId86" Type="http://schemas.openxmlformats.org/officeDocument/2006/relationships/ctrlProp" Target="../ctrlProps/ctrlProp1060.xml"/><Relationship Id="rId94" Type="http://schemas.openxmlformats.org/officeDocument/2006/relationships/ctrlProp" Target="../ctrlProps/ctrlProp1068.xml"/><Relationship Id="rId4" Type="http://schemas.openxmlformats.org/officeDocument/2006/relationships/ctrlProp" Target="../ctrlProps/ctrlProp978.xml"/><Relationship Id="rId9" Type="http://schemas.openxmlformats.org/officeDocument/2006/relationships/ctrlProp" Target="../ctrlProps/ctrlProp98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4.xml"/><Relationship Id="rId21" Type="http://schemas.openxmlformats.org/officeDocument/2006/relationships/ctrlProp" Target="../ctrlProps/ctrlProp19.xml"/><Relationship Id="rId34" Type="http://schemas.openxmlformats.org/officeDocument/2006/relationships/ctrlProp" Target="../ctrlProps/ctrlProp32.xml"/><Relationship Id="rId42" Type="http://schemas.openxmlformats.org/officeDocument/2006/relationships/ctrlProp" Target="../ctrlProps/ctrlProp40.xml"/><Relationship Id="rId47" Type="http://schemas.openxmlformats.org/officeDocument/2006/relationships/ctrlProp" Target="../ctrlProps/ctrlProp45.xml"/><Relationship Id="rId50" Type="http://schemas.openxmlformats.org/officeDocument/2006/relationships/ctrlProp" Target="../ctrlProps/ctrlProp48.xml"/><Relationship Id="rId55" Type="http://schemas.openxmlformats.org/officeDocument/2006/relationships/ctrlProp" Target="../ctrlProps/ctrlProp53.xml"/><Relationship Id="rId63" Type="http://schemas.openxmlformats.org/officeDocument/2006/relationships/ctrlProp" Target="../ctrlProps/ctrlProp61.xml"/><Relationship Id="rId68" Type="http://schemas.openxmlformats.org/officeDocument/2006/relationships/ctrlProp" Target="../ctrlProps/ctrlProp66.xml"/><Relationship Id="rId76" Type="http://schemas.openxmlformats.org/officeDocument/2006/relationships/ctrlProp" Target="../ctrlProps/ctrlProp74.xml"/><Relationship Id="rId84" Type="http://schemas.openxmlformats.org/officeDocument/2006/relationships/ctrlProp" Target="../ctrlProps/ctrlProp82.xml"/><Relationship Id="rId89" Type="http://schemas.openxmlformats.org/officeDocument/2006/relationships/ctrlProp" Target="../ctrlProps/ctrlProp87.xml"/><Relationship Id="rId97" Type="http://schemas.openxmlformats.org/officeDocument/2006/relationships/ctrlProp" Target="../ctrlProps/ctrlProp95.xml"/><Relationship Id="rId7" Type="http://schemas.openxmlformats.org/officeDocument/2006/relationships/ctrlProp" Target="../ctrlProps/ctrlProp5.xml"/><Relationship Id="rId71" Type="http://schemas.openxmlformats.org/officeDocument/2006/relationships/ctrlProp" Target="../ctrlProps/ctrlProp69.xml"/><Relationship Id="rId92" Type="http://schemas.openxmlformats.org/officeDocument/2006/relationships/ctrlProp" Target="../ctrlProps/ctrlProp90.xml"/><Relationship Id="rId2" Type="http://schemas.openxmlformats.org/officeDocument/2006/relationships/vmlDrawing" Target="../drawings/vmlDrawing1.vml"/><Relationship Id="rId16" Type="http://schemas.openxmlformats.org/officeDocument/2006/relationships/ctrlProp" Target="../ctrlProps/ctrlProp14.xml"/><Relationship Id="rId29" Type="http://schemas.openxmlformats.org/officeDocument/2006/relationships/ctrlProp" Target="../ctrlProps/ctrlProp27.xml"/><Relationship Id="rId11" Type="http://schemas.openxmlformats.org/officeDocument/2006/relationships/ctrlProp" Target="../ctrlProps/ctrlProp9.xml"/><Relationship Id="rId24" Type="http://schemas.openxmlformats.org/officeDocument/2006/relationships/ctrlProp" Target="../ctrlProps/ctrlProp22.xml"/><Relationship Id="rId32" Type="http://schemas.openxmlformats.org/officeDocument/2006/relationships/ctrlProp" Target="../ctrlProps/ctrlProp30.xml"/><Relationship Id="rId37" Type="http://schemas.openxmlformats.org/officeDocument/2006/relationships/ctrlProp" Target="../ctrlProps/ctrlProp35.xml"/><Relationship Id="rId40" Type="http://schemas.openxmlformats.org/officeDocument/2006/relationships/ctrlProp" Target="../ctrlProps/ctrlProp38.xml"/><Relationship Id="rId45" Type="http://schemas.openxmlformats.org/officeDocument/2006/relationships/ctrlProp" Target="../ctrlProps/ctrlProp43.xml"/><Relationship Id="rId53" Type="http://schemas.openxmlformats.org/officeDocument/2006/relationships/ctrlProp" Target="../ctrlProps/ctrlProp51.xml"/><Relationship Id="rId58" Type="http://schemas.openxmlformats.org/officeDocument/2006/relationships/ctrlProp" Target="../ctrlProps/ctrlProp56.xml"/><Relationship Id="rId66" Type="http://schemas.openxmlformats.org/officeDocument/2006/relationships/ctrlProp" Target="../ctrlProps/ctrlProp64.xml"/><Relationship Id="rId74" Type="http://schemas.openxmlformats.org/officeDocument/2006/relationships/ctrlProp" Target="../ctrlProps/ctrlProp72.xml"/><Relationship Id="rId79" Type="http://schemas.openxmlformats.org/officeDocument/2006/relationships/ctrlProp" Target="../ctrlProps/ctrlProp77.xml"/><Relationship Id="rId87" Type="http://schemas.openxmlformats.org/officeDocument/2006/relationships/ctrlProp" Target="../ctrlProps/ctrlProp85.xml"/><Relationship Id="rId5" Type="http://schemas.openxmlformats.org/officeDocument/2006/relationships/ctrlProp" Target="../ctrlProps/ctrlProp3.xml"/><Relationship Id="rId61" Type="http://schemas.openxmlformats.org/officeDocument/2006/relationships/ctrlProp" Target="../ctrlProps/ctrlProp59.xml"/><Relationship Id="rId82" Type="http://schemas.openxmlformats.org/officeDocument/2006/relationships/ctrlProp" Target="../ctrlProps/ctrlProp80.xml"/><Relationship Id="rId90" Type="http://schemas.openxmlformats.org/officeDocument/2006/relationships/ctrlProp" Target="../ctrlProps/ctrlProp88.xml"/><Relationship Id="rId95" Type="http://schemas.openxmlformats.org/officeDocument/2006/relationships/ctrlProp" Target="../ctrlProps/ctrlProp93.xml"/><Relationship Id="rId19" Type="http://schemas.openxmlformats.org/officeDocument/2006/relationships/ctrlProp" Target="../ctrlProps/ctrlProp17.xml"/><Relationship Id="rId14" Type="http://schemas.openxmlformats.org/officeDocument/2006/relationships/ctrlProp" Target="../ctrlProps/ctrlProp12.xml"/><Relationship Id="rId22" Type="http://schemas.openxmlformats.org/officeDocument/2006/relationships/ctrlProp" Target="../ctrlProps/ctrlProp20.xml"/><Relationship Id="rId27" Type="http://schemas.openxmlformats.org/officeDocument/2006/relationships/ctrlProp" Target="../ctrlProps/ctrlProp25.xml"/><Relationship Id="rId30" Type="http://schemas.openxmlformats.org/officeDocument/2006/relationships/ctrlProp" Target="../ctrlProps/ctrlProp28.xml"/><Relationship Id="rId35" Type="http://schemas.openxmlformats.org/officeDocument/2006/relationships/ctrlProp" Target="../ctrlProps/ctrlProp33.xml"/><Relationship Id="rId43" Type="http://schemas.openxmlformats.org/officeDocument/2006/relationships/ctrlProp" Target="../ctrlProps/ctrlProp41.xml"/><Relationship Id="rId48" Type="http://schemas.openxmlformats.org/officeDocument/2006/relationships/ctrlProp" Target="../ctrlProps/ctrlProp46.xml"/><Relationship Id="rId56" Type="http://schemas.openxmlformats.org/officeDocument/2006/relationships/ctrlProp" Target="../ctrlProps/ctrlProp54.xml"/><Relationship Id="rId64" Type="http://schemas.openxmlformats.org/officeDocument/2006/relationships/ctrlProp" Target="../ctrlProps/ctrlProp62.xml"/><Relationship Id="rId69" Type="http://schemas.openxmlformats.org/officeDocument/2006/relationships/ctrlProp" Target="../ctrlProps/ctrlProp67.xml"/><Relationship Id="rId77" Type="http://schemas.openxmlformats.org/officeDocument/2006/relationships/ctrlProp" Target="../ctrlProps/ctrlProp75.xml"/><Relationship Id="rId8" Type="http://schemas.openxmlformats.org/officeDocument/2006/relationships/ctrlProp" Target="../ctrlProps/ctrlProp6.xml"/><Relationship Id="rId51" Type="http://schemas.openxmlformats.org/officeDocument/2006/relationships/ctrlProp" Target="../ctrlProps/ctrlProp49.xml"/><Relationship Id="rId72" Type="http://schemas.openxmlformats.org/officeDocument/2006/relationships/ctrlProp" Target="../ctrlProps/ctrlProp70.xml"/><Relationship Id="rId80" Type="http://schemas.openxmlformats.org/officeDocument/2006/relationships/ctrlProp" Target="../ctrlProps/ctrlProp78.xml"/><Relationship Id="rId85" Type="http://schemas.openxmlformats.org/officeDocument/2006/relationships/ctrlProp" Target="../ctrlProps/ctrlProp83.xml"/><Relationship Id="rId93" Type="http://schemas.openxmlformats.org/officeDocument/2006/relationships/ctrlProp" Target="../ctrlProps/ctrlProp91.xml"/><Relationship Id="rId98" Type="http://schemas.openxmlformats.org/officeDocument/2006/relationships/ctrlProp" Target="../ctrlProps/ctrlProp96.xml"/><Relationship Id="rId3" Type="http://schemas.openxmlformats.org/officeDocument/2006/relationships/ctrlProp" Target="../ctrlProps/ctrlProp1.xml"/><Relationship Id="rId12" Type="http://schemas.openxmlformats.org/officeDocument/2006/relationships/ctrlProp" Target="../ctrlProps/ctrlProp10.xml"/><Relationship Id="rId17" Type="http://schemas.openxmlformats.org/officeDocument/2006/relationships/ctrlProp" Target="../ctrlProps/ctrlProp15.xml"/><Relationship Id="rId25" Type="http://schemas.openxmlformats.org/officeDocument/2006/relationships/ctrlProp" Target="../ctrlProps/ctrlProp23.xml"/><Relationship Id="rId33" Type="http://schemas.openxmlformats.org/officeDocument/2006/relationships/ctrlProp" Target="../ctrlProps/ctrlProp31.xml"/><Relationship Id="rId38" Type="http://schemas.openxmlformats.org/officeDocument/2006/relationships/ctrlProp" Target="../ctrlProps/ctrlProp36.xml"/><Relationship Id="rId46" Type="http://schemas.openxmlformats.org/officeDocument/2006/relationships/ctrlProp" Target="../ctrlProps/ctrlProp44.xml"/><Relationship Id="rId59" Type="http://schemas.openxmlformats.org/officeDocument/2006/relationships/ctrlProp" Target="../ctrlProps/ctrlProp57.xml"/><Relationship Id="rId67" Type="http://schemas.openxmlformats.org/officeDocument/2006/relationships/ctrlProp" Target="../ctrlProps/ctrlProp65.xml"/><Relationship Id="rId20" Type="http://schemas.openxmlformats.org/officeDocument/2006/relationships/ctrlProp" Target="../ctrlProps/ctrlProp18.xml"/><Relationship Id="rId41" Type="http://schemas.openxmlformats.org/officeDocument/2006/relationships/ctrlProp" Target="../ctrlProps/ctrlProp39.xml"/><Relationship Id="rId54" Type="http://schemas.openxmlformats.org/officeDocument/2006/relationships/ctrlProp" Target="../ctrlProps/ctrlProp52.xml"/><Relationship Id="rId62" Type="http://schemas.openxmlformats.org/officeDocument/2006/relationships/ctrlProp" Target="../ctrlProps/ctrlProp60.xml"/><Relationship Id="rId70" Type="http://schemas.openxmlformats.org/officeDocument/2006/relationships/ctrlProp" Target="../ctrlProps/ctrlProp68.xml"/><Relationship Id="rId75" Type="http://schemas.openxmlformats.org/officeDocument/2006/relationships/ctrlProp" Target="../ctrlProps/ctrlProp73.xml"/><Relationship Id="rId83" Type="http://schemas.openxmlformats.org/officeDocument/2006/relationships/ctrlProp" Target="../ctrlProps/ctrlProp81.xml"/><Relationship Id="rId88" Type="http://schemas.openxmlformats.org/officeDocument/2006/relationships/ctrlProp" Target="../ctrlProps/ctrlProp86.xml"/><Relationship Id="rId91" Type="http://schemas.openxmlformats.org/officeDocument/2006/relationships/ctrlProp" Target="../ctrlProps/ctrlProp89.xml"/><Relationship Id="rId96" Type="http://schemas.openxmlformats.org/officeDocument/2006/relationships/ctrlProp" Target="../ctrlProps/ctrlProp94.xml"/><Relationship Id="rId1" Type="http://schemas.openxmlformats.org/officeDocument/2006/relationships/drawing" Target="../drawings/drawing2.xml"/><Relationship Id="rId6" Type="http://schemas.openxmlformats.org/officeDocument/2006/relationships/ctrlProp" Target="../ctrlProps/ctrlProp4.xml"/><Relationship Id="rId15" Type="http://schemas.openxmlformats.org/officeDocument/2006/relationships/ctrlProp" Target="../ctrlProps/ctrlProp13.xml"/><Relationship Id="rId23" Type="http://schemas.openxmlformats.org/officeDocument/2006/relationships/ctrlProp" Target="../ctrlProps/ctrlProp21.xml"/><Relationship Id="rId28" Type="http://schemas.openxmlformats.org/officeDocument/2006/relationships/ctrlProp" Target="../ctrlProps/ctrlProp26.xml"/><Relationship Id="rId36" Type="http://schemas.openxmlformats.org/officeDocument/2006/relationships/ctrlProp" Target="../ctrlProps/ctrlProp34.xml"/><Relationship Id="rId49" Type="http://schemas.openxmlformats.org/officeDocument/2006/relationships/ctrlProp" Target="../ctrlProps/ctrlProp47.xml"/><Relationship Id="rId57" Type="http://schemas.openxmlformats.org/officeDocument/2006/relationships/ctrlProp" Target="../ctrlProps/ctrlProp55.xml"/><Relationship Id="rId10" Type="http://schemas.openxmlformats.org/officeDocument/2006/relationships/ctrlProp" Target="../ctrlProps/ctrlProp8.xml"/><Relationship Id="rId31" Type="http://schemas.openxmlformats.org/officeDocument/2006/relationships/ctrlProp" Target="../ctrlProps/ctrlProp29.xml"/><Relationship Id="rId44" Type="http://schemas.openxmlformats.org/officeDocument/2006/relationships/ctrlProp" Target="../ctrlProps/ctrlProp42.xml"/><Relationship Id="rId52" Type="http://schemas.openxmlformats.org/officeDocument/2006/relationships/ctrlProp" Target="../ctrlProps/ctrlProp50.xml"/><Relationship Id="rId60" Type="http://schemas.openxmlformats.org/officeDocument/2006/relationships/ctrlProp" Target="../ctrlProps/ctrlProp58.xml"/><Relationship Id="rId65" Type="http://schemas.openxmlformats.org/officeDocument/2006/relationships/ctrlProp" Target="../ctrlProps/ctrlProp63.xml"/><Relationship Id="rId73" Type="http://schemas.openxmlformats.org/officeDocument/2006/relationships/ctrlProp" Target="../ctrlProps/ctrlProp71.xml"/><Relationship Id="rId78" Type="http://schemas.openxmlformats.org/officeDocument/2006/relationships/ctrlProp" Target="../ctrlProps/ctrlProp76.xml"/><Relationship Id="rId81" Type="http://schemas.openxmlformats.org/officeDocument/2006/relationships/ctrlProp" Target="../ctrlProps/ctrlProp79.xml"/><Relationship Id="rId86" Type="http://schemas.openxmlformats.org/officeDocument/2006/relationships/ctrlProp" Target="../ctrlProps/ctrlProp84.xml"/><Relationship Id="rId94" Type="http://schemas.openxmlformats.org/officeDocument/2006/relationships/ctrlProp" Target="../ctrlProps/ctrlProp92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Relationship Id="rId13" Type="http://schemas.openxmlformats.org/officeDocument/2006/relationships/ctrlProp" Target="../ctrlProps/ctrlProp11.xml"/><Relationship Id="rId18" Type="http://schemas.openxmlformats.org/officeDocument/2006/relationships/ctrlProp" Target="../ctrlProps/ctrlProp16.xml"/><Relationship Id="rId39" Type="http://schemas.openxmlformats.org/officeDocument/2006/relationships/ctrlProp" Target="../ctrlProps/ctrlProp37.xm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20.xml"/><Relationship Id="rId21" Type="http://schemas.openxmlformats.org/officeDocument/2006/relationships/ctrlProp" Target="../ctrlProps/ctrlProp115.xml"/><Relationship Id="rId34" Type="http://schemas.openxmlformats.org/officeDocument/2006/relationships/ctrlProp" Target="../ctrlProps/ctrlProp128.xml"/><Relationship Id="rId42" Type="http://schemas.openxmlformats.org/officeDocument/2006/relationships/ctrlProp" Target="../ctrlProps/ctrlProp136.xml"/><Relationship Id="rId47" Type="http://schemas.openxmlformats.org/officeDocument/2006/relationships/ctrlProp" Target="../ctrlProps/ctrlProp141.xml"/><Relationship Id="rId50" Type="http://schemas.openxmlformats.org/officeDocument/2006/relationships/ctrlProp" Target="../ctrlProps/ctrlProp144.xml"/><Relationship Id="rId55" Type="http://schemas.openxmlformats.org/officeDocument/2006/relationships/ctrlProp" Target="../ctrlProps/ctrlProp149.xml"/><Relationship Id="rId63" Type="http://schemas.openxmlformats.org/officeDocument/2006/relationships/ctrlProp" Target="../ctrlProps/ctrlProp157.xml"/><Relationship Id="rId68" Type="http://schemas.openxmlformats.org/officeDocument/2006/relationships/ctrlProp" Target="../ctrlProps/ctrlProp162.xml"/><Relationship Id="rId76" Type="http://schemas.openxmlformats.org/officeDocument/2006/relationships/ctrlProp" Target="../ctrlProps/ctrlProp170.xml"/><Relationship Id="rId84" Type="http://schemas.openxmlformats.org/officeDocument/2006/relationships/ctrlProp" Target="../ctrlProps/ctrlProp178.xml"/><Relationship Id="rId89" Type="http://schemas.openxmlformats.org/officeDocument/2006/relationships/ctrlProp" Target="../ctrlProps/ctrlProp183.xml"/><Relationship Id="rId97" Type="http://schemas.openxmlformats.org/officeDocument/2006/relationships/ctrlProp" Target="../ctrlProps/ctrlProp191.xml"/><Relationship Id="rId7" Type="http://schemas.openxmlformats.org/officeDocument/2006/relationships/ctrlProp" Target="../ctrlProps/ctrlProp101.xml"/><Relationship Id="rId71" Type="http://schemas.openxmlformats.org/officeDocument/2006/relationships/ctrlProp" Target="../ctrlProps/ctrlProp165.xml"/><Relationship Id="rId92" Type="http://schemas.openxmlformats.org/officeDocument/2006/relationships/ctrlProp" Target="../ctrlProps/ctrlProp186.xml"/><Relationship Id="rId2" Type="http://schemas.openxmlformats.org/officeDocument/2006/relationships/vmlDrawing" Target="../drawings/vmlDrawing2.vml"/><Relationship Id="rId16" Type="http://schemas.openxmlformats.org/officeDocument/2006/relationships/ctrlProp" Target="../ctrlProps/ctrlProp110.xml"/><Relationship Id="rId29" Type="http://schemas.openxmlformats.org/officeDocument/2006/relationships/ctrlProp" Target="../ctrlProps/ctrlProp123.xml"/><Relationship Id="rId11" Type="http://schemas.openxmlformats.org/officeDocument/2006/relationships/ctrlProp" Target="../ctrlProps/ctrlProp105.xml"/><Relationship Id="rId24" Type="http://schemas.openxmlformats.org/officeDocument/2006/relationships/ctrlProp" Target="../ctrlProps/ctrlProp118.xml"/><Relationship Id="rId32" Type="http://schemas.openxmlformats.org/officeDocument/2006/relationships/ctrlProp" Target="../ctrlProps/ctrlProp126.xml"/><Relationship Id="rId37" Type="http://schemas.openxmlformats.org/officeDocument/2006/relationships/ctrlProp" Target="../ctrlProps/ctrlProp131.xml"/><Relationship Id="rId40" Type="http://schemas.openxmlformats.org/officeDocument/2006/relationships/ctrlProp" Target="../ctrlProps/ctrlProp134.xml"/><Relationship Id="rId45" Type="http://schemas.openxmlformats.org/officeDocument/2006/relationships/ctrlProp" Target="../ctrlProps/ctrlProp139.xml"/><Relationship Id="rId53" Type="http://schemas.openxmlformats.org/officeDocument/2006/relationships/ctrlProp" Target="../ctrlProps/ctrlProp147.xml"/><Relationship Id="rId58" Type="http://schemas.openxmlformats.org/officeDocument/2006/relationships/ctrlProp" Target="../ctrlProps/ctrlProp152.xml"/><Relationship Id="rId66" Type="http://schemas.openxmlformats.org/officeDocument/2006/relationships/ctrlProp" Target="../ctrlProps/ctrlProp160.xml"/><Relationship Id="rId74" Type="http://schemas.openxmlformats.org/officeDocument/2006/relationships/ctrlProp" Target="../ctrlProps/ctrlProp168.xml"/><Relationship Id="rId79" Type="http://schemas.openxmlformats.org/officeDocument/2006/relationships/ctrlProp" Target="../ctrlProps/ctrlProp173.xml"/><Relationship Id="rId87" Type="http://schemas.openxmlformats.org/officeDocument/2006/relationships/ctrlProp" Target="../ctrlProps/ctrlProp181.xml"/><Relationship Id="rId5" Type="http://schemas.openxmlformats.org/officeDocument/2006/relationships/ctrlProp" Target="../ctrlProps/ctrlProp99.xml"/><Relationship Id="rId61" Type="http://schemas.openxmlformats.org/officeDocument/2006/relationships/ctrlProp" Target="../ctrlProps/ctrlProp155.xml"/><Relationship Id="rId82" Type="http://schemas.openxmlformats.org/officeDocument/2006/relationships/ctrlProp" Target="../ctrlProps/ctrlProp176.xml"/><Relationship Id="rId90" Type="http://schemas.openxmlformats.org/officeDocument/2006/relationships/ctrlProp" Target="../ctrlProps/ctrlProp184.xml"/><Relationship Id="rId95" Type="http://schemas.openxmlformats.org/officeDocument/2006/relationships/ctrlProp" Target="../ctrlProps/ctrlProp189.xml"/><Relationship Id="rId19" Type="http://schemas.openxmlformats.org/officeDocument/2006/relationships/ctrlProp" Target="../ctrlProps/ctrlProp113.xml"/><Relationship Id="rId14" Type="http://schemas.openxmlformats.org/officeDocument/2006/relationships/ctrlProp" Target="../ctrlProps/ctrlProp108.xml"/><Relationship Id="rId22" Type="http://schemas.openxmlformats.org/officeDocument/2006/relationships/ctrlProp" Target="../ctrlProps/ctrlProp116.xml"/><Relationship Id="rId27" Type="http://schemas.openxmlformats.org/officeDocument/2006/relationships/ctrlProp" Target="../ctrlProps/ctrlProp121.xml"/><Relationship Id="rId30" Type="http://schemas.openxmlformats.org/officeDocument/2006/relationships/ctrlProp" Target="../ctrlProps/ctrlProp124.xml"/><Relationship Id="rId35" Type="http://schemas.openxmlformats.org/officeDocument/2006/relationships/ctrlProp" Target="../ctrlProps/ctrlProp129.xml"/><Relationship Id="rId43" Type="http://schemas.openxmlformats.org/officeDocument/2006/relationships/ctrlProp" Target="../ctrlProps/ctrlProp137.xml"/><Relationship Id="rId48" Type="http://schemas.openxmlformats.org/officeDocument/2006/relationships/ctrlProp" Target="../ctrlProps/ctrlProp142.xml"/><Relationship Id="rId56" Type="http://schemas.openxmlformats.org/officeDocument/2006/relationships/ctrlProp" Target="../ctrlProps/ctrlProp150.xml"/><Relationship Id="rId64" Type="http://schemas.openxmlformats.org/officeDocument/2006/relationships/ctrlProp" Target="../ctrlProps/ctrlProp158.xml"/><Relationship Id="rId69" Type="http://schemas.openxmlformats.org/officeDocument/2006/relationships/ctrlProp" Target="../ctrlProps/ctrlProp163.xml"/><Relationship Id="rId77" Type="http://schemas.openxmlformats.org/officeDocument/2006/relationships/ctrlProp" Target="../ctrlProps/ctrlProp171.xml"/><Relationship Id="rId8" Type="http://schemas.openxmlformats.org/officeDocument/2006/relationships/ctrlProp" Target="../ctrlProps/ctrlProp102.xml"/><Relationship Id="rId51" Type="http://schemas.openxmlformats.org/officeDocument/2006/relationships/ctrlProp" Target="../ctrlProps/ctrlProp145.xml"/><Relationship Id="rId72" Type="http://schemas.openxmlformats.org/officeDocument/2006/relationships/ctrlProp" Target="../ctrlProps/ctrlProp166.xml"/><Relationship Id="rId80" Type="http://schemas.openxmlformats.org/officeDocument/2006/relationships/ctrlProp" Target="../ctrlProps/ctrlProp174.xml"/><Relationship Id="rId85" Type="http://schemas.openxmlformats.org/officeDocument/2006/relationships/ctrlProp" Target="../ctrlProps/ctrlProp179.xml"/><Relationship Id="rId93" Type="http://schemas.openxmlformats.org/officeDocument/2006/relationships/ctrlProp" Target="../ctrlProps/ctrlProp187.xml"/><Relationship Id="rId98" Type="http://schemas.openxmlformats.org/officeDocument/2006/relationships/ctrlProp" Target="../ctrlProps/ctrlProp192.xml"/><Relationship Id="rId3" Type="http://schemas.openxmlformats.org/officeDocument/2006/relationships/ctrlProp" Target="../ctrlProps/ctrlProp97.xml"/><Relationship Id="rId12" Type="http://schemas.openxmlformats.org/officeDocument/2006/relationships/ctrlProp" Target="../ctrlProps/ctrlProp106.xml"/><Relationship Id="rId17" Type="http://schemas.openxmlformats.org/officeDocument/2006/relationships/ctrlProp" Target="../ctrlProps/ctrlProp111.xml"/><Relationship Id="rId25" Type="http://schemas.openxmlformats.org/officeDocument/2006/relationships/ctrlProp" Target="../ctrlProps/ctrlProp119.xml"/><Relationship Id="rId33" Type="http://schemas.openxmlformats.org/officeDocument/2006/relationships/ctrlProp" Target="../ctrlProps/ctrlProp127.xml"/><Relationship Id="rId38" Type="http://schemas.openxmlformats.org/officeDocument/2006/relationships/ctrlProp" Target="../ctrlProps/ctrlProp132.xml"/><Relationship Id="rId46" Type="http://schemas.openxmlformats.org/officeDocument/2006/relationships/ctrlProp" Target="../ctrlProps/ctrlProp140.xml"/><Relationship Id="rId59" Type="http://schemas.openxmlformats.org/officeDocument/2006/relationships/ctrlProp" Target="../ctrlProps/ctrlProp153.xml"/><Relationship Id="rId67" Type="http://schemas.openxmlformats.org/officeDocument/2006/relationships/ctrlProp" Target="../ctrlProps/ctrlProp161.xml"/><Relationship Id="rId20" Type="http://schemas.openxmlformats.org/officeDocument/2006/relationships/ctrlProp" Target="../ctrlProps/ctrlProp114.xml"/><Relationship Id="rId41" Type="http://schemas.openxmlformats.org/officeDocument/2006/relationships/ctrlProp" Target="../ctrlProps/ctrlProp135.xml"/><Relationship Id="rId54" Type="http://schemas.openxmlformats.org/officeDocument/2006/relationships/ctrlProp" Target="../ctrlProps/ctrlProp148.xml"/><Relationship Id="rId62" Type="http://schemas.openxmlformats.org/officeDocument/2006/relationships/ctrlProp" Target="../ctrlProps/ctrlProp156.xml"/><Relationship Id="rId70" Type="http://schemas.openxmlformats.org/officeDocument/2006/relationships/ctrlProp" Target="../ctrlProps/ctrlProp164.xml"/><Relationship Id="rId75" Type="http://schemas.openxmlformats.org/officeDocument/2006/relationships/ctrlProp" Target="../ctrlProps/ctrlProp169.xml"/><Relationship Id="rId83" Type="http://schemas.openxmlformats.org/officeDocument/2006/relationships/ctrlProp" Target="../ctrlProps/ctrlProp177.xml"/><Relationship Id="rId88" Type="http://schemas.openxmlformats.org/officeDocument/2006/relationships/ctrlProp" Target="../ctrlProps/ctrlProp182.xml"/><Relationship Id="rId91" Type="http://schemas.openxmlformats.org/officeDocument/2006/relationships/ctrlProp" Target="../ctrlProps/ctrlProp185.xml"/><Relationship Id="rId96" Type="http://schemas.openxmlformats.org/officeDocument/2006/relationships/ctrlProp" Target="../ctrlProps/ctrlProp190.xml"/><Relationship Id="rId1" Type="http://schemas.openxmlformats.org/officeDocument/2006/relationships/drawing" Target="../drawings/drawing3.xml"/><Relationship Id="rId6" Type="http://schemas.openxmlformats.org/officeDocument/2006/relationships/ctrlProp" Target="../ctrlProps/ctrlProp100.xml"/><Relationship Id="rId15" Type="http://schemas.openxmlformats.org/officeDocument/2006/relationships/ctrlProp" Target="../ctrlProps/ctrlProp109.xml"/><Relationship Id="rId23" Type="http://schemas.openxmlformats.org/officeDocument/2006/relationships/ctrlProp" Target="../ctrlProps/ctrlProp117.xml"/><Relationship Id="rId28" Type="http://schemas.openxmlformats.org/officeDocument/2006/relationships/ctrlProp" Target="../ctrlProps/ctrlProp122.xml"/><Relationship Id="rId36" Type="http://schemas.openxmlformats.org/officeDocument/2006/relationships/ctrlProp" Target="../ctrlProps/ctrlProp130.xml"/><Relationship Id="rId49" Type="http://schemas.openxmlformats.org/officeDocument/2006/relationships/ctrlProp" Target="../ctrlProps/ctrlProp143.xml"/><Relationship Id="rId57" Type="http://schemas.openxmlformats.org/officeDocument/2006/relationships/ctrlProp" Target="../ctrlProps/ctrlProp151.xml"/><Relationship Id="rId10" Type="http://schemas.openxmlformats.org/officeDocument/2006/relationships/ctrlProp" Target="../ctrlProps/ctrlProp104.xml"/><Relationship Id="rId31" Type="http://schemas.openxmlformats.org/officeDocument/2006/relationships/ctrlProp" Target="../ctrlProps/ctrlProp125.xml"/><Relationship Id="rId44" Type="http://schemas.openxmlformats.org/officeDocument/2006/relationships/ctrlProp" Target="../ctrlProps/ctrlProp138.xml"/><Relationship Id="rId52" Type="http://schemas.openxmlformats.org/officeDocument/2006/relationships/ctrlProp" Target="../ctrlProps/ctrlProp146.xml"/><Relationship Id="rId60" Type="http://schemas.openxmlformats.org/officeDocument/2006/relationships/ctrlProp" Target="../ctrlProps/ctrlProp154.xml"/><Relationship Id="rId65" Type="http://schemas.openxmlformats.org/officeDocument/2006/relationships/ctrlProp" Target="../ctrlProps/ctrlProp159.xml"/><Relationship Id="rId73" Type="http://schemas.openxmlformats.org/officeDocument/2006/relationships/ctrlProp" Target="../ctrlProps/ctrlProp167.xml"/><Relationship Id="rId78" Type="http://schemas.openxmlformats.org/officeDocument/2006/relationships/ctrlProp" Target="../ctrlProps/ctrlProp172.xml"/><Relationship Id="rId81" Type="http://schemas.openxmlformats.org/officeDocument/2006/relationships/ctrlProp" Target="../ctrlProps/ctrlProp175.xml"/><Relationship Id="rId86" Type="http://schemas.openxmlformats.org/officeDocument/2006/relationships/ctrlProp" Target="../ctrlProps/ctrlProp180.xml"/><Relationship Id="rId94" Type="http://schemas.openxmlformats.org/officeDocument/2006/relationships/ctrlProp" Target="../ctrlProps/ctrlProp188.xml"/><Relationship Id="rId4" Type="http://schemas.openxmlformats.org/officeDocument/2006/relationships/ctrlProp" Target="../ctrlProps/ctrlProp98.xml"/><Relationship Id="rId9" Type="http://schemas.openxmlformats.org/officeDocument/2006/relationships/ctrlProp" Target="../ctrlProps/ctrlProp103.xml"/><Relationship Id="rId13" Type="http://schemas.openxmlformats.org/officeDocument/2006/relationships/ctrlProp" Target="../ctrlProps/ctrlProp107.xml"/><Relationship Id="rId18" Type="http://schemas.openxmlformats.org/officeDocument/2006/relationships/ctrlProp" Target="../ctrlProps/ctrlProp112.xml"/><Relationship Id="rId39" Type="http://schemas.openxmlformats.org/officeDocument/2006/relationships/ctrlProp" Target="../ctrlProps/ctrlProp133.xm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16.xml"/><Relationship Id="rId21" Type="http://schemas.openxmlformats.org/officeDocument/2006/relationships/ctrlProp" Target="../ctrlProps/ctrlProp211.xml"/><Relationship Id="rId34" Type="http://schemas.openxmlformats.org/officeDocument/2006/relationships/ctrlProp" Target="../ctrlProps/ctrlProp224.xml"/><Relationship Id="rId42" Type="http://schemas.openxmlformats.org/officeDocument/2006/relationships/ctrlProp" Target="../ctrlProps/ctrlProp232.xml"/><Relationship Id="rId47" Type="http://schemas.openxmlformats.org/officeDocument/2006/relationships/ctrlProp" Target="../ctrlProps/ctrlProp237.xml"/><Relationship Id="rId50" Type="http://schemas.openxmlformats.org/officeDocument/2006/relationships/ctrlProp" Target="../ctrlProps/ctrlProp240.xml"/><Relationship Id="rId55" Type="http://schemas.openxmlformats.org/officeDocument/2006/relationships/ctrlProp" Target="../ctrlProps/ctrlProp245.xml"/><Relationship Id="rId63" Type="http://schemas.openxmlformats.org/officeDocument/2006/relationships/ctrlProp" Target="../ctrlProps/ctrlProp253.xml"/><Relationship Id="rId68" Type="http://schemas.openxmlformats.org/officeDocument/2006/relationships/ctrlProp" Target="../ctrlProps/ctrlProp258.xml"/><Relationship Id="rId76" Type="http://schemas.openxmlformats.org/officeDocument/2006/relationships/ctrlProp" Target="../ctrlProps/ctrlProp266.xml"/><Relationship Id="rId84" Type="http://schemas.openxmlformats.org/officeDocument/2006/relationships/ctrlProp" Target="../ctrlProps/ctrlProp274.xml"/><Relationship Id="rId89" Type="http://schemas.openxmlformats.org/officeDocument/2006/relationships/ctrlProp" Target="../ctrlProps/ctrlProp279.xml"/><Relationship Id="rId97" Type="http://schemas.openxmlformats.org/officeDocument/2006/relationships/ctrlProp" Target="../ctrlProps/ctrlProp287.xml"/><Relationship Id="rId7" Type="http://schemas.openxmlformats.org/officeDocument/2006/relationships/ctrlProp" Target="../ctrlProps/ctrlProp197.xml"/><Relationship Id="rId71" Type="http://schemas.openxmlformats.org/officeDocument/2006/relationships/ctrlProp" Target="../ctrlProps/ctrlProp261.xml"/><Relationship Id="rId92" Type="http://schemas.openxmlformats.org/officeDocument/2006/relationships/ctrlProp" Target="../ctrlProps/ctrlProp282.xml"/><Relationship Id="rId2" Type="http://schemas.openxmlformats.org/officeDocument/2006/relationships/vmlDrawing" Target="../drawings/vmlDrawing3.vml"/><Relationship Id="rId16" Type="http://schemas.openxmlformats.org/officeDocument/2006/relationships/ctrlProp" Target="../ctrlProps/ctrlProp206.xml"/><Relationship Id="rId29" Type="http://schemas.openxmlformats.org/officeDocument/2006/relationships/ctrlProp" Target="../ctrlProps/ctrlProp219.xml"/><Relationship Id="rId11" Type="http://schemas.openxmlformats.org/officeDocument/2006/relationships/ctrlProp" Target="../ctrlProps/ctrlProp201.xml"/><Relationship Id="rId24" Type="http://schemas.openxmlformats.org/officeDocument/2006/relationships/ctrlProp" Target="../ctrlProps/ctrlProp214.xml"/><Relationship Id="rId32" Type="http://schemas.openxmlformats.org/officeDocument/2006/relationships/ctrlProp" Target="../ctrlProps/ctrlProp222.xml"/><Relationship Id="rId37" Type="http://schemas.openxmlformats.org/officeDocument/2006/relationships/ctrlProp" Target="../ctrlProps/ctrlProp227.xml"/><Relationship Id="rId40" Type="http://schemas.openxmlformats.org/officeDocument/2006/relationships/ctrlProp" Target="../ctrlProps/ctrlProp230.xml"/><Relationship Id="rId45" Type="http://schemas.openxmlformats.org/officeDocument/2006/relationships/ctrlProp" Target="../ctrlProps/ctrlProp235.xml"/><Relationship Id="rId53" Type="http://schemas.openxmlformats.org/officeDocument/2006/relationships/ctrlProp" Target="../ctrlProps/ctrlProp243.xml"/><Relationship Id="rId58" Type="http://schemas.openxmlformats.org/officeDocument/2006/relationships/ctrlProp" Target="../ctrlProps/ctrlProp248.xml"/><Relationship Id="rId66" Type="http://schemas.openxmlformats.org/officeDocument/2006/relationships/ctrlProp" Target="../ctrlProps/ctrlProp256.xml"/><Relationship Id="rId74" Type="http://schemas.openxmlformats.org/officeDocument/2006/relationships/ctrlProp" Target="../ctrlProps/ctrlProp264.xml"/><Relationship Id="rId79" Type="http://schemas.openxmlformats.org/officeDocument/2006/relationships/ctrlProp" Target="../ctrlProps/ctrlProp269.xml"/><Relationship Id="rId87" Type="http://schemas.openxmlformats.org/officeDocument/2006/relationships/ctrlProp" Target="../ctrlProps/ctrlProp277.xml"/><Relationship Id="rId5" Type="http://schemas.openxmlformats.org/officeDocument/2006/relationships/ctrlProp" Target="../ctrlProps/ctrlProp195.xml"/><Relationship Id="rId61" Type="http://schemas.openxmlformats.org/officeDocument/2006/relationships/ctrlProp" Target="../ctrlProps/ctrlProp251.xml"/><Relationship Id="rId82" Type="http://schemas.openxmlformats.org/officeDocument/2006/relationships/ctrlProp" Target="../ctrlProps/ctrlProp272.xml"/><Relationship Id="rId90" Type="http://schemas.openxmlformats.org/officeDocument/2006/relationships/ctrlProp" Target="../ctrlProps/ctrlProp280.xml"/><Relationship Id="rId95" Type="http://schemas.openxmlformats.org/officeDocument/2006/relationships/ctrlProp" Target="../ctrlProps/ctrlProp285.xml"/><Relationship Id="rId19" Type="http://schemas.openxmlformats.org/officeDocument/2006/relationships/ctrlProp" Target="../ctrlProps/ctrlProp209.xml"/><Relationship Id="rId14" Type="http://schemas.openxmlformats.org/officeDocument/2006/relationships/ctrlProp" Target="../ctrlProps/ctrlProp204.xml"/><Relationship Id="rId22" Type="http://schemas.openxmlformats.org/officeDocument/2006/relationships/ctrlProp" Target="../ctrlProps/ctrlProp212.xml"/><Relationship Id="rId27" Type="http://schemas.openxmlformats.org/officeDocument/2006/relationships/ctrlProp" Target="../ctrlProps/ctrlProp217.xml"/><Relationship Id="rId30" Type="http://schemas.openxmlformats.org/officeDocument/2006/relationships/ctrlProp" Target="../ctrlProps/ctrlProp220.xml"/><Relationship Id="rId35" Type="http://schemas.openxmlformats.org/officeDocument/2006/relationships/ctrlProp" Target="../ctrlProps/ctrlProp225.xml"/><Relationship Id="rId43" Type="http://schemas.openxmlformats.org/officeDocument/2006/relationships/ctrlProp" Target="../ctrlProps/ctrlProp233.xml"/><Relationship Id="rId48" Type="http://schemas.openxmlformats.org/officeDocument/2006/relationships/ctrlProp" Target="../ctrlProps/ctrlProp238.xml"/><Relationship Id="rId56" Type="http://schemas.openxmlformats.org/officeDocument/2006/relationships/ctrlProp" Target="../ctrlProps/ctrlProp246.xml"/><Relationship Id="rId64" Type="http://schemas.openxmlformats.org/officeDocument/2006/relationships/ctrlProp" Target="../ctrlProps/ctrlProp254.xml"/><Relationship Id="rId69" Type="http://schemas.openxmlformats.org/officeDocument/2006/relationships/ctrlProp" Target="../ctrlProps/ctrlProp259.xml"/><Relationship Id="rId77" Type="http://schemas.openxmlformats.org/officeDocument/2006/relationships/ctrlProp" Target="../ctrlProps/ctrlProp267.xml"/><Relationship Id="rId8" Type="http://schemas.openxmlformats.org/officeDocument/2006/relationships/ctrlProp" Target="../ctrlProps/ctrlProp198.xml"/><Relationship Id="rId51" Type="http://schemas.openxmlformats.org/officeDocument/2006/relationships/ctrlProp" Target="../ctrlProps/ctrlProp241.xml"/><Relationship Id="rId72" Type="http://schemas.openxmlformats.org/officeDocument/2006/relationships/ctrlProp" Target="../ctrlProps/ctrlProp262.xml"/><Relationship Id="rId80" Type="http://schemas.openxmlformats.org/officeDocument/2006/relationships/ctrlProp" Target="../ctrlProps/ctrlProp270.xml"/><Relationship Id="rId85" Type="http://schemas.openxmlformats.org/officeDocument/2006/relationships/ctrlProp" Target="../ctrlProps/ctrlProp275.xml"/><Relationship Id="rId93" Type="http://schemas.openxmlformats.org/officeDocument/2006/relationships/ctrlProp" Target="../ctrlProps/ctrlProp283.xml"/><Relationship Id="rId98" Type="http://schemas.openxmlformats.org/officeDocument/2006/relationships/ctrlProp" Target="../ctrlProps/ctrlProp288.xml"/><Relationship Id="rId3" Type="http://schemas.openxmlformats.org/officeDocument/2006/relationships/ctrlProp" Target="../ctrlProps/ctrlProp193.xml"/><Relationship Id="rId12" Type="http://schemas.openxmlformats.org/officeDocument/2006/relationships/ctrlProp" Target="../ctrlProps/ctrlProp202.xml"/><Relationship Id="rId17" Type="http://schemas.openxmlformats.org/officeDocument/2006/relationships/ctrlProp" Target="../ctrlProps/ctrlProp207.xml"/><Relationship Id="rId25" Type="http://schemas.openxmlformats.org/officeDocument/2006/relationships/ctrlProp" Target="../ctrlProps/ctrlProp215.xml"/><Relationship Id="rId33" Type="http://schemas.openxmlformats.org/officeDocument/2006/relationships/ctrlProp" Target="../ctrlProps/ctrlProp223.xml"/><Relationship Id="rId38" Type="http://schemas.openxmlformats.org/officeDocument/2006/relationships/ctrlProp" Target="../ctrlProps/ctrlProp228.xml"/><Relationship Id="rId46" Type="http://schemas.openxmlformats.org/officeDocument/2006/relationships/ctrlProp" Target="../ctrlProps/ctrlProp236.xml"/><Relationship Id="rId59" Type="http://schemas.openxmlformats.org/officeDocument/2006/relationships/ctrlProp" Target="../ctrlProps/ctrlProp249.xml"/><Relationship Id="rId67" Type="http://schemas.openxmlformats.org/officeDocument/2006/relationships/ctrlProp" Target="../ctrlProps/ctrlProp257.xml"/><Relationship Id="rId20" Type="http://schemas.openxmlformats.org/officeDocument/2006/relationships/ctrlProp" Target="../ctrlProps/ctrlProp210.xml"/><Relationship Id="rId41" Type="http://schemas.openxmlformats.org/officeDocument/2006/relationships/ctrlProp" Target="../ctrlProps/ctrlProp231.xml"/><Relationship Id="rId54" Type="http://schemas.openxmlformats.org/officeDocument/2006/relationships/ctrlProp" Target="../ctrlProps/ctrlProp244.xml"/><Relationship Id="rId62" Type="http://schemas.openxmlformats.org/officeDocument/2006/relationships/ctrlProp" Target="../ctrlProps/ctrlProp252.xml"/><Relationship Id="rId70" Type="http://schemas.openxmlformats.org/officeDocument/2006/relationships/ctrlProp" Target="../ctrlProps/ctrlProp260.xml"/><Relationship Id="rId75" Type="http://schemas.openxmlformats.org/officeDocument/2006/relationships/ctrlProp" Target="../ctrlProps/ctrlProp265.xml"/><Relationship Id="rId83" Type="http://schemas.openxmlformats.org/officeDocument/2006/relationships/ctrlProp" Target="../ctrlProps/ctrlProp273.xml"/><Relationship Id="rId88" Type="http://schemas.openxmlformats.org/officeDocument/2006/relationships/ctrlProp" Target="../ctrlProps/ctrlProp278.xml"/><Relationship Id="rId91" Type="http://schemas.openxmlformats.org/officeDocument/2006/relationships/ctrlProp" Target="../ctrlProps/ctrlProp281.xml"/><Relationship Id="rId96" Type="http://schemas.openxmlformats.org/officeDocument/2006/relationships/ctrlProp" Target="../ctrlProps/ctrlProp286.xml"/><Relationship Id="rId1" Type="http://schemas.openxmlformats.org/officeDocument/2006/relationships/drawing" Target="../drawings/drawing4.xml"/><Relationship Id="rId6" Type="http://schemas.openxmlformats.org/officeDocument/2006/relationships/ctrlProp" Target="../ctrlProps/ctrlProp196.xml"/><Relationship Id="rId15" Type="http://schemas.openxmlformats.org/officeDocument/2006/relationships/ctrlProp" Target="../ctrlProps/ctrlProp205.xml"/><Relationship Id="rId23" Type="http://schemas.openxmlformats.org/officeDocument/2006/relationships/ctrlProp" Target="../ctrlProps/ctrlProp213.xml"/><Relationship Id="rId28" Type="http://schemas.openxmlformats.org/officeDocument/2006/relationships/ctrlProp" Target="../ctrlProps/ctrlProp218.xml"/><Relationship Id="rId36" Type="http://schemas.openxmlformats.org/officeDocument/2006/relationships/ctrlProp" Target="../ctrlProps/ctrlProp226.xml"/><Relationship Id="rId49" Type="http://schemas.openxmlformats.org/officeDocument/2006/relationships/ctrlProp" Target="../ctrlProps/ctrlProp239.xml"/><Relationship Id="rId57" Type="http://schemas.openxmlformats.org/officeDocument/2006/relationships/ctrlProp" Target="../ctrlProps/ctrlProp247.xml"/><Relationship Id="rId10" Type="http://schemas.openxmlformats.org/officeDocument/2006/relationships/ctrlProp" Target="../ctrlProps/ctrlProp200.xml"/><Relationship Id="rId31" Type="http://schemas.openxmlformats.org/officeDocument/2006/relationships/ctrlProp" Target="../ctrlProps/ctrlProp221.xml"/><Relationship Id="rId44" Type="http://schemas.openxmlformats.org/officeDocument/2006/relationships/ctrlProp" Target="../ctrlProps/ctrlProp234.xml"/><Relationship Id="rId52" Type="http://schemas.openxmlformats.org/officeDocument/2006/relationships/ctrlProp" Target="../ctrlProps/ctrlProp242.xml"/><Relationship Id="rId60" Type="http://schemas.openxmlformats.org/officeDocument/2006/relationships/ctrlProp" Target="../ctrlProps/ctrlProp250.xml"/><Relationship Id="rId65" Type="http://schemas.openxmlformats.org/officeDocument/2006/relationships/ctrlProp" Target="../ctrlProps/ctrlProp255.xml"/><Relationship Id="rId73" Type="http://schemas.openxmlformats.org/officeDocument/2006/relationships/ctrlProp" Target="../ctrlProps/ctrlProp263.xml"/><Relationship Id="rId78" Type="http://schemas.openxmlformats.org/officeDocument/2006/relationships/ctrlProp" Target="../ctrlProps/ctrlProp268.xml"/><Relationship Id="rId81" Type="http://schemas.openxmlformats.org/officeDocument/2006/relationships/ctrlProp" Target="../ctrlProps/ctrlProp271.xml"/><Relationship Id="rId86" Type="http://schemas.openxmlformats.org/officeDocument/2006/relationships/ctrlProp" Target="../ctrlProps/ctrlProp276.xml"/><Relationship Id="rId94" Type="http://schemas.openxmlformats.org/officeDocument/2006/relationships/ctrlProp" Target="../ctrlProps/ctrlProp284.xml"/><Relationship Id="rId4" Type="http://schemas.openxmlformats.org/officeDocument/2006/relationships/ctrlProp" Target="../ctrlProps/ctrlProp194.xml"/><Relationship Id="rId9" Type="http://schemas.openxmlformats.org/officeDocument/2006/relationships/ctrlProp" Target="../ctrlProps/ctrlProp199.xml"/><Relationship Id="rId13" Type="http://schemas.openxmlformats.org/officeDocument/2006/relationships/ctrlProp" Target="../ctrlProps/ctrlProp203.xml"/><Relationship Id="rId18" Type="http://schemas.openxmlformats.org/officeDocument/2006/relationships/ctrlProp" Target="../ctrlProps/ctrlProp208.xml"/><Relationship Id="rId39" Type="http://schemas.openxmlformats.org/officeDocument/2006/relationships/ctrlProp" Target="../ctrlProps/ctrlProp229.xml"/></Relationships>
</file>

<file path=xl/worksheets/_rels/sheet5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312.xml"/><Relationship Id="rId21" Type="http://schemas.openxmlformats.org/officeDocument/2006/relationships/ctrlProp" Target="../ctrlProps/ctrlProp307.xml"/><Relationship Id="rId42" Type="http://schemas.openxmlformats.org/officeDocument/2006/relationships/ctrlProp" Target="../ctrlProps/ctrlProp328.xml"/><Relationship Id="rId47" Type="http://schemas.openxmlformats.org/officeDocument/2006/relationships/ctrlProp" Target="../ctrlProps/ctrlProp333.xml"/><Relationship Id="rId63" Type="http://schemas.openxmlformats.org/officeDocument/2006/relationships/ctrlProp" Target="../ctrlProps/ctrlProp349.xml"/><Relationship Id="rId68" Type="http://schemas.openxmlformats.org/officeDocument/2006/relationships/ctrlProp" Target="../ctrlProps/ctrlProp354.xml"/><Relationship Id="rId84" Type="http://schemas.openxmlformats.org/officeDocument/2006/relationships/ctrlProp" Target="../ctrlProps/ctrlProp370.xml"/><Relationship Id="rId89" Type="http://schemas.openxmlformats.org/officeDocument/2006/relationships/ctrlProp" Target="../ctrlProps/ctrlProp375.xml"/><Relationship Id="rId7" Type="http://schemas.openxmlformats.org/officeDocument/2006/relationships/ctrlProp" Target="../ctrlProps/ctrlProp293.xml"/><Relationship Id="rId71" Type="http://schemas.openxmlformats.org/officeDocument/2006/relationships/ctrlProp" Target="../ctrlProps/ctrlProp357.xml"/><Relationship Id="rId92" Type="http://schemas.openxmlformats.org/officeDocument/2006/relationships/ctrlProp" Target="../ctrlProps/ctrlProp378.xml"/><Relationship Id="rId2" Type="http://schemas.openxmlformats.org/officeDocument/2006/relationships/vmlDrawing" Target="../drawings/vmlDrawing4.vml"/><Relationship Id="rId16" Type="http://schemas.openxmlformats.org/officeDocument/2006/relationships/ctrlProp" Target="../ctrlProps/ctrlProp302.xml"/><Relationship Id="rId29" Type="http://schemas.openxmlformats.org/officeDocument/2006/relationships/ctrlProp" Target="../ctrlProps/ctrlProp315.xml"/><Relationship Id="rId107" Type="http://schemas.openxmlformats.org/officeDocument/2006/relationships/ctrlProp" Target="../ctrlProps/ctrlProp393.xml"/><Relationship Id="rId11" Type="http://schemas.openxmlformats.org/officeDocument/2006/relationships/ctrlProp" Target="../ctrlProps/ctrlProp297.xml"/><Relationship Id="rId24" Type="http://schemas.openxmlformats.org/officeDocument/2006/relationships/ctrlProp" Target="../ctrlProps/ctrlProp310.xml"/><Relationship Id="rId32" Type="http://schemas.openxmlformats.org/officeDocument/2006/relationships/ctrlProp" Target="../ctrlProps/ctrlProp318.xml"/><Relationship Id="rId37" Type="http://schemas.openxmlformats.org/officeDocument/2006/relationships/ctrlProp" Target="../ctrlProps/ctrlProp323.xml"/><Relationship Id="rId40" Type="http://schemas.openxmlformats.org/officeDocument/2006/relationships/ctrlProp" Target="../ctrlProps/ctrlProp326.xml"/><Relationship Id="rId45" Type="http://schemas.openxmlformats.org/officeDocument/2006/relationships/ctrlProp" Target="../ctrlProps/ctrlProp331.xml"/><Relationship Id="rId53" Type="http://schemas.openxmlformats.org/officeDocument/2006/relationships/ctrlProp" Target="../ctrlProps/ctrlProp339.xml"/><Relationship Id="rId58" Type="http://schemas.openxmlformats.org/officeDocument/2006/relationships/ctrlProp" Target="../ctrlProps/ctrlProp344.xml"/><Relationship Id="rId66" Type="http://schemas.openxmlformats.org/officeDocument/2006/relationships/ctrlProp" Target="../ctrlProps/ctrlProp352.xml"/><Relationship Id="rId74" Type="http://schemas.openxmlformats.org/officeDocument/2006/relationships/ctrlProp" Target="../ctrlProps/ctrlProp360.xml"/><Relationship Id="rId79" Type="http://schemas.openxmlformats.org/officeDocument/2006/relationships/ctrlProp" Target="../ctrlProps/ctrlProp365.xml"/><Relationship Id="rId87" Type="http://schemas.openxmlformats.org/officeDocument/2006/relationships/ctrlProp" Target="../ctrlProps/ctrlProp373.xml"/><Relationship Id="rId102" Type="http://schemas.openxmlformats.org/officeDocument/2006/relationships/ctrlProp" Target="../ctrlProps/ctrlProp388.xml"/><Relationship Id="rId5" Type="http://schemas.openxmlformats.org/officeDocument/2006/relationships/ctrlProp" Target="../ctrlProps/ctrlProp291.xml"/><Relationship Id="rId61" Type="http://schemas.openxmlformats.org/officeDocument/2006/relationships/ctrlProp" Target="../ctrlProps/ctrlProp347.xml"/><Relationship Id="rId82" Type="http://schemas.openxmlformats.org/officeDocument/2006/relationships/ctrlProp" Target="../ctrlProps/ctrlProp368.xml"/><Relationship Id="rId90" Type="http://schemas.openxmlformats.org/officeDocument/2006/relationships/ctrlProp" Target="../ctrlProps/ctrlProp376.xml"/><Relationship Id="rId95" Type="http://schemas.openxmlformats.org/officeDocument/2006/relationships/ctrlProp" Target="../ctrlProps/ctrlProp381.xml"/><Relationship Id="rId19" Type="http://schemas.openxmlformats.org/officeDocument/2006/relationships/ctrlProp" Target="../ctrlProps/ctrlProp305.xml"/><Relationship Id="rId14" Type="http://schemas.openxmlformats.org/officeDocument/2006/relationships/ctrlProp" Target="../ctrlProps/ctrlProp300.xml"/><Relationship Id="rId22" Type="http://schemas.openxmlformats.org/officeDocument/2006/relationships/ctrlProp" Target="../ctrlProps/ctrlProp308.xml"/><Relationship Id="rId27" Type="http://schemas.openxmlformats.org/officeDocument/2006/relationships/ctrlProp" Target="../ctrlProps/ctrlProp313.xml"/><Relationship Id="rId30" Type="http://schemas.openxmlformats.org/officeDocument/2006/relationships/ctrlProp" Target="../ctrlProps/ctrlProp316.xml"/><Relationship Id="rId35" Type="http://schemas.openxmlformats.org/officeDocument/2006/relationships/ctrlProp" Target="../ctrlProps/ctrlProp321.xml"/><Relationship Id="rId43" Type="http://schemas.openxmlformats.org/officeDocument/2006/relationships/ctrlProp" Target="../ctrlProps/ctrlProp329.xml"/><Relationship Id="rId48" Type="http://schemas.openxmlformats.org/officeDocument/2006/relationships/ctrlProp" Target="../ctrlProps/ctrlProp334.xml"/><Relationship Id="rId56" Type="http://schemas.openxmlformats.org/officeDocument/2006/relationships/ctrlProp" Target="../ctrlProps/ctrlProp342.xml"/><Relationship Id="rId64" Type="http://schemas.openxmlformats.org/officeDocument/2006/relationships/ctrlProp" Target="../ctrlProps/ctrlProp350.xml"/><Relationship Id="rId69" Type="http://schemas.openxmlformats.org/officeDocument/2006/relationships/ctrlProp" Target="../ctrlProps/ctrlProp355.xml"/><Relationship Id="rId77" Type="http://schemas.openxmlformats.org/officeDocument/2006/relationships/ctrlProp" Target="../ctrlProps/ctrlProp363.xml"/><Relationship Id="rId100" Type="http://schemas.openxmlformats.org/officeDocument/2006/relationships/ctrlProp" Target="../ctrlProps/ctrlProp386.xml"/><Relationship Id="rId105" Type="http://schemas.openxmlformats.org/officeDocument/2006/relationships/ctrlProp" Target="../ctrlProps/ctrlProp391.xml"/><Relationship Id="rId8" Type="http://schemas.openxmlformats.org/officeDocument/2006/relationships/ctrlProp" Target="../ctrlProps/ctrlProp294.xml"/><Relationship Id="rId51" Type="http://schemas.openxmlformats.org/officeDocument/2006/relationships/ctrlProp" Target="../ctrlProps/ctrlProp337.xml"/><Relationship Id="rId72" Type="http://schemas.openxmlformats.org/officeDocument/2006/relationships/ctrlProp" Target="../ctrlProps/ctrlProp358.xml"/><Relationship Id="rId80" Type="http://schemas.openxmlformats.org/officeDocument/2006/relationships/ctrlProp" Target="../ctrlProps/ctrlProp366.xml"/><Relationship Id="rId85" Type="http://schemas.openxmlformats.org/officeDocument/2006/relationships/ctrlProp" Target="../ctrlProps/ctrlProp371.xml"/><Relationship Id="rId93" Type="http://schemas.openxmlformats.org/officeDocument/2006/relationships/ctrlProp" Target="../ctrlProps/ctrlProp379.xml"/><Relationship Id="rId98" Type="http://schemas.openxmlformats.org/officeDocument/2006/relationships/ctrlProp" Target="../ctrlProps/ctrlProp384.xml"/><Relationship Id="rId3" Type="http://schemas.openxmlformats.org/officeDocument/2006/relationships/ctrlProp" Target="../ctrlProps/ctrlProp289.xml"/><Relationship Id="rId12" Type="http://schemas.openxmlformats.org/officeDocument/2006/relationships/ctrlProp" Target="../ctrlProps/ctrlProp298.xml"/><Relationship Id="rId17" Type="http://schemas.openxmlformats.org/officeDocument/2006/relationships/ctrlProp" Target="../ctrlProps/ctrlProp303.xml"/><Relationship Id="rId25" Type="http://schemas.openxmlformats.org/officeDocument/2006/relationships/ctrlProp" Target="../ctrlProps/ctrlProp311.xml"/><Relationship Id="rId33" Type="http://schemas.openxmlformats.org/officeDocument/2006/relationships/ctrlProp" Target="../ctrlProps/ctrlProp319.xml"/><Relationship Id="rId38" Type="http://schemas.openxmlformats.org/officeDocument/2006/relationships/ctrlProp" Target="../ctrlProps/ctrlProp324.xml"/><Relationship Id="rId46" Type="http://schemas.openxmlformats.org/officeDocument/2006/relationships/ctrlProp" Target="../ctrlProps/ctrlProp332.xml"/><Relationship Id="rId59" Type="http://schemas.openxmlformats.org/officeDocument/2006/relationships/ctrlProp" Target="../ctrlProps/ctrlProp345.xml"/><Relationship Id="rId67" Type="http://schemas.openxmlformats.org/officeDocument/2006/relationships/ctrlProp" Target="../ctrlProps/ctrlProp353.xml"/><Relationship Id="rId103" Type="http://schemas.openxmlformats.org/officeDocument/2006/relationships/ctrlProp" Target="../ctrlProps/ctrlProp389.xml"/><Relationship Id="rId20" Type="http://schemas.openxmlformats.org/officeDocument/2006/relationships/ctrlProp" Target="../ctrlProps/ctrlProp306.xml"/><Relationship Id="rId41" Type="http://schemas.openxmlformats.org/officeDocument/2006/relationships/ctrlProp" Target="../ctrlProps/ctrlProp327.xml"/><Relationship Id="rId54" Type="http://schemas.openxmlformats.org/officeDocument/2006/relationships/ctrlProp" Target="../ctrlProps/ctrlProp340.xml"/><Relationship Id="rId62" Type="http://schemas.openxmlformats.org/officeDocument/2006/relationships/ctrlProp" Target="../ctrlProps/ctrlProp348.xml"/><Relationship Id="rId70" Type="http://schemas.openxmlformats.org/officeDocument/2006/relationships/ctrlProp" Target="../ctrlProps/ctrlProp356.xml"/><Relationship Id="rId75" Type="http://schemas.openxmlformats.org/officeDocument/2006/relationships/ctrlProp" Target="../ctrlProps/ctrlProp361.xml"/><Relationship Id="rId83" Type="http://schemas.openxmlformats.org/officeDocument/2006/relationships/ctrlProp" Target="../ctrlProps/ctrlProp369.xml"/><Relationship Id="rId88" Type="http://schemas.openxmlformats.org/officeDocument/2006/relationships/ctrlProp" Target="../ctrlProps/ctrlProp374.xml"/><Relationship Id="rId91" Type="http://schemas.openxmlformats.org/officeDocument/2006/relationships/ctrlProp" Target="../ctrlProps/ctrlProp377.xml"/><Relationship Id="rId96" Type="http://schemas.openxmlformats.org/officeDocument/2006/relationships/ctrlProp" Target="../ctrlProps/ctrlProp382.xml"/><Relationship Id="rId1" Type="http://schemas.openxmlformats.org/officeDocument/2006/relationships/drawing" Target="../drawings/drawing5.xml"/><Relationship Id="rId6" Type="http://schemas.openxmlformats.org/officeDocument/2006/relationships/ctrlProp" Target="../ctrlProps/ctrlProp292.xml"/><Relationship Id="rId15" Type="http://schemas.openxmlformats.org/officeDocument/2006/relationships/ctrlProp" Target="../ctrlProps/ctrlProp301.xml"/><Relationship Id="rId23" Type="http://schemas.openxmlformats.org/officeDocument/2006/relationships/ctrlProp" Target="../ctrlProps/ctrlProp309.xml"/><Relationship Id="rId28" Type="http://schemas.openxmlformats.org/officeDocument/2006/relationships/ctrlProp" Target="../ctrlProps/ctrlProp314.xml"/><Relationship Id="rId36" Type="http://schemas.openxmlformats.org/officeDocument/2006/relationships/ctrlProp" Target="../ctrlProps/ctrlProp322.xml"/><Relationship Id="rId49" Type="http://schemas.openxmlformats.org/officeDocument/2006/relationships/ctrlProp" Target="../ctrlProps/ctrlProp335.xml"/><Relationship Id="rId57" Type="http://schemas.openxmlformats.org/officeDocument/2006/relationships/ctrlProp" Target="../ctrlProps/ctrlProp343.xml"/><Relationship Id="rId106" Type="http://schemas.openxmlformats.org/officeDocument/2006/relationships/ctrlProp" Target="../ctrlProps/ctrlProp392.xml"/><Relationship Id="rId10" Type="http://schemas.openxmlformats.org/officeDocument/2006/relationships/ctrlProp" Target="../ctrlProps/ctrlProp296.xml"/><Relationship Id="rId31" Type="http://schemas.openxmlformats.org/officeDocument/2006/relationships/ctrlProp" Target="../ctrlProps/ctrlProp317.xml"/><Relationship Id="rId44" Type="http://schemas.openxmlformats.org/officeDocument/2006/relationships/ctrlProp" Target="../ctrlProps/ctrlProp330.xml"/><Relationship Id="rId52" Type="http://schemas.openxmlformats.org/officeDocument/2006/relationships/ctrlProp" Target="../ctrlProps/ctrlProp338.xml"/><Relationship Id="rId60" Type="http://schemas.openxmlformats.org/officeDocument/2006/relationships/ctrlProp" Target="../ctrlProps/ctrlProp346.xml"/><Relationship Id="rId65" Type="http://schemas.openxmlformats.org/officeDocument/2006/relationships/ctrlProp" Target="../ctrlProps/ctrlProp351.xml"/><Relationship Id="rId73" Type="http://schemas.openxmlformats.org/officeDocument/2006/relationships/ctrlProp" Target="../ctrlProps/ctrlProp359.xml"/><Relationship Id="rId78" Type="http://schemas.openxmlformats.org/officeDocument/2006/relationships/ctrlProp" Target="../ctrlProps/ctrlProp364.xml"/><Relationship Id="rId81" Type="http://schemas.openxmlformats.org/officeDocument/2006/relationships/ctrlProp" Target="../ctrlProps/ctrlProp367.xml"/><Relationship Id="rId86" Type="http://schemas.openxmlformats.org/officeDocument/2006/relationships/ctrlProp" Target="../ctrlProps/ctrlProp372.xml"/><Relationship Id="rId94" Type="http://schemas.openxmlformats.org/officeDocument/2006/relationships/ctrlProp" Target="../ctrlProps/ctrlProp380.xml"/><Relationship Id="rId99" Type="http://schemas.openxmlformats.org/officeDocument/2006/relationships/ctrlProp" Target="../ctrlProps/ctrlProp385.xml"/><Relationship Id="rId101" Type="http://schemas.openxmlformats.org/officeDocument/2006/relationships/ctrlProp" Target="../ctrlProps/ctrlProp387.xml"/><Relationship Id="rId4" Type="http://schemas.openxmlformats.org/officeDocument/2006/relationships/ctrlProp" Target="../ctrlProps/ctrlProp290.xml"/><Relationship Id="rId9" Type="http://schemas.openxmlformats.org/officeDocument/2006/relationships/ctrlProp" Target="../ctrlProps/ctrlProp295.xml"/><Relationship Id="rId13" Type="http://schemas.openxmlformats.org/officeDocument/2006/relationships/ctrlProp" Target="../ctrlProps/ctrlProp299.xml"/><Relationship Id="rId18" Type="http://schemas.openxmlformats.org/officeDocument/2006/relationships/ctrlProp" Target="../ctrlProps/ctrlProp304.xml"/><Relationship Id="rId39" Type="http://schemas.openxmlformats.org/officeDocument/2006/relationships/ctrlProp" Target="../ctrlProps/ctrlProp325.xml"/><Relationship Id="rId34" Type="http://schemas.openxmlformats.org/officeDocument/2006/relationships/ctrlProp" Target="../ctrlProps/ctrlProp320.xml"/><Relationship Id="rId50" Type="http://schemas.openxmlformats.org/officeDocument/2006/relationships/ctrlProp" Target="../ctrlProps/ctrlProp336.xml"/><Relationship Id="rId55" Type="http://schemas.openxmlformats.org/officeDocument/2006/relationships/ctrlProp" Target="../ctrlProps/ctrlProp341.xml"/><Relationship Id="rId76" Type="http://schemas.openxmlformats.org/officeDocument/2006/relationships/ctrlProp" Target="../ctrlProps/ctrlProp362.xml"/><Relationship Id="rId97" Type="http://schemas.openxmlformats.org/officeDocument/2006/relationships/ctrlProp" Target="../ctrlProps/ctrlProp383.xml"/><Relationship Id="rId104" Type="http://schemas.openxmlformats.org/officeDocument/2006/relationships/ctrlProp" Target="../ctrlProps/ctrlProp390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404.xml"/><Relationship Id="rId18" Type="http://schemas.openxmlformats.org/officeDocument/2006/relationships/ctrlProp" Target="../ctrlProps/ctrlProp409.xml"/><Relationship Id="rId26" Type="http://schemas.openxmlformats.org/officeDocument/2006/relationships/ctrlProp" Target="../ctrlProps/ctrlProp417.xml"/><Relationship Id="rId39" Type="http://schemas.openxmlformats.org/officeDocument/2006/relationships/ctrlProp" Target="../ctrlProps/ctrlProp430.xml"/><Relationship Id="rId21" Type="http://schemas.openxmlformats.org/officeDocument/2006/relationships/ctrlProp" Target="../ctrlProps/ctrlProp412.xml"/><Relationship Id="rId34" Type="http://schemas.openxmlformats.org/officeDocument/2006/relationships/ctrlProp" Target="../ctrlProps/ctrlProp425.xml"/><Relationship Id="rId42" Type="http://schemas.openxmlformats.org/officeDocument/2006/relationships/ctrlProp" Target="../ctrlProps/ctrlProp433.xml"/><Relationship Id="rId47" Type="http://schemas.openxmlformats.org/officeDocument/2006/relationships/ctrlProp" Target="../ctrlProps/ctrlProp438.xml"/><Relationship Id="rId50" Type="http://schemas.openxmlformats.org/officeDocument/2006/relationships/ctrlProp" Target="../ctrlProps/ctrlProp441.xml"/><Relationship Id="rId55" Type="http://schemas.openxmlformats.org/officeDocument/2006/relationships/ctrlProp" Target="../ctrlProps/ctrlProp446.xml"/><Relationship Id="rId63" Type="http://schemas.openxmlformats.org/officeDocument/2006/relationships/ctrlProp" Target="../ctrlProps/ctrlProp454.xml"/><Relationship Id="rId68" Type="http://schemas.openxmlformats.org/officeDocument/2006/relationships/ctrlProp" Target="../ctrlProps/ctrlProp459.xml"/><Relationship Id="rId76" Type="http://schemas.openxmlformats.org/officeDocument/2006/relationships/ctrlProp" Target="../ctrlProps/ctrlProp467.xml"/><Relationship Id="rId84" Type="http://schemas.openxmlformats.org/officeDocument/2006/relationships/ctrlProp" Target="../ctrlProps/ctrlProp475.xml"/><Relationship Id="rId89" Type="http://schemas.openxmlformats.org/officeDocument/2006/relationships/ctrlProp" Target="../ctrlProps/ctrlProp480.xml"/><Relationship Id="rId7" Type="http://schemas.openxmlformats.org/officeDocument/2006/relationships/ctrlProp" Target="../ctrlProps/ctrlProp398.xml"/><Relationship Id="rId71" Type="http://schemas.openxmlformats.org/officeDocument/2006/relationships/ctrlProp" Target="../ctrlProps/ctrlProp462.xml"/><Relationship Id="rId92" Type="http://schemas.openxmlformats.org/officeDocument/2006/relationships/ctrlProp" Target="../ctrlProps/ctrlProp483.xml"/><Relationship Id="rId2" Type="http://schemas.openxmlformats.org/officeDocument/2006/relationships/vmlDrawing" Target="../drawings/vmlDrawing5.vml"/><Relationship Id="rId16" Type="http://schemas.openxmlformats.org/officeDocument/2006/relationships/ctrlProp" Target="../ctrlProps/ctrlProp407.xml"/><Relationship Id="rId29" Type="http://schemas.openxmlformats.org/officeDocument/2006/relationships/ctrlProp" Target="../ctrlProps/ctrlProp420.xml"/><Relationship Id="rId11" Type="http://schemas.openxmlformats.org/officeDocument/2006/relationships/ctrlProp" Target="../ctrlProps/ctrlProp402.xml"/><Relationship Id="rId24" Type="http://schemas.openxmlformats.org/officeDocument/2006/relationships/ctrlProp" Target="../ctrlProps/ctrlProp415.xml"/><Relationship Id="rId32" Type="http://schemas.openxmlformats.org/officeDocument/2006/relationships/ctrlProp" Target="../ctrlProps/ctrlProp423.xml"/><Relationship Id="rId37" Type="http://schemas.openxmlformats.org/officeDocument/2006/relationships/ctrlProp" Target="../ctrlProps/ctrlProp428.xml"/><Relationship Id="rId40" Type="http://schemas.openxmlformats.org/officeDocument/2006/relationships/ctrlProp" Target="../ctrlProps/ctrlProp431.xml"/><Relationship Id="rId45" Type="http://schemas.openxmlformats.org/officeDocument/2006/relationships/ctrlProp" Target="../ctrlProps/ctrlProp436.xml"/><Relationship Id="rId53" Type="http://schemas.openxmlformats.org/officeDocument/2006/relationships/ctrlProp" Target="../ctrlProps/ctrlProp444.xml"/><Relationship Id="rId58" Type="http://schemas.openxmlformats.org/officeDocument/2006/relationships/ctrlProp" Target="../ctrlProps/ctrlProp449.xml"/><Relationship Id="rId66" Type="http://schemas.openxmlformats.org/officeDocument/2006/relationships/ctrlProp" Target="../ctrlProps/ctrlProp457.xml"/><Relationship Id="rId74" Type="http://schemas.openxmlformats.org/officeDocument/2006/relationships/ctrlProp" Target="../ctrlProps/ctrlProp465.xml"/><Relationship Id="rId79" Type="http://schemas.openxmlformats.org/officeDocument/2006/relationships/ctrlProp" Target="../ctrlProps/ctrlProp470.xml"/><Relationship Id="rId87" Type="http://schemas.openxmlformats.org/officeDocument/2006/relationships/ctrlProp" Target="../ctrlProps/ctrlProp478.xml"/><Relationship Id="rId5" Type="http://schemas.openxmlformats.org/officeDocument/2006/relationships/ctrlProp" Target="../ctrlProps/ctrlProp396.xml"/><Relationship Id="rId61" Type="http://schemas.openxmlformats.org/officeDocument/2006/relationships/ctrlProp" Target="../ctrlProps/ctrlProp452.xml"/><Relationship Id="rId82" Type="http://schemas.openxmlformats.org/officeDocument/2006/relationships/ctrlProp" Target="../ctrlProps/ctrlProp473.xml"/><Relationship Id="rId90" Type="http://schemas.openxmlformats.org/officeDocument/2006/relationships/ctrlProp" Target="../ctrlProps/ctrlProp481.xml"/><Relationship Id="rId19" Type="http://schemas.openxmlformats.org/officeDocument/2006/relationships/ctrlProp" Target="../ctrlProps/ctrlProp410.xml"/><Relationship Id="rId14" Type="http://schemas.openxmlformats.org/officeDocument/2006/relationships/ctrlProp" Target="../ctrlProps/ctrlProp405.xml"/><Relationship Id="rId22" Type="http://schemas.openxmlformats.org/officeDocument/2006/relationships/ctrlProp" Target="../ctrlProps/ctrlProp413.xml"/><Relationship Id="rId27" Type="http://schemas.openxmlformats.org/officeDocument/2006/relationships/ctrlProp" Target="../ctrlProps/ctrlProp418.xml"/><Relationship Id="rId30" Type="http://schemas.openxmlformats.org/officeDocument/2006/relationships/ctrlProp" Target="../ctrlProps/ctrlProp421.xml"/><Relationship Id="rId35" Type="http://schemas.openxmlformats.org/officeDocument/2006/relationships/ctrlProp" Target="../ctrlProps/ctrlProp426.xml"/><Relationship Id="rId43" Type="http://schemas.openxmlformats.org/officeDocument/2006/relationships/ctrlProp" Target="../ctrlProps/ctrlProp434.xml"/><Relationship Id="rId48" Type="http://schemas.openxmlformats.org/officeDocument/2006/relationships/ctrlProp" Target="../ctrlProps/ctrlProp439.xml"/><Relationship Id="rId56" Type="http://schemas.openxmlformats.org/officeDocument/2006/relationships/ctrlProp" Target="../ctrlProps/ctrlProp447.xml"/><Relationship Id="rId64" Type="http://schemas.openxmlformats.org/officeDocument/2006/relationships/ctrlProp" Target="../ctrlProps/ctrlProp455.xml"/><Relationship Id="rId69" Type="http://schemas.openxmlformats.org/officeDocument/2006/relationships/ctrlProp" Target="../ctrlProps/ctrlProp460.xml"/><Relationship Id="rId77" Type="http://schemas.openxmlformats.org/officeDocument/2006/relationships/ctrlProp" Target="../ctrlProps/ctrlProp468.xml"/><Relationship Id="rId8" Type="http://schemas.openxmlformats.org/officeDocument/2006/relationships/ctrlProp" Target="../ctrlProps/ctrlProp399.xml"/><Relationship Id="rId51" Type="http://schemas.openxmlformats.org/officeDocument/2006/relationships/ctrlProp" Target="../ctrlProps/ctrlProp442.xml"/><Relationship Id="rId72" Type="http://schemas.openxmlformats.org/officeDocument/2006/relationships/ctrlProp" Target="../ctrlProps/ctrlProp463.xml"/><Relationship Id="rId80" Type="http://schemas.openxmlformats.org/officeDocument/2006/relationships/ctrlProp" Target="../ctrlProps/ctrlProp471.xml"/><Relationship Id="rId85" Type="http://schemas.openxmlformats.org/officeDocument/2006/relationships/ctrlProp" Target="../ctrlProps/ctrlProp476.xml"/><Relationship Id="rId3" Type="http://schemas.openxmlformats.org/officeDocument/2006/relationships/ctrlProp" Target="../ctrlProps/ctrlProp394.xml"/><Relationship Id="rId12" Type="http://schemas.openxmlformats.org/officeDocument/2006/relationships/ctrlProp" Target="../ctrlProps/ctrlProp403.xml"/><Relationship Id="rId17" Type="http://schemas.openxmlformats.org/officeDocument/2006/relationships/ctrlProp" Target="../ctrlProps/ctrlProp408.xml"/><Relationship Id="rId25" Type="http://schemas.openxmlformats.org/officeDocument/2006/relationships/ctrlProp" Target="../ctrlProps/ctrlProp416.xml"/><Relationship Id="rId33" Type="http://schemas.openxmlformats.org/officeDocument/2006/relationships/ctrlProp" Target="../ctrlProps/ctrlProp424.xml"/><Relationship Id="rId38" Type="http://schemas.openxmlformats.org/officeDocument/2006/relationships/ctrlProp" Target="../ctrlProps/ctrlProp429.xml"/><Relationship Id="rId46" Type="http://schemas.openxmlformats.org/officeDocument/2006/relationships/ctrlProp" Target="../ctrlProps/ctrlProp437.xml"/><Relationship Id="rId59" Type="http://schemas.openxmlformats.org/officeDocument/2006/relationships/ctrlProp" Target="../ctrlProps/ctrlProp450.xml"/><Relationship Id="rId67" Type="http://schemas.openxmlformats.org/officeDocument/2006/relationships/ctrlProp" Target="../ctrlProps/ctrlProp458.xml"/><Relationship Id="rId20" Type="http://schemas.openxmlformats.org/officeDocument/2006/relationships/ctrlProp" Target="../ctrlProps/ctrlProp411.xml"/><Relationship Id="rId41" Type="http://schemas.openxmlformats.org/officeDocument/2006/relationships/ctrlProp" Target="../ctrlProps/ctrlProp432.xml"/><Relationship Id="rId54" Type="http://schemas.openxmlformats.org/officeDocument/2006/relationships/ctrlProp" Target="../ctrlProps/ctrlProp445.xml"/><Relationship Id="rId62" Type="http://schemas.openxmlformats.org/officeDocument/2006/relationships/ctrlProp" Target="../ctrlProps/ctrlProp453.xml"/><Relationship Id="rId70" Type="http://schemas.openxmlformats.org/officeDocument/2006/relationships/ctrlProp" Target="../ctrlProps/ctrlProp461.xml"/><Relationship Id="rId75" Type="http://schemas.openxmlformats.org/officeDocument/2006/relationships/ctrlProp" Target="../ctrlProps/ctrlProp466.xml"/><Relationship Id="rId83" Type="http://schemas.openxmlformats.org/officeDocument/2006/relationships/ctrlProp" Target="../ctrlProps/ctrlProp474.xml"/><Relationship Id="rId88" Type="http://schemas.openxmlformats.org/officeDocument/2006/relationships/ctrlProp" Target="../ctrlProps/ctrlProp479.xml"/><Relationship Id="rId91" Type="http://schemas.openxmlformats.org/officeDocument/2006/relationships/ctrlProp" Target="../ctrlProps/ctrlProp482.xml"/><Relationship Id="rId1" Type="http://schemas.openxmlformats.org/officeDocument/2006/relationships/drawing" Target="../drawings/drawing6.xml"/><Relationship Id="rId6" Type="http://schemas.openxmlformats.org/officeDocument/2006/relationships/ctrlProp" Target="../ctrlProps/ctrlProp397.xml"/><Relationship Id="rId15" Type="http://schemas.openxmlformats.org/officeDocument/2006/relationships/ctrlProp" Target="../ctrlProps/ctrlProp406.xml"/><Relationship Id="rId23" Type="http://schemas.openxmlformats.org/officeDocument/2006/relationships/ctrlProp" Target="../ctrlProps/ctrlProp414.xml"/><Relationship Id="rId28" Type="http://schemas.openxmlformats.org/officeDocument/2006/relationships/ctrlProp" Target="../ctrlProps/ctrlProp419.xml"/><Relationship Id="rId36" Type="http://schemas.openxmlformats.org/officeDocument/2006/relationships/ctrlProp" Target="../ctrlProps/ctrlProp427.xml"/><Relationship Id="rId49" Type="http://schemas.openxmlformats.org/officeDocument/2006/relationships/ctrlProp" Target="../ctrlProps/ctrlProp440.xml"/><Relationship Id="rId57" Type="http://schemas.openxmlformats.org/officeDocument/2006/relationships/ctrlProp" Target="../ctrlProps/ctrlProp448.xml"/><Relationship Id="rId10" Type="http://schemas.openxmlformats.org/officeDocument/2006/relationships/ctrlProp" Target="../ctrlProps/ctrlProp401.xml"/><Relationship Id="rId31" Type="http://schemas.openxmlformats.org/officeDocument/2006/relationships/ctrlProp" Target="../ctrlProps/ctrlProp422.xml"/><Relationship Id="rId44" Type="http://schemas.openxmlformats.org/officeDocument/2006/relationships/ctrlProp" Target="../ctrlProps/ctrlProp435.xml"/><Relationship Id="rId52" Type="http://schemas.openxmlformats.org/officeDocument/2006/relationships/ctrlProp" Target="../ctrlProps/ctrlProp443.xml"/><Relationship Id="rId60" Type="http://schemas.openxmlformats.org/officeDocument/2006/relationships/ctrlProp" Target="../ctrlProps/ctrlProp451.xml"/><Relationship Id="rId65" Type="http://schemas.openxmlformats.org/officeDocument/2006/relationships/ctrlProp" Target="../ctrlProps/ctrlProp456.xml"/><Relationship Id="rId73" Type="http://schemas.openxmlformats.org/officeDocument/2006/relationships/ctrlProp" Target="../ctrlProps/ctrlProp464.xml"/><Relationship Id="rId78" Type="http://schemas.openxmlformats.org/officeDocument/2006/relationships/ctrlProp" Target="../ctrlProps/ctrlProp469.xml"/><Relationship Id="rId81" Type="http://schemas.openxmlformats.org/officeDocument/2006/relationships/ctrlProp" Target="../ctrlProps/ctrlProp472.xml"/><Relationship Id="rId86" Type="http://schemas.openxmlformats.org/officeDocument/2006/relationships/ctrlProp" Target="../ctrlProps/ctrlProp477.xml"/><Relationship Id="rId4" Type="http://schemas.openxmlformats.org/officeDocument/2006/relationships/ctrlProp" Target="../ctrlProps/ctrlProp395.xml"/><Relationship Id="rId9" Type="http://schemas.openxmlformats.org/officeDocument/2006/relationships/ctrlProp" Target="../ctrlProps/ctrlProp400.xm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494.xml"/><Relationship Id="rId18" Type="http://schemas.openxmlformats.org/officeDocument/2006/relationships/ctrlProp" Target="../ctrlProps/ctrlProp499.xml"/><Relationship Id="rId26" Type="http://schemas.openxmlformats.org/officeDocument/2006/relationships/ctrlProp" Target="../ctrlProps/ctrlProp507.xml"/><Relationship Id="rId39" Type="http://schemas.openxmlformats.org/officeDocument/2006/relationships/ctrlProp" Target="../ctrlProps/ctrlProp520.xml"/><Relationship Id="rId21" Type="http://schemas.openxmlformats.org/officeDocument/2006/relationships/ctrlProp" Target="../ctrlProps/ctrlProp502.xml"/><Relationship Id="rId34" Type="http://schemas.openxmlformats.org/officeDocument/2006/relationships/ctrlProp" Target="../ctrlProps/ctrlProp515.xml"/><Relationship Id="rId42" Type="http://schemas.openxmlformats.org/officeDocument/2006/relationships/ctrlProp" Target="../ctrlProps/ctrlProp523.xml"/><Relationship Id="rId47" Type="http://schemas.openxmlformats.org/officeDocument/2006/relationships/ctrlProp" Target="../ctrlProps/ctrlProp528.xml"/><Relationship Id="rId50" Type="http://schemas.openxmlformats.org/officeDocument/2006/relationships/ctrlProp" Target="../ctrlProps/ctrlProp531.xml"/><Relationship Id="rId55" Type="http://schemas.openxmlformats.org/officeDocument/2006/relationships/ctrlProp" Target="../ctrlProps/ctrlProp536.xml"/><Relationship Id="rId63" Type="http://schemas.openxmlformats.org/officeDocument/2006/relationships/ctrlProp" Target="../ctrlProps/ctrlProp544.xml"/><Relationship Id="rId68" Type="http://schemas.openxmlformats.org/officeDocument/2006/relationships/ctrlProp" Target="../ctrlProps/ctrlProp549.xml"/><Relationship Id="rId7" Type="http://schemas.openxmlformats.org/officeDocument/2006/relationships/ctrlProp" Target="../ctrlProps/ctrlProp488.xml"/><Relationship Id="rId71" Type="http://schemas.openxmlformats.org/officeDocument/2006/relationships/ctrlProp" Target="../ctrlProps/ctrlProp552.xml"/><Relationship Id="rId2" Type="http://schemas.openxmlformats.org/officeDocument/2006/relationships/vmlDrawing" Target="../drawings/vmlDrawing6.vml"/><Relationship Id="rId16" Type="http://schemas.openxmlformats.org/officeDocument/2006/relationships/ctrlProp" Target="../ctrlProps/ctrlProp497.xml"/><Relationship Id="rId29" Type="http://schemas.openxmlformats.org/officeDocument/2006/relationships/ctrlProp" Target="../ctrlProps/ctrlProp510.xml"/><Relationship Id="rId1" Type="http://schemas.openxmlformats.org/officeDocument/2006/relationships/drawing" Target="../drawings/drawing7.xml"/><Relationship Id="rId6" Type="http://schemas.openxmlformats.org/officeDocument/2006/relationships/ctrlProp" Target="../ctrlProps/ctrlProp487.xml"/><Relationship Id="rId11" Type="http://schemas.openxmlformats.org/officeDocument/2006/relationships/ctrlProp" Target="../ctrlProps/ctrlProp492.xml"/><Relationship Id="rId24" Type="http://schemas.openxmlformats.org/officeDocument/2006/relationships/ctrlProp" Target="../ctrlProps/ctrlProp505.xml"/><Relationship Id="rId32" Type="http://schemas.openxmlformats.org/officeDocument/2006/relationships/ctrlProp" Target="../ctrlProps/ctrlProp513.xml"/><Relationship Id="rId37" Type="http://schemas.openxmlformats.org/officeDocument/2006/relationships/ctrlProp" Target="../ctrlProps/ctrlProp518.xml"/><Relationship Id="rId40" Type="http://schemas.openxmlformats.org/officeDocument/2006/relationships/ctrlProp" Target="../ctrlProps/ctrlProp521.xml"/><Relationship Id="rId45" Type="http://schemas.openxmlformats.org/officeDocument/2006/relationships/ctrlProp" Target="../ctrlProps/ctrlProp526.xml"/><Relationship Id="rId53" Type="http://schemas.openxmlformats.org/officeDocument/2006/relationships/ctrlProp" Target="../ctrlProps/ctrlProp534.xml"/><Relationship Id="rId58" Type="http://schemas.openxmlformats.org/officeDocument/2006/relationships/ctrlProp" Target="../ctrlProps/ctrlProp539.xml"/><Relationship Id="rId66" Type="http://schemas.openxmlformats.org/officeDocument/2006/relationships/ctrlProp" Target="../ctrlProps/ctrlProp547.xml"/><Relationship Id="rId5" Type="http://schemas.openxmlformats.org/officeDocument/2006/relationships/ctrlProp" Target="../ctrlProps/ctrlProp486.xml"/><Relationship Id="rId15" Type="http://schemas.openxmlformats.org/officeDocument/2006/relationships/ctrlProp" Target="../ctrlProps/ctrlProp496.xml"/><Relationship Id="rId23" Type="http://schemas.openxmlformats.org/officeDocument/2006/relationships/ctrlProp" Target="../ctrlProps/ctrlProp504.xml"/><Relationship Id="rId28" Type="http://schemas.openxmlformats.org/officeDocument/2006/relationships/ctrlProp" Target="../ctrlProps/ctrlProp509.xml"/><Relationship Id="rId36" Type="http://schemas.openxmlformats.org/officeDocument/2006/relationships/ctrlProp" Target="../ctrlProps/ctrlProp517.xml"/><Relationship Id="rId49" Type="http://schemas.openxmlformats.org/officeDocument/2006/relationships/ctrlProp" Target="../ctrlProps/ctrlProp530.xml"/><Relationship Id="rId57" Type="http://schemas.openxmlformats.org/officeDocument/2006/relationships/ctrlProp" Target="../ctrlProps/ctrlProp538.xml"/><Relationship Id="rId61" Type="http://schemas.openxmlformats.org/officeDocument/2006/relationships/ctrlProp" Target="../ctrlProps/ctrlProp542.xml"/><Relationship Id="rId10" Type="http://schemas.openxmlformats.org/officeDocument/2006/relationships/ctrlProp" Target="../ctrlProps/ctrlProp491.xml"/><Relationship Id="rId19" Type="http://schemas.openxmlformats.org/officeDocument/2006/relationships/ctrlProp" Target="../ctrlProps/ctrlProp500.xml"/><Relationship Id="rId31" Type="http://schemas.openxmlformats.org/officeDocument/2006/relationships/ctrlProp" Target="../ctrlProps/ctrlProp512.xml"/><Relationship Id="rId44" Type="http://schemas.openxmlformats.org/officeDocument/2006/relationships/ctrlProp" Target="../ctrlProps/ctrlProp525.xml"/><Relationship Id="rId52" Type="http://schemas.openxmlformats.org/officeDocument/2006/relationships/ctrlProp" Target="../ctrlProps/ctrlProp533.xml"/><Relationship Id="rId60" Type="http://schemas.openxmlformats.org/officeDocument/2006/relationships/ctrlProp" Target="../ctrlProps/ctrlProp541.xml"/><Relationship Id="rId65" Type="http://schemas.openxmlformats.org/officeDocument/2006/relationships/ctrlProp" Target="../ctrlProps/ctrlProp546.xml"/><Relationship Id="rId4" Type="http://schemas.openxmlformats.org/officeDocument/2006/relationships/ctrlProp" Target="../ctrlProps/ctrlProp485.xml"/><Relationship Id="rId9" Type="http://schemas.openxmlformats.org/officeDocument/2006/relationships/ctrlProp" Target="../ctrlProps/ctrlProp490.xml"/><Relationship Id="rId14" Type="http://schemas.openxmlformats.org/officeDocument/2006/relationships/ctrlProp" Target="../ctrlProps/ctrlProp495.xml"/><Relationship Id="rId22" Type="http://schemas.openxmlformats.org/officeDocument/2006/relationships/ctrlProp" Target="../ctrlProps/ctrlProp503.xml"/><Relationship Id="rId27" Type="http://schemas.openxmlformats.org/officeDocument/2006/relationships/ctrlProp" Target="../ctrlProps/ctrlProp508.xml"/><Relationship Id="rId30" Type="http://schemas.openxmlformats.org/officeDocument/2006/relationships/ctrlProp" Target="../ctrlProps/ctrlProp511.xml"/><Relationship Id="rId35" Type="http://schemas.openxmlformats.org/officeDocument/2006/relationships/ctrlProp" Target="../ctrlProps/ctrlProp516.xml"/><Relationship Id="rId43" Type="http://schemas.openxmlformats.org/officeDocument/2006/relationships/ctrlProp" Target="../ctrlProps/ctrlProp524.xml"/><Relationship Id="rId48" Type="http://schemas.openxmlformats.org/officeDocument/2006/relationships/ctrlProp" Target="../ctrlProps/ctrlProp529.xml"/><Relationship Id="rId56" Type="http://schemas.openxmlformats.org/officeDocument/2006/relationships/ctrlProp" Target="../ctrlProps/ctrlProp537.xml"/><Relationship Id="rId64" Type="http://schemas.openxmlformats.org/officeDocument/2006/relationships/ctrlProp" Target="../ctrlProps/ctrlProp545.xml"/><Relationship Id="rId69" Type="http://schemas.openxmlformats.org/officeDocument/2006/relationships/ctrlProp" Target="../ctrlProps/ctrlProp550.xml"/><Relationship Id="rId8" Type="http://schemas.openxmlformats.org/officeDocument/2006/relationships/ctrlProp" Target="../ctrlProps/ctrlProp489.xml"/><Relationship Id="rId51" Type="http://schemas.openxmlformats.org/officeDocument/2006/relationships/ctrlProp" Target="../ctrlProps/ctrlProp532.xml"/><Relationship Id="rId3" Type="http://schemas.openxmlformats.org/officeDocument/2006/relationships/ctrlProp" Target="../ctrlProps/ctrlProp484.xml"/><Relationship Id="rId12" Type="http://schemas.openxmlformats.org/officeDocument/2006/relationships/ctrlProp" Target="../ctrlProps/ctrlProp493.xml"/><Relationship Id="rId17" Type="http://schemas.openxmlformats.org/officeDocument/2006/relationships/ctrlProp" Target="../ctrlProps/ctrlProp498.xml"/><Relationship Id="rId25" Type="http://schemas.openxmlformats.org/officeDocument/2006/relationships/ctrlProp" Target="../ctrlProps/ctrlProp506.xml"/><Relationship Id="rId33" Type="http://schemas.openxmlformats.org/officeDocument/2006/relationships/ctrlProp" Target="../ctrlProps/ctrlProp514.xml"/><Relationship Id="rId38" Type="http://schemas.openxmlformats.org/officeDocument/2006/relationships/ctrlProp" Target="../ctrlProps/ctrlProp519.xml"/><Relationship Id="rId46" Type="http://schemas.openxmlformats.org/officeDocument/2006/relationships/ctrlProp" Target="../ctrlProps/ctrlProp527.xml"/><Relationship Id="rId59" Type="http://schemas.openxmlformats.org/officeDocument/2006/relationships/ctrlProp" Target="../ctrlProps/ctrlProp540.xml"/><Relationship Id="rId67" Type="http://schemas.openxmlformats.org/officeDocument/2006/relationships/ctrlProp" Target="../ctrlProps/ctrlProp548.xml"/><Relationship Id="rId20" Type="http://schemas.openxmlformats.org/officeDocument/2006/relationships/ctrlProp" Target="../ctrlProps/ctrlProp501.xml"/><Relationship Id="rId41" Type="http://schemas.openxmlformats.org/officeDocument/2006/relationships/ctrlProp" Target="../ctrlProps/ctrlProp522.xml"/><Relationship Id="rId54" Type="http://schemas.openxmlformats.org/officeDocument/2006/relationships/ctrlProp" Target="../ctrlProps/ctrlProp535.xml"/><Relationship Id="rId62" Type="http://schemas.openxmlformats.org/officeDocument/2006/relationships/ctrlProp" Target="../ctrlProps/ctrlProp543.xml"/><Relationship Id="rId70" Type="http://schemas.openxmlformats.org/officeDocument/2006/relationships/ctrlProp" Target="../ctrlProps/ctrlProp551.xml"/></Relationships>
</file>

<file path=xl/worksheets/_rels/sheet8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576.xml"/><Relationship Id="rId21" Type="http://schemas.openxmlformats.org/officeDocument/2006/relationships/ctrlProp" Target="../ctrlProps/ctrlProp571.xml"/><Relationship Id="rId34" Type="http://schemas.openxmlformats.org/officeDocument/2006/relationships/ctrlProp" Target="../ctrlProps/ctrlProp584.xml"/><Relationship Id="rId42" Type="http://schemas.openxmlformats.org/officeDocument/2006/relationships/ctrlProp" Target="../ctrlProps/ctrlProp592.xml"/><Relationship Id="rId47" Type="http://schemas.openxmlformats.org/officeDocument/2006/relationships/ctrlProp" Target="../ctrlProps/ctrlProp597.xml"/><Relationship Id="rId50" Type="http://schemas.openxmlformats.org/officeDocument/2006/relationships/ctrlProp" Target="../ctrlProps/ctrlProp600.xml"/><Relationship Id="rId55" Type="http://schemas.openxmlformats.org/officeDocument/2006/relationships/ctrlProp" Target="../ctrlProps/ctrlProp605.xml"/><Relationship Id="rId63" Type="http://schemas.openxmlformats.org/officeDocument/2006/relationships/ctrlProp" Target="../ctrlProps/ctrlProp613.xml"/><Relationship Id="rId68" Type="http://schemas.openxmlformats.org/officeDocument/2006/relationships/ctrlProp" Target="../ctrlProps/ctrlProp618.xml"/><Relationship Id="rId76" Type="http://schemas.openxmlformats.org/officeDocument/2006/relationships/ctrlProp" Target="../ctrlProps/ctrlProp626.xml"/><Relationship Id="rId84" Type="http://schemas.openxmlformats.org/officeDocument/2006/relationships/ctrlProp" Target="../ctrlProps/ctrlProp634.xml"/><Relationship Id="rId89" Type="http://schemas.openxmlformats.org/officeDocument/2006/relationships/ctrlProp" Target="../ctrlProps/ctrlProp639.xml"/><Relationship Id="rId97" Type="http://schemas.openxmlformats.org/officeDocument/2006/relationships/ctrlProp" Target="../ctrlProps/ctrlProp647.xml"/><Relationship Id="rId7" Type="http://schemas.openxmlformats.org/officeDocument/2006/relationships/ctrlProp" Target="../ctrlProps/ctrlProp557.xml"/><Relationship Id="rId71" Type="http://schemas.openxmlformats.org/officeDocument/2006/relationships/ctrlProp" Target="../ctrlProps/ctrlProp621.xml"/><Relationship Id="rId92" Type="http://schemas.openxmlformats.org/officeDocument/2006/relationships/ctrlProp" Target="../ctrlProps/ctrlProp642.xml"/><Relationship Id="rId2" Type="http://schemas.openxmlformats.org/officeDocument/2006/relationships/vmlDrawing" Target="../drawings/vmlDrawing7.vml"/><Relationship Id="rId16" Type="http://schemas.openxmlformats.org/officeDocument/2006/relationships/ctrlProp" Target="../ctrlProps/ctrlProp566.xml"/><Relationship Id="rId29" Type="http://schemas.openxmlformats.org/officeDocument/2006/relationships/ctrlProp" Target="../ctrlProps/ctrlProp579.xml"/><Relationship Id="rId11" Type="http://schemas.openxmlformats.org/officeDocument/2006/relationships/ctrlProp" Target="../ctrlProps/ctrlProp561.xml"/><Relationship Id="rId24" Type="http://schemas.openxmlformats.org/officeDocument/2006/relationships/ctrlProp" Target="../ctrlProps/ctrlProp574.xml"/><Relationship Id="rId32" Type="http://schemas.openxmlformats.org/officeDocument/2006/relationships/ctrlProp" Target="../ctrlProps/ctrlProp582.xml"/><Relationship Id="rId37" Type="http://schemas.openxmlformats.org/officeDocument/2006/relationships/ctrlProp" Target="../ctrlProps/ctrlProp587.xml"/><Relationship Id="rId40" Type="http://schemas.openxmlformats.org/officeDocument/2006/relationships/ctrlProp" Target="../ctrlProps/ctrlProp590.xml"/><Relationship Id="rId45" Type="http://schemas.openxmlformats.org/officeDocument/2006/relationships/ctrlProp" Target="../ctrlProps/ctrlProp595.xml"/><Relationship Id="rId53" Type="http://schemas.openxmlformats.org/officeDocument/2006/relationships/ctrlProp" Target="../ctrlProps/ctrlProp603.xml"/><Relationship Id="rId58" Type="http://schemas.openxmlformats.org/officeDocument/2006/relationships/ctrlProp" Target="../ctrlProps/ctrlProp608.xml"/><Relationship Id="rId66" Type="http://schemas.openxmlformats.org/officeDocument/2006/relationships/ctrlProp" Target="../ctrlProps/ctrlProp616.xml"/><Relationship Id="rId74" Type="http://schemas.openxmlformats.org/officeDocument/2006/relationships/ctrlProp" Target="../ctrlProps/ctrlProp624.xml"/><Relationship Id="rId79" Type="http://schemas.openxmlformats.org/officeDocument/2006/relationships/ctrlProp" Target="../ctrlProps/ctrlProp629.xml"/><Relationship Id="rId87" Type="http://schemas.openxmlformats.org/officeDocument/2006/relationships/ctrlProp" Target="../ctrlProps/ctrlProp637.xml"/><Relationship Id="rId102" Type="http://schemas.openxmlformats.org/officeDocument/2006/relationships/ctrlProp" Target="../ctrlProps/ctrlProp652.xml"/><Relationship Id="rId5" Type="http://schemas.openxmlformats.org/officeDocument/2006/relationships/ctrlProp" Target="../ctrlProps/ctrlProp555.xml"/><Relationship Id="rId61" Type="http://schemas.openxmlformats.org/officeDocument/2006/relationships/ctrlProp" Target="../ctrlProps/ctrlProp611.xml"/><Relationship Id="rId82" Type="http://schemas.openxmlformats.org/officeDocument/2006/relationships/ctrlProp" Target="../ctrlProps/ctrlProp632.xml"/><Relationship Id="rId90" Type="http://schemas.openxmlformats.org/officeDocument/2006/relationships/ctrlProp" Target="../ctrlProps/ctrlProp640.xml"/><Relationship Id="rId95" Type="http://schemas.openxmlformats.org/officeDocument/2006/relationships/ctrlProp" Target="../ctrlProps/ctrlProp645.xml"/><Relationship Id="rId19" Type="http://schemas.openxmlformats.org/officeDocument/2006/relationships/ctrlProp" Target="../ctrlProps/ctrlProp569.xml"/><Relationship Id="rId14" Type="http://schemas.openxmlformats.org/officeDocument/2006/relationships/ctrlProp" Target="../ctrlProps/ctrlProp564.xml"/><Relationship Id="rId22" Type="http://schemas.openxmlformats.org/officeDocument/2006/relationships/ctrlProp" Target="../ctrlProps/ctrlProp572.xml"/><Relationship Id="rId27" Type="http://schemas.openxmlformats.org/officeDocument/2006/relationships/ctrlProp" Target="../ctrlProps/ctrlProp577.xml"/><Relationship Id="rId30" Type="http://schemas.openxmlformats.org/officeDocument/2006/relationships/ctrlProp" Target="../ctrlProps/ctrlProp580.xml"/><Relationship Id="rId35" Type="http://schemas.openxmlformats.org/officeDocument/2006/relationships/ctrlProp" Target="../ctrlProps/ctrlProp585.xml"/><Relationship Id="rId43" Type="http://schemas.openxmlformats.org/officeDocument/2006/relationships/ctrlProp" Target="../ctrlProps/ctrlProp593.xml"/><Relationship Id="rId48" Type="http://schemas.openxmlformats.org/officeDocument/2006/relationships/ctrlProp" Target="../ctrlProps/ctrlProp598.xml"/><Relationship Id="rId56" Type="http://schemas.openxmlformats.org/officeDocument/2006/relationships/ctrlProp" Target="../ctrlProps/ctrlProp606.xml"/><Relationship Id="rId64" Type="http://schemas.openxmlformats.org/officeDocument/2006/relationships/ctrlProp" Target="../ctrlProps/ctrlProp614.xml"/><Relationship Id="rId69" Type="http://schemas.openxmlformats.org/officeDocument/2006/relationships/ctrlProp" Target="../ctrlProps/ctrlProp619.xml"/><Relationship Id="rId77" Type="http://schemas.openxmlformats.org/officeDocument/2006/relationships/ctrlProp" Target="../ctrlProps/ctrlProp627.xml"/><Relationship Id="rId100" Type="http://schemas.openxmlformats.org/officeDocument/2006/relationships/ctrlProp" Target="../ctrlProps/ctrlProp650.xml"/><Relationship Id="rId8" Type="http://schemas.openxmlformats.org/officeDocument/2006/relationships/ctrlProp" Target="../ctrlProps/ctrlProp558.xml"/><Relationship Id="rId51" Type="http://schemas.openxmlformats.org/officeDocument/2006/relationships/ctrlProp" Target="../ctrlProps/ctrlProp601.xml"/><Relationship Id="rId72" Type="http://schemas.openxmlformats.org/officeDocument/2006/relationships/ctrlProp" Target="../ctrlProps/ctrlProp622.xml"/><Relationship Id="rId80" Type="http://schemas.openxmlformats.org/officeDocument/2006/relationships/ctrlProp" Target="../ctrlProps/ctrlProp630.xml"/><Relationship Id="rId85" Type="http://schemas.openxmlformats.org/officeDocument/2006/relationships/ctrlProp" Target="../ctrlProps/ctrlProp635.xml"/><Relationship Id="rId93" Type="http://schemas.openxmlformats.org/officeDocument/2006/relationships/ctrlProp" Target="../ctrlProps/ctrlProp643.xml"/><Relationship Id="rId98" Type="http://schemas.openxmlformats.org/officeDocument/2006/relationships/ctrlProp" Target="../ctrlProps/ctrlProp648.xml"/><Relationship Id="rId3" Type="http://schemas.openxmlformats.org/officeDocument/2006/relationships/ctrlProp" Target="../ctrlProps/ctrlProp553.xml"/><Relationship Id="rId12" Type="http://schemas.openxmlformats.org/officeDocument/2006/relationships/ctrlProp" Target="../ctrlProps/ctrlProp562.xml"/><Relationship Id="rId17" Type="http://schemas.openxmlformats.org/officeDocument/2006/relationships/ctrlProp" Target="../ctrlProps/ctrlProp567.xml"/><Relationship Id="rId25" Type="http://schemas.openxmlformats.org/officeDocument/2006/relationships/ctrlProp" Target="../ctrlProps/ctrlProp575.xml"/><Relationship Id="rId33" Type="http://schemas.openxmlformats.org/officeDocument/2006/relationships/ctrlProp" Target="../ctrlProps/ctrlProp583.xml"/><Relationship Id="rId38" Type="http://schemas.openxmlformats.org/officeDocument/2006/relationships/ctrlProp" Target="../ctrlProps/ctrlProp588.xml"/><Relationship Id="rId46" Type="http://schemas.openxmlformats.org/officeDocument/2006/relationships/ctrlProp" Target="../ctrlProps/ctrlProp596.xml"/><Relationship Id="rId59" Type="http://schemas.openxmlformats.org/officeDocument/2006/relationships/ctrlProp" Target="../ctrlProps/ctrlProp609.xml"/><Relationship Id="rId67" Type="http://schemas.openxmlformats.org/officeDocument/2006/relationships/ctrlProp" Target="../ctrlProps/ctrlProp617.xml"/><Relationship Id="rId20" Type="http://schemas.openxmlformats.org/officeDocument/2006/relationships/ctrlProp" Target="../ctrlProps/ctrlProp570.xml"/><Relationship Id="rId41" Type="http://schemas.openxmlformats.org/officeDocument/2006/relationships/ctrlProp" Target="../ctrlProps/ctrlProp591.xml"/><Relationship Id="rId54" Type="http://schemas.openxmlformats.org/officeDocument/2006/relationships/ctrlProp" Target="../ctrlProps/ctrlProp604.xml"/><Relationship Id="rId62" Type="http://schemas.openxmlformats.org/officeDocument/2006/relationships/ctrlProp" Target="../ctrlProps/ctrlProp612.xml"/><Relationship Id="rId70" Type="http://schemas.openxmlformats.org/officeDocument/2006/relationships/ctrlProp" Target="../ctrlProps/ctrlProp620.xml"/><Relationship Id="rId75" Type="http://schemas.openxmlformats.org/officeDocument/2006/relationships/ctrlProp" Target="../ctrlProps/ctrlProp625.xml"/><Relationship Id="rId83" Type="http://schemas.openxmlformats.org/officeDocument/2006/relationships/ctrlProp" Target="../ctrlProps/ctrlProp633.xml"/><Relationship Id="rId88" Type="http://schemas.openxmlformats.org/officeDocument/2006/relationships/ctrlProp" Target="../ctrlProps/ctrlProp638.xml"/><Relationship Id="rId91" Type="http://schemas.openxmlformats.org/officeDocument/2006/relationships/ctrlProp" Target="../ctrlProps/ctrlProp641.xml"/><Relationship Id="rId96" Type="http://schemas.openxmlformats.org/officeDocument/2006/relationships/ctrlProp" Target="../ctrlProps/ctrlProp646.xml"/><Relationship Id="rId1" Type="http://schemas.openxmlformats.org/officeDocument/2006/relationships/drawing" Target="../drawings/drawing8.xml"/><Relationship Id="rId6" Type="http://schemas.openxmlformats.org/officeDocument/2006/relationships/ctrlProp" Target="../ctrlProps/ctrlProp556.xml"/><Relationship Id="rId15" Type="http://schemas.openxmlformats.org/officeDocument/2006/relationships/ctrlProp" Target="../ctrlProps/ctrlProp565.xml"/><Relationship Id="rId23" Type="http://schemas.openxmlformats.org/officeDocument/2006/relationships/ctrlProp" Target="../ctrlProps/ctrlProp573.xml"/><Relationship Id="rId28" Type="http://schemas.openxmlformats.org/officeDocument/2006/relationships/ctrlProp" Target="../ctrlProps/ctrlProp578.xml"/><Relationship Id="rId36" Type="http://schemas.openxmlformats.org/officeDocument/2006/relationships/ctrlProp" Target="../ctrlProps/ctrlProp586.xml"/><Relationship Id="rId49" Type="http://schemas.openxmlformats.org/officeDocument/2006/relationships/ctrlProp" Target="../ctrlProps/ctrlProp599.xml"/><Relationship Id="rId57" Type="http://schemas.openxmlformats.org/officeDocument/2006/relationships/ctrlProp" Target="../ctrlProps/ctrlProp607.xml"/><Relationship Id="rId10" Type="http://schemas.openxmlformats.org/officeDocument/2006/relationships/ctrlProp" Target="../ctrlProps/ctrlProp560.xml"/><Relationship Id="rId31" Type="http://schemas.openxmlformats.org/officeDocument/2006/relationships/ctrlProp" Target="../ctrlProps/ctrlProp581.xml"/><Relationship Id="rId44" Type="http://schemas.openxmlformats.org/officeDocument/2006/relationships/ctrlProp" Target="../ctrlProps/ctrlProp594.xml"/><Relationship Id="rId52" Type="http://schemas.openxmlformats.org/officeDocument/2006/relationships/ctrlProp" Target="../ctrlProps/ctrlProp602.xml"/><Relationship Id="rId60" Type="http://schemas.openxmlformats.org/officeDocument/2006/relationships/ctrlProp" Target="../ctrlProps/ctrlProp610.xml"/><Relationship Id="rId65" Type="http://schemas.openxmlformats.org/officeDocument/2006/relationships/ctrlProp" Target="../ctrlProps/ctrlProp615.xml"/><Relationship Id="rId73" Type="http://schemas.openxmlformats.org/officeDocument/2006/relationships/ctrlProp" Target="../ctrlProps/ctrlProp623.xml"/><Relationship Id="rId78" Type="http://schemas.openxmlformats.org/officeDocument/2006/relationships/ctrlProp" Target="../ctrlProps/ctrlProp628.xml"/><Relationship Id="rId81" Type="http://schemas.openxmlformats.org/officeDocument/2006/relationships/ctrlProp" Target="../ctrlProps/ctrlProp631.xml"/><Relationship Id="rId86" Type="http://schemas.openxmlformats.org/officeDocument/2006/relationships/ctrlProp" Target="../ctrlProps/ctrlProp636.xml"/><Relationship Id="rId94" Type="http://schemas.openxmlformats.org/officeDocument/2006/relationships/ctrlProp" Target="../ctrlProps/ctrlProp644.xml"/><Relationship Id="rId99" Type="http://schemas.openxmlformats.org/officeDocument/2006/relationships/ctrlProp" Target="../ctrlProps/ctrlProp649.xml"/><Relationship Id="rId101" Type="http://schemas.openxmlformats.org/officeDocument/2006/relationships/ctrlProp" Target="../ctrlProps/ctrlProp651.xml"/><Relationship Id="rId4" Type="http://schemas.openxmlformats.org/officeDocument/2006/relationships/ctrlProp" Target="../ctrlProps/ctrlProp554.xml"/><Relationship Id="rId9" Type="http://schemas.openxmlformats.org/officeDocument/2006/relationships/ctrlProp" Target="../ctrlProps/ctrlProp559.xml"/><Relationship Id="rId13" Type="http://schemas.openxmlformats.org/officeDocument/2006/relationships/ctrlProp" Target="../ctrlProps/ctrlProp563.xml"/><Relationship Id="rId18" Type="http://schemas.openxmlformats.org/officeDocument/2006/relationships/ctrlProp" Target="../ctrlProps/ctrlProp568.xml"/><Relationship Id="rId39" Type="http://schemas.openxmlformats.org/officeDocument/2006/relationships/ctrlProp" Target="../ctrlProps/ctrlProp589.xml"/></Relationships>
</file>

<file path=xl/worksheets/_rels/sheet9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663.xml"/><Relationship Id="rId18" Type="http://schemas.openxmlformats.org/officeDocument/2006/relationships/ctrlProp" Target="../ctrlProps/ctrlProp668.xml"/><Relationship Id="rId26" Type="http://schemas.openxmlformats.org/officeDocument/2006/relationships/ctrlProp" Target="../ctrlProps/ctrlProp676.xml"/><Relationship Id="rId39" Type="http://schemas.openxmlformats.org/officeDocument/2006/relationships/ctrlProp" Target="../ctrlProps/ctrlProp689.xml"/><Relationship Id="rId21" Type="http://schemas.openxmlformats.org/officeDocument/2006/relationships/ctrlProp" Target="../ctrlProps/ctrlProp671.xml"/><Relationship Id="rId34" Type="http://schemas.openxmlformats.org/officeDocument/2006/relationships/ctrlProp" Target="../ctrlProps/ctrlProp684.xml"/><Relationship Id="rId42" Type="http://schemas.openxmlformats.org/officeDocument/2006/relationships/ctrlProp" Target="../ctrlProps/ctrlProp692.xml"/><Relationship Id="rId47" Type="http://schemas.openxmlformats.org/officeDocument/2006/relationships/ctrlProp" Target="../ctrlProps/ctrlProp697.xml"/><Relationship Id="rId50" Type="http://schemas.openxmlformats.org/officeDocument/2006/relationships/ctrlProp" Target="../ctrlProps/ctrlProp700.xml"/><Relationship Id="rId55" Type="http://schemas.openxmlformats.org/officeDocument/2006/relationships/ctrlProp" Target="../ctrlProps/ctrlProp705.xml"/><Relationship Id="rId63" Type="http://schemas.openxmlformats.org/officeDocument/2006/relationships/ctrlProp" Target="../ctrlProps/ctrlProp713.xml"/><Relationship Id="rId68" Type="http://schemas.openxmlformats.org/officeDocument/2006/relationships/ctrlProp" Target="../ctrlProps/ctrlProp718.xml"/><Relationship Id="rId76" Type="http://schemas.openxmlformats.org/officeDocument/2006/relationships/ctrlProp" Target="../ctrlProps/ctrlProp726.xml"/><Relationship Id="rId7" Type="http://schemas.openxmlformats.org/officeDocument/2006/relationships/ctrlProp" Target="../ctrlProps/ctrlProp657.xml"/><Relationship Id="rId71" Type="http://schemas.openxmlformats.org/officeDocument/2006/relationships/ctrlProp" Target="../ctrlProps/ctrlProp721.xml"/><Relationship Id="rId2" Type="http://schemas.openxmlformats.org/officeDocument/2006/relationships/vmlDrawing" Target="../drawings/vmlDrawing8.vml"/><Relationship Id="rId16" Type="http://schemas.openxmlformats.org/officeDocument/2006/relationships/ctrlProp" Target="../ctrlProps/ctrlProp666.xml"/><Relationship Id="rId29" Type="http://schemas.openxmlformats.org/officeDocument/2006/relationships/ctrlProp" Target="../ctrlProps/ctrlProp679.xml"/><Relationship Id="rId11" Type="http://schemas.openxmlformats.org/officeDocument/2006/relationships/ctrlProp" Target="../ctrlProps/ctrlProp661.xml"/><Relationship Id="rId24" Type="http://schemas.openxmlformats.org/officeDocument/2006/relationships/ctrlProp" Target="../ctrlProps/ctrlProp674.xml"/><Relationship Id="rId32" Type="http://schemas.openxmlformats.org/officeDocument/2006/relationships/ctrlProp" Target="../ctrlProps/ctrlProp682.xml"/><Relationship Id="rId37" Type="http://schemas.openxmlformats.org/officeDocument/2006/relationships/ctrlProp" Target="../ctrlProps/ctrlProp687.xml"/><Relationship Id="rId40" Type="http://schemas.openxmlformats.org/officeDocument/2006/relationships/ctrlProp" Target="../ctrlProps/ctrlProp690.xml"/><Relationship Id="rId45" Type="http://schemas.openxmlformats.org/officeDocument/2006/relationships/ctrlProp" Target="../ctrlProps/ctrlProp695.xml"/><Relationship Id="rId53" Type="http://schemas.openxmlformats.org/officeDocument/2006/relationships/ctrlProp" Target="../ctrlProps/ctrlProp703.xml"/><Relationship Id="rId58" Type="http://schemas.openxmlformats.org/officeDocument/2006/relationships/ctrlProp" Target="../ctrlProps/ctrlProp708.xml"/><Relationship Id="rId66" Type="http://schemas.openxmlformats.org/officeDocument/2006/relationships/ctrlProp" Target="../ctrlProps/ctrlProp716.xml"/><Relationship Id="rId74" Type="http://schemas.openxmlformats.org/officeDocument/2006/relationships/ctrlProp" Target="../ctrlProps/ctrlProp724.xml"/><Relationship Id="rId79" Type="http://schemas.openxmlformats.org/officeDocument/2006/relationships/ctrlProp" Target="../ctrlProps/ctrlProp729.xml"/><Relationship Id="rId5" Type="http://schemas.openxmlformats.org/officeDocument/2006/relationships/ctrlProp" Target="../ctrlProps/ctrlProp655.xml"/><Relationship Id="rId61" Type="http://schemas.openxmlformats.org/officeDocument/2006/relationships/ctrlProp" Target="../ctrlProps/ctrlProp711.xml"/><Relationship Id="rId10" Type="http://schemas.openxmlformats.org/officeDocument/2006/relationships/ctrlProp" Target="../ctrlProps/ctrlProp660.xml"/><Relationship Id="rId19" Type="http://schemas.openxmlformats.org/officeDocument/2006/relationships/ctrlProp" Target="../ctrlProps/ctrlProp669.xml"/><Relationship Id="rId31" Type="http://schemas.openxmlformats.org/officeDocument/2006/relationships/ctrlProp" Target="../ctrlProps/ctrlProp681.xml"/><Relationship Id="rId44" Type="http://schemas.openxmlformats.org/officeDocument/2006/relationships/ctrlProp" Target="../ctrlProps/ctrlProp694.xml"/><Relationship Id="rId52" Type="http://schemas.openxmlformats.org/officeDocument/2006/relationships/ctrlProp" Target="../ctrlProps/ctrlProp702.xml"/><Relationship Id="rId60" Type="http://schemas.openxmlformats.org/officeDocument/2006/relationships/ctrlProp" Target="../ctrlProps/ctrlProp710.xml"/><Relationship Id="rId65" Type="http://schemas.openxmlformats.org/officeDocument/2006/relationships/ctrlProp" Target="../ctrlProps/ctrlProp715.xml"/><Relationship Id="rId73" Type="http://schemas.openxmlformats.org/officeDocument/2006/relationships/ctrlProp" Target="../ctrlProps/ctrlProp723.xml"/><Relationship Id="rId78" Type="http://schemas.openxmlformats.org/officeDocument/2006/relationships/ctrlProp" Target="../ctrlProps/ctrlProp728.xml"/><Relationship Id="rId4" Type="http://schemas.openxmlformats.org/officeDocument/2006/relationships/ctrlProp" Target="../ctrlProps/ctrlProp654.xml"/><Relationship Id="rId9" Type="http://schemas.openxmlformats.org/officeDocument/2006/relationships/ctrlProp" Target="../ctrlProps/ctrlProp659.xml"/><Relationship Id="rId14" Type="http://schemas.openxmlformats.org/officeDocument/2006/relationships/ctrlProp" Target="../ctrlProps/ctrlProp664.xml"/><Relationship Id="rId22" Type="http://schemas.openxmlformats.org/officeDocument/2006/relationships/ctrlProp" Target="../ctrlProps/ctrlProp672.xml"/><Relationship Id="rId27" Type="http://schemas.openxmlformats.org/officeDocument/2006/relationships/ctrlProp" Target="../ctrlProps/ctrlProp677.xml"/><Relationship Id="rId30" Type="http://schemas.openxmlformats.org/officeDocument/2006/relationships/ctrlProp" Target="../ctrlProps/ctrlProp680.xml"/><Relationship Id="rId35" Type="http://schemas.openxmlformats.org/officeDocument/2006/relationships/ctrlProp" Target="../ctrlProps/ctrlProp685.xml"/><Relationship Id="rId43" Type="http://schemas.openxmlformats.org/officeDocument/2006/relationships/ctrlProp" Target="../ctrlProps/ctrlProp693.xml"/><Relationship Id="rId48" Type="http://schemas.openxmlformats.org/officeDocument/2006/relationships/ctrlProp" Target="../ctrlProps/ctrlProp698.xml"/><Relationship Id="rId56" Type="http://schemas.openxmlformats.org/officeDocument/2006/relationships/ctrlProp" Target="../ctrlProps/ctrlProp706.xml"/><Relationship Id="rId64" Type="http://schemas.openxmlformats.org/officeDocument/2006/relationships/ctrlProp" Target="../ctrlProps/ctrlProp714.xml"/><Relationship Id="rId69" Type="http://schemas.openxmlformats.org/officeDocument/2006/relationships/ctrlProp" Target="../ctrlProps/ctrlProp719.xml"/><Relationship Id="rId77" Type="http://schemas.openxmlformats.org/officeDocument/2006/relationships/ctrlProp" Target="../ctrlProps/ctrlProp727.xml"/><Relationship Id="rId8" Type="http://schemas.openxmlformats.org/officeDocument/2006/relationships/ctrlProp" Target="../ctrlProps/ctrlProp658.xml"/><Relationship Id="rId51" Type="http://schemas.openxmlformats.org/officeDocument/2006/relationships/ctrlProp" Target="../ctrlProps/ctrlProp701.xml"/><Relationship Id="rId72" Type="http://schemas.openxmlformats.org/officeDocument/2006/relationships/ctrlProp" Target="../ctrlProps/ctrlProp722.xml"/><Relationship Id="rId80" Type="http://schemas.openxmlformats.org/officeDocument/2006/relationships/ctrlProp" Target="../ctrlProps/ctrlProp730.xml"/><Relationship Id="rId3" Type="http://schemas.openxmlformats.org/officeDocument/2006/relationships/ctrlProp" Target="../ctrlProps/ctrlProp653.xml"/><Relationship Id="rId12" Type="http://schemas.openxmlformats.org/officeDocument/2006/relationships/ctrlProp" Target="../ctrlProps/ctrlProp662.xml"/><Relationship Id="rId17" Type="http://schemas.openxmlformats.org/officeDocument/2006/relationships/ctrlProp" Target="../ctrlProps/ctrlProp667.xml"/><Relationship Id="rId25" Type="http://schemas.openxmlformats.org/officeDocument/2006/relationships/ctrlProp" Target="../ctrlProps/ctrlProp675.xml"/><Relationship Id="rId33" Type="http://schemas.openxmlformats.org/officeDocument/2006/relationships/ctrlProp" Target="../ctrlProps/ctrlProp683.xml"/><Relationship Id="rId38" Type="http://schemas.openxmlformats.org/officeDocument/2006/relationships/ctrlProp" Target="../ctrlProps/ctrlProp688.xml"/><Relationship Id="rId46" Type="http://schemas.openxmlformats.org/officeDocument/2006/relationships/ctrlProp" Target="../ctrlProps/ctrlProp696.xml"/><Relationship Id="rId59" Type="http://schemas.openxmlformats.org/officeDocument/2006/relationships/ctrlProp" Target="../ctrlProps/ctrlProp709.xml"/><Relationship Id="rId67" Type="http://schemas.openxmlformats.org/officeDocument/2006/relationships/ctrlProp" Target="../ctrlProps/ctrlProp717.xml"/><Relationship Id="rId20" Type="http://schemas.openxmlformats.org/officeDocument/2006/relationships/ctrlProp" Target="../ctrlProps/ctrlProp670.xml"/><Relationship Id="rId41" Type="http://schemas.openxmlformats.org/officeDocument/2006/relationships/ctrlProp" Target="../ctrlProps/ctrlProp691.xml"/><Relationship Id="rId54" Type="http://schemas.openxmlformats.org/officeDocument/2006/relationships/ctrlProp" Target="../ctrlProps/ctrlProp704.xml"/><Relationship Id="rId62" Type="http://schemas.openxmlformats.org/officeDocument/2006/relationships/ctrlProp" Target="../ctrlProps/ctrlProp712.xml"/><Relationship Id="rId70" Type="http://schemas.openxmlformats.org/officeDocument/2006/relationships/ctrlProp" Target="../ctrlProps/ctrlProp720.xml"/><Relationship Id="rId75" Type="http://schemas.openxmlformats.org/officeDocument/2006/relationships/ctrlProp" Target="../ctrlProps/ctrlProp725.xml"/><Relationship Id="rId1" Type="http://schemas.openxmlformats.org/officeDocument/2006/relationships/drawing" Target="../drawings/drawing9.xml"/><Relationship Id="rId6" Type="http://schemas.openxmlformats.org/officeDocument/2006/relationships/ctrlProp" Target="../ctrlProps/ctrlProp656.xml"/><Relationship Id="rId15" Type="http://schemas.openxmlformats.org/officeDocument/2006/relationships/ctrlProp" Target="../ctrlProps/ctrlProp665.xml"/><Relationship Id="rId23" Type="http://schemas.openxmlformats.org/officeDocument/2006/relationships/ctrlProp" Target="../ctrlProps/ctrlProp673.xml"/><Relationship Id="rId28" Type="http://schemas.openxmlformats.org/officeDocument/2006/relationships/ctrlProp" Target="../ctrlProps/ctrlProp678.xml"/><Relationship Id="rId36" Type="http://schemas.openxmlformats.org/officeDocument/2006/relationships/ctrlProp" Target="../ctrlProps/ctrlProp686.xml"/><Relationship Id="rId49" Type="http://schemas.openxmlformats.org/officeDocument/2006/relationships/ctrlProp" Target="../ctrlProps/ctrlProp699.xml"/><Relationship Id="rId57" Type="http://schemas.openxmlformats.org/officeDocument/2006/relationships/ctrlProp" Target="../ctrlProps/ctrlProp70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82CF4-A070-4A83-BAAE-1AAFE104691E}">
  <sheetPr codeName="Sheet1">
    <tabColor rgb="FFFFC000"/>
  </sheetPr>
  <dimension ref="A1:U20"/>
  <sheetViews>
    <sheetView showGridLines="0" showRowColHeaders="0" tabSelected="1" zoomScale="85" zoomScaleNormal="85" workbookViewId="0"/>
  </sheetViews>
  <sheetFormatPr defaultRowHeight="15" x14ac:dyDescent="0.25"/>
  <cols>
    <col min="1" max="1" width="3.5703125" customWidth="1"/>
    <col min="4" max="4" width="3.7109375" customWidth="1"/>
    <col min="5" max="5" width="50.7109375" customWidth="1"/>
    <col min="6" max="7" width="20.7109375" customWidth="1"/>
    <col min="11" max="11" width="50.7109375" customWidth="1"/>
    <col min="12" max="13" width="20.7109375" customWidth="1"/>
  </cols>
  <sheetData>
    <row r="1" spans="1:21" ht="51" customHeight="1" x14ac:dyDescent="0.25">
      <c r="F1" s="118" t="s">
        <v>1745</v>
      </c>
      <c r="G1" s="118"/>
      <c r="H1" s="118"/>
      <c r="I1" s="118"/>
      <c r="J1" s="118"/>
      <c r="K1" s="118"/>
      <c r="L1" s="113" t="s">
        <v>1523</v>
      </c>
    </row>
    <row r="7" spans="1:21" x14ac:dyDescent="0.25">
      <c r="P7" s="117"/>
      <c r="Q7" s="117"/>
      <c r="R7" s="117"/>
      <c r="S7" s="117"/>
      <c r="T7" s="117"/>
      <c r="U7" s="117"/>
    </row>
    <row r="8" spans="1:21" x14ac:dyDescent="0.25">
      <c r="P8" s="117"/>
      <c r="Q8" s="117"/>
      <c r="R8" s="117"/>
      <c r="S8" s="117"/>
      <c r="T8" s="117"/>
      <c r="U8" s="117"/>
    </row>
    <row r="9" spans="1:21" x14ac:dyDescent="0.25">
      <c r="P9" s="117"/>
      <c r="Q9" s="117"/>
      <c r="R9" s="117"/>
      <c r="S9" s="117"/>
      <c r="T9" s="117"/>
      <c r="U9" s="117"/>
    </row>
    <row r="10" spans="1:21" ht="26.25" x14ac:dyDescent="0.25">
      <c r="E10" s="105" t="s">
        <v>1749</v>
      </c>
      <c r="F10" s="106" t="s">
        <v>1742</v>
      </c>
      <c r="G10" s="107" t="s">
        <v>1743</v>
      </c>
      <c r="K10" s="105" t="s">
        <v>1748</v>
      </c>
      <c r="L10" s="106" t="s">
        <v>1742</v>
      </c>
      <c r="M10" s="107" t="s">
        <v>1743</v>
      </c>
      <c r="P10" s="117"/>
      <c r="Q10" s="117"/>
      <c r="R10" s="117"/>
      <c r="S10" s="117"/>
      <c r="T10" s="117"/>
      <c r="U10" s="117"/>
    </row>
    <row r="11" spans="1:21" ht="26.25" x14ac:dyDescent="0.4">
      <c r="A11" s="115"/>
      <c r="E11" s="110" t="s">
        <v>1485</v>
      </c>
      <c r="F11" s="109">
        <f>IFERROR(SUM(Index[DeploymentPointsQuestionWeighted])/SUM(Index[ModelPointsQuestionWeighted])*10, "-")</f>
        <v>0</v>
      </c>
      <c r="G11" s="109">
        <f>IFERROR(SUM(Index[UsagePointsQuestionWeighted])/SUM(Index[ModelPointsQuestionWeighted])*10, "-")</f>
        <v>0</v>
      </c>
      <c r="K11" s="110" t="s">
        <v>1485</v>
      </c>
      <c r="L11" s="109">
        <f>IFERROR(SUM(Index[DeploymentPointsQuestionWeighted])/SUM(Index[ModelPointsQuestionWeighted])*10, "-")</f>
        <v>0</v>
      </c>
      <c r="M11" s="109">
        <f>IFERROR(SUM(Index[UsagePointsQuestionWeighted])/SUM(Index[ModelPointsQuestionWeighted])*10, "-")</f>
        <v>0</v>
      </c>
      <c r="P11" s="117"/>
      <c r="Q11" s="117"/>
      <c r="R11" s="117"/>
      <c r="S11" s="117"/>
      <c r="T11" s="117"/>
      <c r="U11" s="117"/>
    </row>
    <row r="12" spans="1:21" ht="26.25" x14ac:dyDescent="0.4">
      <c r="A12" s="115"/>
      <c r="E12" s="111" t="s">
        <v>1449</v>
      </c>
      <c r="F12" s="108">
        <f>IFERROR(SUMIF(Index[Matter], CaseMatterIndex[[#This Row],[Type d''affaires]], Index[DeploymentPointsQuestionWeighted])/SUMIF(Index[Matter], CaseMatterIndex[[#This Row],[Type d''affaires]], Index[ModelPointsQuestionWeighted])*10, "-")</f>
        <v>0</v>
      </c>
      <c r="G12" s="108">
        <f>IFERROR(SUMIF(Index[Matter], CaseMatterIndex[[#This Row],[Type d''affaires]], Index[UsagePointsQuestionWeighted])/SUMIF(Index[Matter], CaseMatterIndex[[#This Row],[Type d''affaires]], Index[ModelPointsQuestionWeighted])*10, "-")</f>
        <v>0</v>
      </c>
      <c r="K12" s="112" t="s">
        <v>1469</v>
      </c>
      <c r="L12" s="108">
        <f>IFERROR(SUMIF(Index[Topic], CategoryIndex[[#This Row],[Catégorie]], Index[DeploymentPointsQuestionWeighted])/SUMIF(Index[Topic], CategoryIndex[[#This Row],[Catégorie]], Index[ModelPointsQuestionWeighted])*10, "-")</f>
        <v>0</v>
      </c>
      <c r="M12" s="108">
        <f>IFERROR(SUMIF(Index[Topic], CategoryIndex[[#This Row],[Catégorie]], Index[UsagePointsQuestionWeighted])/SUMIF(Index[Topic], CategoryIndex[[#This Row],[Catégorie]], Index[ModelPointsQuestionWeighted])*10, "-")</f>
        <v>0</v>
      </c>
      <c r="P12" s="117"/>
      <c r="Q12" s="115" t="s">
        <v>1449</v>
      </c>
      <c r="R12" s="115" t="s">
        <v>1744</v>
      </c>
      <c r="S12" s="117"/>
      <c r="T12" s="117"/>
      <c r="U12" s="117"/>
    </row>
    <row r="13" spans="1:21" ht="26.25" x14ac:dyDescent="0.4">
      <c r="A13" s="115"/>
      <c r="E13" s="111" t="s">
        <v>1451</v>
      </c>
      <c r="F13" s="108">
        <f>IFERROR(SUMIF(Index[Matter], CaseMatterIndex[[#This Row],[Type d''affaires]], Index[DeploymentPointsQuestionWeighted])/SUMIF(Index[Matter], CaseMatterIndex[[#This Row],[Type d''affaires]], Index[ModelPointsQuestionWeighted])*10, "-")</f>
        <v>0</v>
      </c>
      <c r="G13" s="108">
        <f>IFERROR(SUMIF(Index[Matter], CaseMatterIndex[[#This Row],[Type d''affaires]], Index[UsagePointsQuestionWeighted])/SUMIF(Index[Matter], CaseMatterIndex[[#This Row],[Type d''affaires]], Index[ModelPointsQuestionWeighted])*10, "-")</f>
        <v>0</v>
      </c>
      <c r="K13" s="112" t="s">
        <v>1463</v>
      </c>
      <c r="L13" s="108">
        <f>IFERROR(SUMIF(Index[Topic], CategoryIndex[[#This Row],[Catégorie]], Index[DeploymentPointsQuestionWeighted])/SUMIF(Index[Topic], CategoryIndex[[#This Row],[Catégorie]], Index[ModelPointsQuestionWeighted])*10, "-")</f>
        <v>0</v>
      </c>
      <c r="M13" s="108">
        <f>IFERROR(SUMIF(Index[Topic], CategoryIndex[[#This Row],[Catégorie]], Index[UsagePointsQuestionWeighted])/SUMIF(Index[Topic], CategoryIndex[[#This Row],[Catégorie]], Index[ModelPointsQuestionWeighted])*10, "-")</f>
        <v>0</v>
      </c>
      <c r="P13" s="117"/>
      <c r="Q13" s="115" t="s">
        <v>1750</v>
      </c>
      <c r="R13" s="115" t="s">
        <v>1747</v>
      </c>
      <c r="S13" s="117"/>
      <c r="T13" s="117"/>
      <c r="U13" s="117"/>
    </row>
    <row r="14" spans="1:21" ht="26.25" x14ac:dyDescent="0.4">
      <c r="A14" s="115"/>
      <c r="E14" s="111" t="s">
        <v>1452</v>
      </c>
      <c r="F14" s="108">
        <f>IFERROR(SUMIF(Index[Matter], CaseMatterIndex[[#This Row],[Type d''affaires]], Index[DeploymentPointsQuestionWeighted])/SUMIF(Index[Matter], CaseMatterIndex[[#This Row],[Type d''affaires]], Index[ModelPointsQuestionWeighted])*10, "-")</f>
        <v>0</v>
      </c>
      <c r="G14" s="108">
        <f>IFERROR(SUMIF(Index[Matter], CaseMatterIndex[[#This Row],[Type d''affaires]], Index[UsagePointsQuestionWeighted])/SUMIF(Index[Matter], CaseMatterIndex[[#This Row],[Type d''affaires]], Index[ModelPointsQuestionWeighted])*10, "-")</f>
        <v>0</v>
      </c>
      <c r="H14" s="58"/>
      <c r="I14" s="58"/>
      <c r="J14" s="58"/>
      <c r="K14" s="111" t="s">
        <v>1472</v>
      </c>
      <c r="L14" s="108">
        <f>IFERROR(SUMIF(Index[Topic], CategoryIndex[[#This Row],[Catégorie]], Index[DeploymentPointsQuestionWeighted])/SUMIF(Index[Topic], CategoryIndex[[#This Row],[Catégorie]], Index[ModelPointsQuestionWeighted])*10, "-")</f>
        <v>0</v>
      </c>
      <c r="M14" s="108">
        <f>IFERROR(SUMIF(Index[Topic], CategoryIndex[[#This Row],[Catégorie]], Index[UsagePointsQuestionWeighted])/SUMIF(Index[Topic], CategoryIndex[[#This Row],[Catégorie]], Index[ModelPointsQuestionWeighted])*10, "-")</f>
        <v>0</v>
      </c>
      <c r="P14" s="117"/>
      <c r="Q14" s="115" t="s">
        <v>1738</v>
      </c>
      <c r="R14" s="115" t="s">
        <v>1746</v>
      </c>
      <c r="S14" s="117"/>
      <c r="T14" s="117"/>
      <c r="U14" s="117"/>
    </row>
    <row r="15" spans="1:21" x14ac:dyDescent="0.25">
      <c r="P15" s="117"/>
      <c r="Q15" s="117"/>
      <c r="R15" s="117"/>
      <c r="S15" s="117"/>
      <c r="T15" s="117"/>
      <c r="U15" s="117"/>
    </row>
    <row r="16" spans="1:21" x14ac:dyDescent="0.25">
      <c r="P16" s="117"/>
      <c r="Q16" s="117"/>
      <c r="R16" s="117"/>
      <c r="S16" s="117"/>
      <c r="T16" s="117"/>
      <c r="U16" s="117"/>
    </row>
    <row r="17" spans="16:21" x14ac:dyDescent="0.25">
      <c r="P17" s="117"/>
      <c r="Q17" s="117"/>
      <c r="R17" s="117"/>
      <c r="S17" s="117"/>
      <c r="T17" s="117"/>
      <c r="U17" s="117"/>
    </row>
    <row r="18" spans="16:21" x14ac:dyDescent="0.25">
      <c r="P18" s="117"/>
      <c r="Q18" s="117"/>
      <c r="R18" s="117"/>
      <c r="S18" s="117"/>
      <c r="T18" s="117"/>
      <c r="U18" s="117"/>
    </row>
    <row r="19" spans="16:21" x14ac:dyDescent="0.25">
      <c r="P19" s="117"/>
      <c r="Q19" s="117"/>
      <c r="R19" s="117"/>
      <c r="S19" s="117"/>
      <c r="T19" s="117"/>
      <c r="U19" s="117"/>
    </row>
    <row r="20" spans="16:21" x14ac:dyDescent="0.25">
      <c r="P20" s="117"/>
      <c r="Q20" s="117"/>
      <c r="R20" s="117"/>
      <c r="S20" s="117"/>
      <c r="T20" s="117"/>
      <c r="U20" s="117"/>
    </row>
  </sheetData>
  <sheetProtection algorithmName="SHA-512" hashValue="q7YOnskdv1/OUy9ez+89fJDxyF/+9h/c2MnLQi11iE7wwCdgoNFlwSf1DDv2+3gPc0SbCZLT6F82mc2A8domLQ==" saltValue="OvD7gzwPKwSyECQepWmDpg==" spinCount="100000" sheet="1" objects="1" scenarios="1" selectLockedCells="1" selectUnlockedCells="1"/>
  <mergeCells count="1">
    <mergeCell ref="F1:K1"/>
  </mergeCells>
  <conditionalFormatting sqref="L11:L14 F11:F14">
    <cfRule type="dataBar" priority="4">
      <dataBar>
        <cfvo type="num" val="0"/>
        <cfvo type="num" val="10"/>
        <color rgb="FF8EA9DB"/>
      </dataBar>
      <extLst>
        <ext xmlns:x14="http://schemas.microsoft.com/office/spreadsheetml/2009/9/main" uri="{B025F937-C7B1-47D3-B67F-A62EFF666E3E}">
          <x14:id>{BDA8013E-7521-4142-A94A-DBCC644BDEBE}</x14:id>
        </ext>
      </extLst>
    </cfRule>
  </conditionalFormatting>
  <conditionalFormatting sqref="M11:M14 G11:G14">
    <cfRule type="dataBar" priority="2">
      <dataBar>
        <cfvo type="num" val="0"/>
        <cfvo type="num" val="10"/>
        <color rgb="FFA9D08E"/>
      </dataBar>
      <extLst>
        <ext xmlns:x14="http://schemas.microsoft.com/office/spreadsheetml/2009/9/main" uri="{B025F937-C7B1-47D3-B67F-A62EFF666E3E}">
          <x14:id>{304994E9-0BC9-4110-BDB5-6A06D5693731}</x14:id>
        </ext>
      </extLst>
    </cfRule>
  </conditionalFormatting>
  <pageMargins left="0.7" right="0.7" top="0.75" bottom="0.75" header="0.3" footer="0.3"/>
  <drawing r:id="rId1"/>
  <tableParts count="2">
    <tablePart r:id="rId2"/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DA8013E-7521-4142-A94A-DBCC644BDEBE}">
            <x14:dataBar minLength="0" maxLength="100" gradient="0">
              <x14:cfvo type="num">
                <xm:f>0</xm:f>
              </x14:cfvo>
              <x14:cfvo type="num">
                <xm:f>10</xm:f>
              </x14:cfvo>
              <x14:negativeFillColor rgb="FFFF0000"/>
              <x14:axisColor rgb="FF000000"/>
            </x14:dataBar>
          </x14:cfRule>
          <xm:sqref>L11:L14 F11:F14</xm:sqref>
        </x14:conditionalFormatting>
        <x14:conditionalFormatting xmlns:xm="http://schemas.microsoft.com/office/excel/2006/main">
          <x14:cfRule type="dataBar" id="{304994E9-0BC9-4110-BDB5-6A06D5693731}">
            <x14:dataBar minLength="0" maxLength="100" gradient="0">
              <x14:cfvo type="num">
                <xm:f>0</xm:f>
              </x14:cfvo>
              <x14:cfvo type="num">
                <xm:f>10</xm:f>
              </x14:cfvo>
              <x14:negativeFillColor rgb="FFFF0000"/>
              <x14:axisColor rgb="FF000000"/>
            </x14:dataBar>
          </x14:cfRule>
          <xm:sqref>M11:M14 G11:G14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0CB29-FEFA-48CB-895D-DD3487CABC86}">
  <sheetPr codeName="Sheet12"/>
  <dimension ref="B7:AI92"/>
  <sheetViews>
    <sheetView showGridLines="0" showRowColHeaders="0" zoomScale="85" zoomScaleNormal="85" workbookViewId="0"/>
  </sheetViews>
  <sheetFormatPr defaultColWidth="9.140625" defaultRowHeight="15" outlineLevelRow="1" outlineLevelCol="1" x14ac:dyDescent="0.25"/>
  <cols>
    <col min="1" max="1" width="3.5703125" customWidth="1"/>
    <col min="2" max="3" width="9.140625" customWidth="1"/>
    <col min="4" max="4" width="3.7109375" customWidth="1"/>
    <col min="5" max="6" width="9.140625" customWidth="1"/>
    <col min="7" max="7" width="3.42578125" customWidth="1"/>
    <col min="8" max="8" width="1.140625" customWidth="1"/>
    <col min="9" max="9" width="43.140625" bestFit="1" customWidth="1"/>
    <col min="10" max="10" width="5.140625" customWidth="1"/>
    <col min="11" max="11" width="1.28515625" customWidth="1"/>
    <col min="12" max="12" width="58.28515625" customWidth="1"/>
    <col min="13" max="15" width="1.140625" customWidth="1"/>
    <col min="16" max="18" width="9.5703125" hidden="1" customWidth="1" outlineLevel="1"/>
    <col min="19" max="19" width="9.140625" hidden="1" customWidth="1" outlineLevel="1"/>
    <col min="20" max="34" width="10.7109375" hidden="1" customWidth="1" outlineLevel="1"/>
    <col min="35" max="35" width="9.140625" collapsed="1"/>
  </cols>
  <sheetData>
    <row r="7" spans="2:34" ht="30.6" customHeight="1" x14ac:dyDescent="0.25">
      <c r="D7" s="60"/>
      <c r="S7" t="str">
        <f>T7&amp;" - " &amp;U7</f>
        <v xml:space="preserve">062-25 - S’il existe un outil pour enregistrer les audiences des tribunaux, quels sont les taux de déploiement et d’utilisation ? </v>
      </c>
      <c r="T7" s="61" t="str">
        <f>"062-25"</f>
        <v>062-25</v>
      </c>
      <c r="U7" s="61" t="str">
        <f>_xlfn.XLOOKUP('062-25'!T7,'ICT questions 2022'!A:A,'ICT questions 2022'!C:C)</f>
        <v xml:space="preserve">S’il existe un outil pour enregistrer les audiences des tribunaux, quels sont les taux de déploiement et d’utilisation ? </v>
      </c>
    </row>
    <row r="8" spans="2:34" ht="30.6" customHeight="1" x14ac:dyDescent="0.25">
      <c r="D8" s="60"/>
      <c r="S8" t="str">
        <f>T8&amp;" - " &amp;U8</f>
        <v>062-26 - S’il existe un outil pour enregistrer les audiences des tribunaux, veuillez préciser ses fonctionnalités :</v>
      </c>
      <c r="T8" s="61" t="str">
        <f>"062-26"</f>
        <v>062-26</v>
      </c>
      <c r="U8" s="61" t="str">
        <f>_xlfn.XLOOKUP('062-25'!T8,'ICT questions 2022'!A:A,'ICT questions 2022'!C:C)</f>
        <v>S’il existe un outil pour enregistrer les audiences des tribunaux, veuillez préciser ses fonctionnalités :</v>
      </c>
    </row>
    <row r="10" spans="2:34" x14ac:dyDescent="0.25">
      <c r="B10" s="121" t="s">
        <v>1717</v>
      </c>
      <c r="C10" s="121"/>
      <c r="D10" s="44"/>
      <c r="E10" s="121" t="s">
        <v>1718</v>
      </c>
      <c r="F10" s="121"/>
      <c r="G10" s="44"/>
      <c r="H10" s="44"/>
      <c r="I10" t="str">
        <f>_xlfn.XLOOKUP(H65,'ICT questions 2022'!$B:$B,'ICT questions 2022'!$D:$D)</f>
        <v>Fonctionnalités</v>
      </c>
      <c r="J10" s="80"/>
      <c r="K10" s="80"/>
      <c r="L10" s="80"/>
      <c r="M10" s="80"/>
      <c r="N10" s="80"/>
      <c r="O10" s="80"/>
      <c r="P10" s="55" t="s">
        <v>1482</v>
      </c>
      <c r="Q10" s="55" t="s">
        <v>1482</v>
      </c>
      <c r="R10" s="55" t="s">
        <v>1482</v>
      </c>
      <c r="T10" s="123" t="s">
        <v>1486</v>
      </c>
      <c r="U10" s="122" t="s">
        <v>1488</v>
      </c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 t="s">
        <v>1491</v>
      </c>
      <c r="AH10" s="122"/>
    </row>
    <row r="11" spans="2:34" x14ac:dyDescent="0.25">
      <c r="B11" s="7"/>
      <c r="C11" s="7"/>
      <c r="E11" s="7"/>
      <c r="F11" s="7"/>
      <c r="I11" s="7"/>
      <c r="J11" s="7"/>
      <c r="K11" s="7"/>
      <c r="L11" s="7"/>
      <c r="M11" s="7"/>
      <c r="N11" s="7"/>
      <c r="O11" s="7"/>
      <c r="P11" s="55"/>
      <c r="Q11" s="55"/>
      <c r="R11" s="55"/>
      <c r="T11" s="124"/>
      <c r="U11" s="126" t="s">
        <v>1487</v>
      </c>
      <c r="V11" s="128" t="s">
        <v>1459</v>
      </c>
      <c r="W11" s="126" t="s">
        <v>1487</v>
      </c>
      <c r="X11" s="128" t="s">
        <v>1459</v>
      </c>
      <c r="Y11" s="126" t="s">
        <v>1487</v>
      </c>
      <c r="Z11" s="128" t="s">
        <v>1459</v>
      </c>
      <c r="AA11" s="134" t="s">
        <v>1493</v>
      </c>
      <c r="AB11" s="135"/>
      <c r="AC11" s="136"/>
      <c r="AD11" s="137" t="s">
        <v>1494</v>
      </c>
      <c r="AE11" s="138"/>
      <c r="AF11" s="139"/>
      <c r="AG11" s="132" t="s">
        <v>1489</v>
      </c>
      <c r="AH11" s="130" t="s">
        <v>1490</v>
      </c>
    </row>
    <row r="12" spans="2:34" ht="8.25" customHeight="1" x14ac:dyDescent="0.25">
      <c r="P12" s="56"/>
      <c r="Q12" s="56"/>
      <c r="R12" s="56"/>
      <c r="T12" s="125"/>
      <c r="U12" s="127"/>
      <c r="V12" s="129"/>
      <c r="W12" s="127"/>
      <c r="X12" s="129"/>
      <c r="Y12" s="127"/>
      <c r="Z12" s="129"/>
      <c r="AA12" s="22" t="s">
        <v>1492</v>
      </c>
      <c r="AB12" s="22" t="s">
        <v>1441</v>
      </c>
      <c r="AC12" s="22" t="s">
        <v>1495</v>
      </c>
      <c r="AD12" s="11" t="s">
        <v>1492</v>
      </c>
      <c r="AE12" s="11" t="s">
        <v>1441</v>
      </c>
      <c r="AF12" s="11" t="s">
        <v>1495</v>
      </c>
      <c r="AG12" s="133"/>
      <c r="AH12" s="131"/>
    </row>
    <row r="13" spans="2:34" x14ac:dyDescent="0.25">
      <c r="P13" s="56"/>
      <c r="Q13" s="56"/>
      <c r="R13" s="56"/>
      <c r="T13" s="5"/>
      <c r="U13" s="5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</row>
    <row r="14" spans="2:34" x14ac:dyDescent="0.25">
      <c r="I14" s="58" t="s">
        <v>1449</v>
      </c>
      <c r="P14" s="56"/>
      <c r="Q14" s="56"/>
      <c r="R14" s="56"/>
      <c r="U14" s="87" t="s">
        <v>1484</v>
      </c>
      <c r="W14" s="81" t="s">
        <v>1484</v>
      </c>
      <c r="Y14" s="81" t="s">
        <v>1483</v>
      </c>
    </row>
    <row r="15" spans="2:34" x14ac:dyDescent="0.25">
      <c r="H15" s="45"/>
      <c r="I15" s="53" t="str">
        <f t="shared" ref="I15:I22" si="0">I65</f>
        <v>Enregistrement de l’audio</v>
      </c>
      <c r="J15" s="46"/>
      <c r="L15" s="35"/>
      <c r="M15" s="35"/>
      <c r="N15" s="35"/>
      <c r="O15" s="35"/>
      <c r="P15" s="66" t="b">
        <v>0</v>
      </c>
      <c r="Q15" s="66"/>
      <c r="R15" s="66"/>
      <c r="T15" s="26" t="s">
        <v>1449</v>
      </c>
      <c r="U15" s="36">
        <f>_xlfn.XLOOKUP(H65,Weights!$F:$F,Weights!$M:$M)</f>
        <v>1</v>
      </c>
      <c r="V15" s="39">
        <f>IF(P15,U15, 0)</f>
        <v>0</v>
      </c>
      <c r="W15" s="36"/>
      <c r="X15" s="39">
        <f>IF(Q15,W15, 0)</f>
        <v>0</v>
      </c>
      <c r="Y15" s="36"/>
      <c r="Z15" s="39">
        <f>IF(R15,Y15, 0)</f>
        <v>0</v>
      </c>
      <c r="AA15" s="27"/>
      <c r="AB15" s="27"/>
      <c r="AC15" s="27"/>
      <c r="AD15" s="27"/>
      <c r="AE15" s="27"/>
      <c r="AF15" s="27"/>
      <c r="AG15" s="27"/>
      <c r="AH15" s="28"/>
    </row>
    <row r="16" spans="2:34" x14ac:dyDescent="0.25">
      <c r="H16" s="47"/>
      <c r="I16" s="52" t="str">
        <f t="shared" si="0"/>
        <v>Enregistrement de la vidéo</v>
      </c>
      <c r="J16" s="48"/>
      <c r="K16" s="51"/>
      <c r="L16" s="35"/>
      <c r="M16" s="35"/>
      <c r="N16" s="35"/>
      <c r="O16" s="35"/>
      <c r="P16" s="66" t="b">
        <v>0</v>
      </c>
      <c r="Q16" s="66"/>
      <c r="R16" s="66"/>
      <c r="T16" s="29"/>
      <c r="U16" s="37">
        <f>_xlfn.XLOOKUP(H66,Weights!$F:$F,Weights!$M:$M)</f>
        <v>1</v>
      </c>
      <c r="V16" s="40">
        <f>IF(P16,U16, 0)</f>
        <v>0</v>
      </c>
      <c r="W16" s="37"/>
      <c r="X16" s="40">
        <f>IF(Q16,W16, 0)</f>
        <v>0</v>
      </c>
      <c r="Y16" s="37"/>
      <c r="Z16" s="40">
        <f>IF(R16,Y16, 0)</f>
        <v>0</v>
      </c>
      <c r="AA16" s="30"/>
      <c r="AB16" s="30"/>
      <c r="AC16" s="30"/>
      <c r="AD16" s="30"/>
      <c r="AE16" s="30"/>
      <c r="AF16" s="30"/>
      <c r="AG16" s="30"/>
      <c r="AH16" s="31"/>
    </row>
    <row r="17" spans="8:34" x14ac:dyDescent="0.25">
      <c r="H17" s="47"/>
      <c r="I17" s="52" t="str">
        <f t="shared" si="0"/>
        <v>Enregistrement systématique de toutes les audiences</v>
      </c>
      <c r="J17" s="48"/>
      <c r="K17" s="51"/>
      <c r="L17" s="35"/>
      <c r="M17" s="35"/>
      <c r="N17" s="35"/>
      <c r="O17" s="35"/>
      <c r="P17" s="66" t="b">
        <v>0</v>
      </c>
      <c r="Q17" s="66"/>
      <c r="R17" s="66"/>
      <c r="T17" s="29"/>
      <c r="U17" s="37">
        <f>_xlfn.XLOOKUP(H67,Weights!$F:$F,Weights!$M:$M)</f>
        <v>1</v>
      </c>
      <c r="V17" s="40">
        <f t="shared" ref="V17:V23" si="1">IF(P17,U17, 0)</f>
        <v>0</v>
      </c>
      <c r="W17" s="37"/>
      <c r="X17" s="40">
        <f>IF(Q17,W17, 0)</f>
        <v>0</v>
      </c>
      <c r="Y17" s="37"/>
      <c r="Z17" s="40">
        <f>IF(R17,Y17, 0)</f>
        <v>0</v>
      </c>
      <c r="AA17" s="30"/>
      <c r="AB17" s="30"/>
      <c r="AC17" s="30"/>
      <c r="AD17" s="30"/>
      <c r="AE17" s="30"/>
      <c r="AF17" s="30"/>
      <c r="AG17" s="30"/>
      <c r="AH17" s="31"/>
    </row>
    <row r="18" spans="8:34" x14ac:dyDescent="0.25">
      <c r="H18" s="47"/>
      <c r="I18" s="52" t="str">
        <f t="shared" si="0"/>
        <v>Indexation automatique de l’enregistrement</v>
      </c>
      <c r="J18" s="48"/>
      <c r="K18" s="51"/>
      <c r="L18" s="35"/>
      <c r="M18" s="35"/>
      <c r="N18" s="35"/>
      <c r="O18" s="35"/>
      <c r="P18" s="66" t="b">
        <v>0</v>
      </c>
      <c r="Q18" s="66"/>
      <c r="R18" s="66"/>
      <c r="T18" s="29"/>
      <c r="U18" s="37">
        <f>_xlfn.XLOOKUP(H68,Weights!$F:$F,Weights!$M:$M)</f>
        <v>1</v>
      </c>
      <c r="V18" s="40">
        <f t="shared" si="1"/>
        <v>0</v>
      </c>
      <c r="W18" s="37"/>
      <c r="X18" s="40">
        <f>IF(Q18,W18, 0)</f>
        <v>0</v>
      </c>
      <c r="Y18" s="37"/>
      <c r="Z18" s="40">
        <f>IF(R18,Y18, 0)</f>
        <v>0</v>
      </c>
      <c r="AA18" s="30"/>
      <c r="AB18" s="30"/>
      <c r="AC18" s="30"/>
      <c r="AD18" s="30"/>
      <c r="AE18" s="30"/>
      <c r="AF18" s="30"/>
      <c r="AG18" s="30"/>
      <c r="AH18" s="31"/>
    </row>
    <row r="19" spans="8:34" x14ac:dyDescent="0.25">
      <c r="H19" s="47"/>
      <c r="I19" s="52" t="str">
        <f t="shared" si="0"/>
        <v xml:space="preserve">Transcription automatique de l’enregistrement </v>
      </c>
      <c r="J19" s="48"/>
      <c r="K19" s="51"/>
      <c r="L19" s="35"/>
      <c r="M19" s="35"/>
      <c r="N19" s="35"/>
      <c r="O19" s="35"/>
      <c r="P19" s="66" t="b">
        <v>0</v>
      </c>
      <c r="Q19" s="66"/>
      <c r="R19" s="66"/>
      <c r="T19" s="29"/>
      <c r="U19" s="37">
        <f>_xlfn.XLOOKUP(H69,Weights!$F:$F,Weights!$M:$M)</f>
        <v>1</v>
      </c>
      <c r="V19" s="40">
        <f t="shared" si="1"/>
        <v>0</v>
      </c>
      <c r="W19" s="37"/>
      <c r="X19" s="40">
        <f>IF(Q19,W19, 0)</f>
        <v>0</v>
      </c>
      <c r="Y19" s="37"/>
      <c r="Z19" s="40"/>
      <c r="AA19" s="30"/>
      <c r="AB19" s="30"/>
      <c r="AC19" s="30"/>
      <c r="AD19" s="30"/>
      <c r="AE19" s="30"/>
      <c r="AF19" s="30"/>
      <c r="AG19" s="30"/>
      <c r="AH19" s="31"/>
    </row>
    <row r="20" spans="8:34" x14ac:dyDescent="0.25">
      <c r="H20" s="47"/>
      <c r="I20" s="52" t="str">
        <f t="shared" si="0"/>
        <v>Possibilité de demander une copie de l’enregistrement</v>
      </c>
      <c r="J20" s="48"/>
      <c r="K20" s="51"/>
      <c r="L20" s="35"/>
      <c r="M20" s="35"/>
      <c r="N20" s="35"/>
      <c r="O20" s="35"/>
      <c r="P20" s="66" t="b">
        <v>0</v>
      </c>
      <c r="Q20" s="66"/>
      <c r="R20" s="66"/>
      <c r="T20" s="29"/>
      <c r="U20" s="37">
        <f>_xlfn.XLOOKUP(H70,Weights!$F:$F,Weights!$M:$M)</f>
        <v>0.5</v>
      </c>
      <c r="V20" s="40">
        <f t="shared" si="1"/>
        <v>0</v>
      </c>
      <c r="W20" s="37"/>
      <c r="X20" s="41"/>
      <c r="Y20" s="37"/>
      <c r="Z20" s="40"/>
      <c r="AA20" s="30"/>
      <c r="AB20" s="30"/>
      <c r="AC20" s="30"/>
      <c r="AD20" s="30"/>
      <c r="AE20" s="30"/>
      <c r="AF20" s="30"/>
      <c r="AG20" s="30"/>
      <c r="AH20" s="31"/>
    </row>
    <row r="21" spans="8:34" x14ac:dyDescent="0.25">
      <c r="H21" s="47"/>
      <c r="I21" s="52" t="str">
        <f t="shared" si="0"/>
        <v>Autre fonctionnalité particulière, veuillez préciser</v>
      </c>
      <c r="J21" s="48"/>
      <c r="K21" s="51"/>
      <c r="L21" s="35"/>
      <c r="M21" s="35"/>
      <c r="N21" s="35"/>
      <c r="O21" s="35"/>
      <c r="P21" s="66" t="b">
        <v>0</v>
      </c>
      <c r="Q21" s="66"/>
      <c r="R21" s="66"/>
      <c r="T21" s="29"/>
      <c r="U21" s="37">
        <f>_xlfn.XLOOKUP(H71,Weights!$F:$F,Weights!$M:$M)</f>
        <v>0.5</v>
      </c>
      <c r="V21" s="40">
        <f t="shared" si="1"/>
        <v>0</v>
      </c>
      <c r="W21" s="37"/>
      <c r="X21" s="41"/>
      <c r="Y21" s="37"/>
      <c r="Z21" s="40"/>
      <c r="AA21" s="30"/>
      <c r="AB21" s="30"/>
      <c r="AC21" s="30"/>
      <c r="AD21" s="30"/>
      <c r="AE21" s="30"/>
      <c r="AF21" s="30"/>
      <c r="AG21" s="30"/>
      <c r="AH21" s="31"/>
    </row>
    <row r="22" spans="8:34" x14ac:dyDescent="0.25">
      <c r="H22" s="47"/>
      <c r="I22" s="52" t="str">
        <f t="shared" si="0"/>
        <v>NAP – il n’existe pas d’outil pour enregistrer les audiences</v>
      </c>
      <c r="J22" s="48"/>
      <c r="K22" s="51"/>
      <c r="L22" s="35"/>
      <c r="M22" s="35"/>
      <c r="N22" s="35"/>
      <c r="O22" s="35"/>
      <c r="P22" s="66" t="b">
        <v>0</v>
      </c>
      <c r="Q22" s="66"/>
      <c r="R22" s="66"/>
      <c r="T22" s="29"/>
      <c r="U22" s="37">
        <f>_xlfn.XLOOKUP(H72,Weights!$F:$F,Weights!$M:$M)</f>
        <v>0</v>
      </c>
      <c r="V22" s="40">
        <f t="shared" si="1"/>
        <v>0</v>
      </c>
      <c r="W22" s="37"/>
      <c r="X22" s="41"/>
      <c r="Y22" s="37"/>
      <c r="Z22" s="40"/>
      <c r="AA22" s="30"/>
      <c r="AB22" s="30"/>
      <c r="AC22" s="30"/>
      <c r="AD22" s="30"/>
      <c r="AE22" s="30"/>
      <c r="AF22" s="30"/>
      <c r="AG22" s="30"/>
      <c r="AH22" s="31"/>
    </row>
    <row r="23" spans="8:34" x14ac:dyDescent="0.25">
      <c r="H23" s="47"/>
      <c r="I23" s="52" t="s">
        <v>1457</v>
      </c>
      <c r="J23" s="48"/>
      <c r="K23" s="51"/>
      <c r="L23" s="35"/>
      <c r="M23" s="35"/>
      <c r="N23" s="35"/>
      <c r="O23" s="35"/>
      <c r="P23" s="66" t="b">
        <v>0</v>
      </c>
      <c r="Q23" s="66"/>
      <c r="R23" s="66"/>
      <c r="T23" s="29"/>
      <c r="U23" s="37">
        <f>_xlfn.XLOOKUP(H73,Weights!$F:$F,Weights!$M:$M)</f>
        <v>0</v>
      </c>
      <c r="V23" s="40">
        <f t="shared" si="1"/>
        <v>0</v>
      </c>
      <c r="W23" s="37"/>
      <c r="X23" s="41"/>
      <c r="Y23" s="37"/>
      <c r="Z23" s="40"/>
      <c r="AA23" s="30"/>
      <c r="AB23" s="30"/>
      <c r="AC23" s="30"/>
      <c r="AD23" s="30"/>
      <c r="AE23" s="30"/>
      <c r="AF23" s="30"/>
      <c r="AG23" s="30"/>
      <c r="AH23" s="31"/>
    </row>
    <row r="24" spans="8:34" x14ac:dyDescent="0.25">
      <c r="H24" s="49"/>
      <c r="I24" s="54"/>
      <c r="J24" s="50"/>
      <c r="K24" s="51"/>
      <c r="L24" s="35"/>
      <c r="M24" s="35"/>
      <c r="N24" s="35"/>
      <c r="O24" s="35"/>
      <c r="P24" s="56"/>
      <c r="Q24" s="66"/>
      <c r="R24" s="66"/>
      <c r="T24" s="32"/>
      <c r="U24" s="38">
        <f>IF(U14="MAX", MAX(U15:U22), IF(U14="SUM", SUM(U15:U22), "ERROR"))</f>
        <v>6</v>
      </c>
      <c r="V24" s="42">
        <f>IF(U14="MAX", MAX(V15:V22), IF(U14="SUM", SUM(V15:V22), "ERROR"))</f>
        <v>0</v>
      </c>
      <c r="W24" s="38">
        <f>IF(W14="MAX", MAX(W15:W22), IF(W14="SUM", SUM(W15:W22), "ERROR"))</f>
        <v>0</v>
      </c>
      <c r="X24" s="42">
        <f>IF(W14="MAX", MAX(X15:X22), IF(W14="SUM", SUM(X15:X22), "ERROR"))</f>
        <v>0</v>
      </c>
      <c r="Y24" s="38">
        <f>IF(Y14="MAX", MAX(Y15:Y22), IF(Y14="SUM", SUM(Y15:Y22), "ERROR"))</f>
        <v>0</v>
      </c>
      <c r="Z24" s="42">
        <f>IF(Y14="MAX", MAX(Z15:Z22), IF(Y14="SUM", SUM(Z15:Z22), "ERROR"))</f>
        <v>0</v>
      </c>
      <c r="AA24" s="33"/>
      <c r="AB24" s="33"/>
      <c r="AC24" s="33"/>
      <c r="AD24" s="33"/>
      <c r="AE24" s="33"/>
      <c r="AF24" s="33"/>
      <c r="AG24" s="33"/>
      <c r="AH24" s="34"/>
    </row>
    <row r="25" spans="8:34" x14ac:dyDescent="0.25">
      <c r="I25" s="51"/>
      <c r="J25" s="51"/>
      <c r="K25" s="51"/>
      <c r="L25" s="35"/>
      <c r="M25" s="35"/>
      <c r="N25" s="35"/>
      <c r="O25" s="35"/>
      <c r="P25" s="66"/>
      <c r="Q25" s="66"/>
      <c r="R25" s="66"/>
      <c r="T25" s="15" t="s">
        <v>1484</v>
      </c>
      <c r="U25" s="13" cm="1">
        <f t="array" ref="U25">IF(T25="SUM", SUM(U24,W24,Y24), IF(T25=AVERAGE, AVERAGE(U24,W24,Y24), "ERROR"))</f>
        <v>6</v>
      </c>
      <c r="V25" s="14" cm="1">
        <f t="array" ref="V25">IF(T25="SUM", SUM(V24,X24,Z24), IF(T25=AVERAGE, AVERAGE(V24,X24,Z24), "ERROR"))</f>
        <v>0</v>
      </c>
      <c r="W25" s="43"/>
      <c r="X25" s="43"/>
      <c r="Y25" s="43"/>
      <c r="Z25" s="43"/>
      <c r="AA25" s="64">
        <v>0</v>
      </c>
      <c r="AB25" s="23" t="str">
        <f>_xlfn.XLOOKUP(AA25, RatesWeights[Index], RatesWeights[Weight], "ERROR")</f>
        <v>ERROR</v>
      </c>
      <c r="AC25" s="8" t="e">
        <f>V25*AB25</f>
        <v>#VALUE!</v>
      </c>
      <c r="AD25" s="65">
        <v>0</v>
      </c>
      <c r="AE25" s="12" t="str">
        <f>_xlfn.XLOOKUP(AD25, RatesWeights[Index], RatesWeights[Weight], "ERROR")</f>
        <v>ERROR</v>
      </c>
      <c r="AF25" s="9" t="e">
        <f>AC25*AE25</f>
        <v>#VALUE!</v>
      </c>
      <c r="AG25" s="24" t="e">
        <f>AC25/U25*10</f>
        <v>#VALUE!</v>
      </c>
      <c r="AH25" s="10" t="e">
        <f>AF25/U25*10</f>
        <v>#VALUE!</v>
      </c>
    </row>
    <row r="26" spans="8:34" x14ac:dyDescent="0.25">
      <c r="L26" s="35"/>
      <c r="M26" s="35"/>
      <c r="N26" s="35"/>
      <c r="O26" s="35"/>
      <c r="P26" s="66"/>
      <c r="Q26" s="66"/>
      <c r="R26" s="66"/>
    </row>
    <row r="27" spans="8:34" x14ac:dyDescent="0.25">
      <c r="I27" s="58" t="s">
        <v>1451</v>
      </c>
      <c r="L27" s="35"/>
      <c r="M27" s="35"/>
      <c r="N27" s="35"/>
      <c r="O27" s="35"/>
      <c r="P27" s="66"/>
      <c r="Q27" s="66"/>
      <c r="R27" s="66"/>
      <c r="U27" s="87" t="s">
        <v>1484</v>
      </c>
      <c r="W27" s="81" t="s">
        <v>1484</v>
      </c>
      <c r="Y27" s="81" t="s">
        <v>1483</v>
      </c>
    </row>
    <row r="28" spans="8:34" x14ac:dyDescent="0.25">
      <c r="H28" s="45"/>
      <c r="I28" s="53" t="str">
        <f t="shared" ref="I28:I36" si="2">I65</f>
        <v>Enregistrement de l’audio</v>
      </c>
      <c r="J28" s="46"/>
      <c r="L28" s="35"/>
      <c r="M28" s="35"/>
      <c r="N28" s="35"/>
      <c r="O28" s="35"/>
      <c r="P28" s="66" t="b">
        <v>0</v>
      </c>
      <c r="Q28" s="66"/>
      <c r="R28" s="66"/>
      <c r="T28" s="26" t="s">
        <v>1451</v>
      </c>
      <c r="U28" s="36">
        <f>_xlfn.XLOOKUP(H75,Weights!$F:$F,Weights!$M:$M)</f>
        <v>1</v>
      </c>
      <c r="V28" s="39">
        <f>IF(P28,U28, 0)</f>
        <v>0</v>
      </c>
      <c r="W28" s="36"/>
      <c r="X28" s="39">
        <f>IF(Q28,W28, 0)</f>
        <v>0</v>
      </c>
      <c r="Y28" s="36"/>
      <c r="Z28" s="39">
        <f>IF(R28,Y28, 0)</f>
        <v>0</v>
      </c>
      <c r="AA28" s="27"/>
      <c r="AB28" s="27"/>
      <c r="AC28" s="27"/>
      <c r="AD28" s="27"/>
      <c r="AE28" s="27"/>
      <c r="AF28" s="27"/>
      <c r="AG28" s="27"/>
      <c r="AH28" s="28"/>
    </row>
    <row r="29" spans="8:34" x14ac:dyDescent="0.25">
      <c r="H29" s="47"/>
      <c r="I29" s="52" t="str">
        <f t="shared" si="2"/>
        <v>Enregistrement de la vidéo</v>
      </c>
      <c r="J29" s="48"/>
      <c r="K29" s="51"/>
      <c r="L29" s="35"/>
      <c r="M29" s="35"/>
      <c r="N29" s="35"/>
      <c r="O29" s="35"/>
      <c r="P29" s="66" t="b">
        <v>0</v>
      </c>
      <c r="Q29" s="66"/>
      <c r="R29" s="66"/>
      <c r="T29" s="29"/>
      <c r="U29" s="37">
        <f>_xlfn.XLOOKUP(H76,Weights!$F:$F,Weights!$M:$M)</f>
        <v>1</v>
      </c>
      <c r="V29" s="40">
        <f>IF(P29,U29, 0)</f>
        <v>0</v>
      </c>
      <c r="W29" s="37"/>
      <c r="X29" s="40">
        <f>IF(Q29,W29, 0)</f>
        <v>0</v>
      </c>
      <c r="Y29" s="37"/>
      <c r="Z29" s="40">
        <f>IF(R29,Y29, 0)</f>
        <v>0</v>
      </c>
      <c r="AA29" s="30"/>
      <c r="AB29" s="30"/>
      <c r="AC29" s="30"/>
      <c r="AD29" s="30"/>
      <c r="AE29" s="30"/>
      <c r="AF29" s="30"/>
      <c r="AG29" s="30"/>
      <c r="AH29" s="31"/>
    </row>
    <row r="30" spans="8:34" x14ac:dyDescent="0.25">
      <c r="H30" s="47"/>
      <c r="I30" s="52" t="str">
        <f t="shared" si="2"/>
        <v>Enregistrement systématique de toutes les audiences</v>
      </c>
      <c r="J30" s="48"/>
      <c r="K30" s="51"/>
      <c r="L30" s="35"/>
      <c r="M30" s="35"/>
      <c r="N30" s="35"/>
      <c r="O30" s="35"/>
      <c r="P30" s="66" t="b">
        <v>0</v>
      </c>
      <c r="Q30" s="66"/>
      <c r="R30" s="66"/>
      <c r="T30" s="29"/>
      <c r="U30" s="37">
        <f>_xlfn.XLOOKUP(H77,Weights!$F:$F,Weights!$M:$M)</f>
        <v>1</v>
      </c>
      <c r="V30" s="40">
        <f t="shared" ref="V30:V36" si="3">IF(P30,U30, 0)</f>
        <v>0</v>
      </c>
      <c r="W30" s="37"/>
      <c r="X30" s="40">
        <f>IF(Q30,W30, 0)</f>
        <v>0</v>
      </c>
      <c r="Y30" s="37"/>
      <c r="Z30" s="40">
        <f>IF(R30,Y30, 0)</f>
        <v>0</v>
      </c>
      <c r="AA30" s="30"/>
      <c r="AB30" s="30"/>
      <c r="AC30" s="30"/>
      <c r="AD30" s="30"/>
      <c r="AE30" s="30"/>
      <c r="AF30" s="30"/>
      <c r="AG30" s="30"/>
      <c r="AH30" s="31"/>
    </row>
    <row r="31" spans="8:34" x14ac:dyDescent="0.25">
      <c r="H31" s="47"/>
      <c r="I31" s="52" t="str">
        <f t="shared" si="2"/>
        <v>Indexation automatique de l’enregistrement</v>
      </c>
      <c r="J31" s="48"/>
      <c r="K31" s="51"/>
      <c r="L31" s="35"/>
      <c r="M31" s="35"/>
      <c r="N31" s="35"/>
      <c r="O31" s="35"/>
      <c r="P31" s="66" t="b">
        <v>0</v>
      </c>
      <c r="Q31" s="66"/>
      <c r="R31" s="66"/>
      <c r="T31" s="29"/>
      <c r="U31" s="37">
        <f>_xlfn.XLOOKUP(H78,Weights!$F:$F,Weights!$M:$M)</f>
        <v>1</v>
      </c>
      <c r="V31" s="40">
        <f t="shared" si="3"/>
        <v>0</v>
      </c>
      <c r="W31" s="37"/>
      <c r="X31" s="40">
        <f>IF(Q31,W31, 0)</f>
        <v>0</v>
      </c>
      <c r="Y31" s="37"/>
      <c r="Z31" s="40">
        <f>IF(R31,Y31, 0)</f>
        <v>0</v>
      </c>
      <c r="AA31" s="30"/>
      <c r="AB31" s="30"/>
      <c r="AC31" s="30"/>
      <c r="AD31" s="30"/>
      <c r="AE31" s="30"/>
      <c r="AF31" s="30"/>
      <c r="AG31" s="30"/>
      <c r="AH31" s="31"/>
    </row>
    <row r="32" spans="8:34" x14ac:dyDescent="0.25">
      <c r="H32" s="47"/>
      <c r="I32" s="52" t="str">
        <f t="shared" si="2"/>
        <v xml:space="preserve">Transcription automatique de l’enregistrement </v>
      </c>
      <c r="J32" s="48"/>
      <c r="K32" s="51"/>
      <c r="L32" s="35"/>
      <c r="M32" s="35"/>
      <c r="N32" s="35"/>
      <c r="O32" s="35"/>
      <c r="P32" s="66" t="b">
        <v>0</v>
      </c>
      <c r="Q32" s="66"/>
      <c r="R32" s="66"/>
      <c r="T32" s="29"/>
      <c r="U32" s="37">
        <f>_xlfn.XLOOKUP(H79,Weights!$F:$F,Weights!$M:$M)</f>
        <v>1</v>
      </c>
      <c r="V32" s="40">
        <f t="shared" si="3"/>
        <v>0</v>
      </c>
      <c r="W32" s="37"/>
      <c r="X32" s="40">
        <f>IF(Q32,W32, 0)</f>
        <v>0</v>
      </c>
      <c r="Y32" s="37"/>
      <c r="Z32" s="40"/>
      <c r="AA32" s="30"/>
      <c r="AB32" s="30"/>
      <c r="AC32" s="30"/>
      <c r="AD32" s="30"/>
      <c r="AE32" s="30"/>
      <c r="AF32" s="30"/>
      <c r="AG32" s="30"/>
      <c r="AH32" s="31"/>
    </row>
    <row r="33" spans="8:34" x14ac:dyDescent="0.25">
      <c r="H33" s="47"/>
      <c r="I33" s="52" t="str">
        <f t="shared" si="2"/>
        <v>Possibilité de demander une copie de l’enregistrement</v>
      </c>
      <c r="J33" s="48"/>
      <c r="K33" s="51"/>
      <c r="L33" s="35"/>
      <c r="M33" s="35"/>
      <c r="N33" s="35"/>
      <c r="O33" s="35"/>
      <c r="P33" s="66" t="b">
        <v>0</v>
      </c>
      <c r="Q33" s="66"/>
      <c r="R33" s="66"/>
      <c r="T33" s="29"/>
      <c r="U33" s="37">
        <f>_xlfn.XLOOKUP(H80,Weights!$F:$F,Weights!$M:$M)</f>
        <v>0.5</v>
      </c>
      <c r="V33" s="40">
        <f t="shared" si="3"/>
        <v>0</v>
      </c>
      <c r="W33" s="37"/>
      <c r="X33" s="41"/>
      <c r="Y33" s="37"/>
      <c r="Z33" s="40"/>
      <c r="AA33" s="30"/>
      <c r="AB33" s="30"/>
      <c r="AC33" s="30"/>
      <c r="AD33" s="30"/>
      <c r="AE33" s="30"/>
      <c r="AF33" s="30"/>
      <c r="AG33" s="30"/>
      <c r="AH33" s="31"/>
    </row>
    <row r="34" spans="8:34" x14ac:dyDescent="0.25">
      <c r="H34" s="47"/>
      <c r="I34" s="52" t="str">
        <f t="shared" si="2"/>
        <v>Autre fonctionnalité particulière, veuillez préciser</v>
      </c>
      <c r="J34" s="48"/>
      <c r="K34" s="51"/>
      <c r="L34" s="35"/>
      <c r="M34" s="35"/>
      <c r="N34" s="35"/>
      <c r="O34" s="35"/>
      <c r="P34" s="66" t="b">
        <v>0</v>
      </c>
      <c r="Q34" s="66"/>
      <c r="R34" s="66"/>
      <c r="T34" s="29"/>
      <c r="U34" s="37">
        <f>_xlfn.XLOOKUP(H81,Weights!$F:$F,Weights!$M:$M)</f>
        <v>0.5</v>
      </c>
      <c r="V34" s="40">
        <f t="shared" si="3"/>
        <v>0</v>
      </c>
      <c r="W34" s="37"/>
      <c r="X34" s="41"/>
      <c r="Y34" s="37"/>
      <c r="Z34" s="40"/>
      <c r="AA34" s="30"/>
      <c r="AB34" s="30"/>
      <c r="AC34" s="30"/>
      <c r="AD34" s="30"/>
      <c r="AE34" s="30"/>
      <c r="AF34" s="30"/>
      <c r="AG34" s="30"/>
      <c r="AH34" s="31"/>
    </row>
    <row r="35" spans="8:34" x14ac:dyDescent="0.25">
      <c r="H35" s="47"/>
      <c r="I35" s="52" t="str">
        <f t="shared" si="2"/>
        <v>NAP – il n’existe pas d’outil pour enregistrer les audiences</v>
      </c>
      <c r="J35" s="48"/>
      <c r="K35" s="51"/>
      <c r="L35" s="35"/>
      <c r="M35" s="35"/>
      <c r="N35" s="35"/>
      <c r="O35" s="35"/>
      <c r="P35" s="66" t="b">
        <v>0</v>
      </c>
      <c r="Q35" s="66"/>
      <c r="R35" s="66"/>
      <c r="T35" s="29"/>
      <c r="U35" s="37">
        <f>_xlfn.XLOOKUP(H82,Weights!$F:$F,Weights!$M:$M)</f>
        <v>0</v>
      </c>
      <c r="V35" s="40">
        <f t="shared" si="3"/>
        <v>0</v>
      </c>
      <c r="W35" s="37"/>
      <c r="X35" s="41"/>
      <c r="Y35" s="37"/>
      <c r="Z35" s="40"/>
      <c r="AA35" s="30"/>
      <c r="AB35" s="30"/>
      <c r="AC35" s="30"/>
      <c r="AD35" s="30"/>
      <c r="AE35" s="30"/>
      <c r="AF35" s="30"/>
      <c r="AG35" s="30"/>
      <c r="AH35" s="31"/>
    </row>
    <row r="36" spans="8:34" x14ac:dyDescent="0.25">
      <c r="H36" s="47"/>
      <c r="I36" s="52">
        <f t="shared" si="2"/>
        <v>0</v>
      </c>
      <c r="J36" s="48"/>
      <c r="K36" s="51"/>
      <c r="L36" s="35"/>
      <c r="M36" s="35"/>
      <c r="N36" s="35"/>
      <c r="O36" s="35"/>
      <c r="P36" s="66" t="b">
        <v>0</v>
      </c>
      <c r="Q36" s="66"/>
      <c r="R36" s="66"/>
      <c r="T36" s="29"/>
      <c r="U36" s="37">
        <f>_xlfn.XLOOKUP(H83,Weights!$F:$F,Weights!$M:$M)</f>
        <v>0</v>
      </c>
      <c r="V36" s="40">
        <f t="shared" si="3"/>
        <v>0</v>
      </c>
      <c r="W36" s="37"/>
      <c r="X36" s="41"/>
      <c r="Y36" s="37"/>
      <c r="Z36" s="40"/>
      <c r="AA36" s="30"/>
      <c r="AB36" s="30"/>
      <c r="AC36" s="30"/>
      <c r="AD36" s="30"/>
      <c r="AE36" s="30"/>
      <c r="AF36" s="30"/>
      <c r="AG36" s="30"/>
      <c r="AH36" s="31"/>
    </row>
    <row r="37" spans="8:34" x14ac:dyDescent="0.25">
      <c r="H37" s="49"/>
      <c r="I37" s="54"/>
      <c r="J37" s="50"/>
      <c r="K37" s="51"/>
      <c r="L37" s="35"/>
      <c r="M37" s="35"/>
      <c r="N37" s="35"/>
      <c r="O37" s="35"/>
      <c r="P37" s="56"/>
      <c r="Q37" s="66"/>
      <c r="R37" s="66"/>
      <c r="T37" s="32"/>
      <c r="U37" s="38">
        <f>IF(U27="MAX", MAX(U28:U35), IF(U27="SUM", SUM(U28:U35), "ERROR"))</f>
        <v>6</v>
      </c>
      <c r="V37" s="42">
        <f>IF(U27="MAX", MAX(V28:V35), IF(U27="SUM", SUM(V28:V35), "ERROR"))</f>
        <v>0</v>
      </c>
      <c r="W37" s="38">
        <f>IF(W27="MAX", MAX(W28:W35), IF(W27="SUM", SUM(W28:W35), "ERROR"))</f>
        <v>0</v>
      </c>
      <c r="X37" s="42">
        <f>IF(W27="MAX", MAX(X28:X35), IF(W27="SUM", SUM(X28:X35), "ERROR"))</f>
        <v>0</v>
      </c>
      <c r="Y37" s="38">
        <f>IF(Y27="MAX", MAX(Y28:Y35), IF(Y27="SUM", SUM(Y28:Y35), "ERROR"))</f>
        <v>0</v>
      </c>
      <c r="Z37" s="42">
        <f>IF(Y27="MAX", MAX(Z28:Z35), IF(Y27="SUM", SUM(Z28:Z35), "ERROR"))</f>
        <v>0</v>
      </c>
      <c r="AA37" s="33"/>
      <c r="AB37" s="33"/>
      <c r="AC37" s="33"/>
      <c r="AD37" s="33"/>
      <c r="AE37" s="33"/>
      <c r="AF37" s="33"/>
      <c r="AG37" s="33"/>
      <c r="AH37" s="34"/>
    </row>
    <row r="38" spans="8:34" x14ac:dyDescent="0.25">
      <c r="I38" s="51"/>
      <c r="J38" s="51"/>
      <c r="K38" s="51"/>
      <c r="L38" s="35"/>
      <c r="M38" s="35"/>
      <c r="N38" s="35"/>
      <c r="O38" s="35"/>
      <c r="P38" s="66"/>
      <c r="Q38" s="66"/>
      <c r="R38" s="66"/>
      <c r="T38" s="15" t="s">
        <v>1484</v>
      </c>
      <c r="U38" s="13" cm="1">
        <f t="array" ref="U38">IF(T38="SUM", SUM(U37,W37,Y37), IF(T38=AVERAGE, AVERAGE(U37,W37,Y37), "ERROR"))</f>
        <v>6</v>
      </c>
      <c r="V38" s="14" cm="1">
        <f t="array" ref="V38">IF(T38="SUM", SUM(V37,X37,Z37), IF(T38=AVERAGE, AVERAGE(V37,X37,Z37), "ERROR"))</f>
        <v>0</v>
      </c>
      <c r="W38" s="43"/>
      <c r="X38" s="43"/>
      <c r="Y38" s="43"/>
      <c r="Z38" s="43"/>
      <c r="AA38" s="64">
        <v>0</v>
      </c>
      <c r="AB38" s="23" t="str">
        <f>_xlfn.XLOOKUP(AA38, RatesWeights[Index], RatesWeights[Weight], "ERROR")</f>
        <v>ERROR</v>
      </c>
      <c r="AC38" s="8" t="e">
        <f>V38*AB38</f>
        <v>#VALUE!</v>
      </c>
      <c r="AD38" s="65">
        <v>0</v>
      </c>
      <c r="AE38" s="12" t="str">
        <f>_xlfn.XLOOKUP(AD38, RatesWeights[Index], RatesWeights[Weight], "ERROR")</f>
        <v>ERROR</v>
      </c>
      <c r="AF38" s="9" t="e">
        <f>AC38*AE38</f>
        <v>#VALUE!</v>
      </c>
      <c r="AG38" s="24" t="e">
        <f>AC38/U38*10</f>
        <v>#VALUE!</v>
      </c>
      <c r="AH38" s="10" t="e">
        <f>AF38/U38*10</f>
        <v>#VALUE!</v>
      </c>
    </row>
    <row r="39" spans="8:34" x14ac:dyDescent="0.25">
      <c r="L39" s="35"/>
      <c r="M39" s="35"/>
      <c r="N39" s="35"/>
      <c r="O39" s="35"/>
      <c r="P39" s="66"/>
      <c r="Q39" s="66"/>
      <c r="R39" s="66"/>
    </row>
    <row r="40" spans="8:34" x14ac:dyDescent="0.25">
      <c r="I40" s="58" t="s">
        <v>1452</v>
      </c>
      <c r="L40" s="35"/>
      <c r="M40" s="35"/>
      <c r="N40" s="35"/>
      <c r="O40" s="35"/>
      <c r="P40" s="66"/>
      <c r="Q40" s="66"/>
      <c r="R40" s="66"/>
      <c r="U40" s="87" t="s">
        <v>1484</v>
      </c>
      <c r="W40" s="81" t="s">
        <v>1484</v>
      </c>
      <c r="Y40" s="81" t="s">
        <v>1483</v>
      </c>
    </row>
    <row r="41" spans="8:34" x14ac:dyDescent="0.25">
      <c r="H41" s="45"/>
      <c r="I41" s="53" t="str">
        <f t="shared" ref="I41:I48" si="4">I65</f>
        <v>Enregistrement de l’audio</v>
      </c>
      <c r="J41" s="46"/>
      <c r="L41" s="35"/>
      <c r="M41" s="35"/>
      <c r="N41" s="35"/>
      <c r="O41" s="35"/>
      <c r="P41" s="66" t="b">
        <v>0</v>
      </c>
      <c r="Q41" s="66"/>
      <c r="R41" s="66"/>
      <c r="T41" s="26" t="s">
        <v>1452</v>
      </c>
      <c r="U41" s="36">
        <f>_xlfn.XLOOKUP(H84,Weights!$F:$F,Weights!$M:$M)</f>
        <v>1</v>
      </c>
      <c r="V41" s="39">
        <f>IF(P41,U41, 0)</f>
        <v>0</v>
      </c>
      <c r="W41" s="36"/>
      <c r="X41" s="39">
        <f>IF(Q41,W41, 0)</f>
        <v>0</v>
      </c>
      <c r="Y41" s="36"/>
      <c r="Z41" s="39">
        <f>IF(R41,Y41, 0)</f>
        <v>0</v>
      </c>
      <c r="AA41" s="27"/>
      <c r="AB41" s="27"/>
      <c r="AC41" s="27"/>
      <c r="AD41" s="27"/>
      <c r="AE41" s="27"/>
      <c r="AF41" s="27"/>
      <c r="AG41" s="27"/>
      <c r="AH41" s="28"/>
    </row>
    <row r="42" spans="8:34" x14ac:dyDescent="0.25">
      <c r="H42" s="47"/>
      <c r="I42" s="52" t="str">
        <f t="shared" si="4"/>
        <v>Enregistrement de la vidéo</v>
      </c>
      <c r="J42" s="48"/>
      <c r="K42" s="51"/>
      <c r="L42" s="35"/>
      <c r="M42" s="35"/>
      <c r="N42" s="35"/>
      <c r="O42" s="35"/>
      <c r="P42" s="66" t="b">
        <v>0</v>
      </c>
      <c r="Q42" s="66"/>
      <c r="R42" s="66"/>
      <c r="T42" s="29"/>
      <c r="U42" s="37">
        <f>_xlfn.XLOOKUP(H85,Weights!$F:$F,Weights!$M:$M)</f>
        <v>1</v>
      </c>
      <c r="V42" s="40">
        <f>IF(P42,U42, 0)</f>
        <v>0</v>
      </c>
      <c r="W42" s="37"/>
      <c r="X42" s="40">
        <f>IF(Q42,W42, 0)</f>
        <v>0</v>
      </c>
      <c r="Y42" s="37"/>
      <c r="Z42" s="40">
        <f>IF(R42,Y42, 0)</f>
        <v>0</v>
      </c>
      <c r="AA42" s="30"/>
      <c r="AB42" s="30"/>
      <c r="AC42" s="30"/>
      <c r="AD42" s="30"/>
      <c r="AE42" s="30"/>
      <c r="AF42" s="30"/>
      <c r="AG42" s="30"/>
      <c r="AH42" s="31"/>
    </row>
    <row r="43" spans="8:34" x14ac:dyDescent="0.25">
      <c r="H43" s="47"/>
      <c r="I43" s="52" t="str">
        <f t="shared" si="4"/>
        <v>Enregistrement systématique de toutes les audiences</v>
      </c>
      <c r="J43" s="48"/>
      <c r="K43" s="51"/>
      <c r="L43" s="35"/>
      <c r="M43" s="35"/>
      <c r="N43" s="35"/>
      <c r="O43" s="35"/>
      <c r="P43" s="66" t="b">
        <v>0</v>
      </c>
      <c r="Q43" s="66"/>
      <c r="R43" s="66"/>
      <c r="T43" s="29"/>
      <c r="U43" s="37">
        <f>_xlfn.XLOOKUP(H86,Weights!$F:$F,Weights!$M:$M)</f>
        <v>1</v>
      </c>
      <c r="V43" s="40">
        <f t="shared" ref="V43:V49" si="5">IF(P43,U43, 0)</f>
        <v>0</v>
      </c>
      <c r="W43" s="37"/>
      <c r="X43" s="40">
        <f>IF(Q43,W43, 0)</f>
        <v>0</v>
      </c>
      <c r="Y43" s="37"/>
      <c r="Z43" s="40">
        <f>IF(R43,Y43, 0)</f>
        <v>0</v>
      </c>
      <c r="AA43" s="30"/>
      <c r="AB43" s="30"/>
      <c r="AC43" s="30"/>
      <c r="AD43" s="30"/>
      <c r="AE43" s="30"/>
      <c r="AF43" s="30"/>
      <c r="AG43" s="30"/>
      <c r="AH43" s="31"/>
    </row>
    <row r="44" spans="8:34" x14ac:dyDescent="0.25">
      <c r="H44" s="47"/>
      <c r="I44" s="52" t="str">
        <f t="shared" si="4"/>
        <v>Indexation automatique de l’enregistrement</v>
      </c>
      <c r="J44" s="48"/>
      <c r="K44" s="51"/>
      <c r="L44" s="35"/>
      <c r="M44" s="35"/>
      <c r="N44" s="35"/>
      <c r="O44" s="35"/>
      <c r="P44" s="66" t="b">
        <v>0</v>
      </c>
      <c r="Q44" s="66"/>
      <c r="R44" s="66"/>
      <c r="T44" s="29"/>
      <c r="U44" s="37">
        <f>_xlfn.XLOOKUP(H87,Weights!$F:$F,Weights!$M:$M)</f>
        <v>1</v>
      </c>
      <c r="V44" s="40">
        <f t="shared" si="5"/>
        <v>0</v>
      </c>
      <c r="W44" s="37"/>
      <c r="X44" s="40">
        <f>IF(Q44,W44, 0)</f>
        <v>0</v>
      </c>
      <c r="Y44" s="37"/>
      <c r="Z44" s="40">
        <f>IF(R44,Y44, 0)</f>
        <v>0</v>
      </c>
      <c r="AA44" s="30"/>
      <c r="AB44" s="30"/>
      <c r="AC44" s="30"/>
      <c r="AD44" s="30"/>
      <c r="AE44" s="30"/>
      <c r="AF44" s="30"/>
      <c r="AG44" s="30"/>
      <c r="AH44" s="31"/>
    </row>
    <row r="45" spans="8:34" x14ac:dyDescent="0.25">
      <c r="H45" s="47"/>
      <c r="I45" s="52" t="str">
        <f t="shared" si="4"/>
        <v xml:space="preserve">Transcription automatique de l’enregistrement </v>
      </c>
      <c r="J45" s="48"/>
      <c r="K45" s="51"/>
      <c r="L45" s="35"/>
      <c r="M45" s="35"/>
      <c r="N45" s="35"/>
      <c r="O45" s="35"/>
      <c r="P45" s="66" t="b">
        <v>0</v>
      </c>
      <c r="Q45" s="66"/>
      <c r="R45" s="66"/>
      <c r="T45" s="29"/>
      <c r="U45" s="37">
        <f>_xlfn.XLOOKUP(H88,Weights!$F:$F,Weights!$M:$M)</f>
        <v>1</v>
      </c>
      <c r="V45" s="40">
        <f t="shared" si="5"/>
        <v>0</v>
      </c>
      <c r="W45" s="37"/>
      <c r="X45" s="40">
        <f>IF(Q45,W45, 0)</f>
        <v>0</v>
      </c>
      <c r="Y45" s="37"/>
      <c r="Z45" s="40"/>
      <c r="AA45" s="30"/>
      <c r="AB45" s="30"/>
      <c r="AC45" s="30"/>
      <c r="AD45" s="30"/>
      <c r="AE45" s="30"/>
      <c r="AF45" s="30"/>
      <c r="AG45" s="30"/>
      <c r="AH45" s="31"/>
    </row>
    <row r="46" spans="8:34" x14ac:dyDescent="0.25">
      <c r="H46" s="47"/>
      <c r="I46" s="52" t="str">
        <f t="shared" si="4"/>
        <v>Possibilité de demander une copie de l’enregistrement</v>
      </c>
      <c r="J46" s="48"/>
      <c r="K46" s="51"/>
      <c r="L46" s="35"/>
      <c r="M46" s="35"/>
      <c r="N46" s="35"/>
      <c r="O46" s="35"/>
      <c r="P46" s="66" t="b">
        <v>0</v>
      </c>
      <c r="Q46" s="66"/>
      <c r="R46" s="66"/>
      <c r="T46" s="29"/>
      <c r="U46" s="37">
        <f>_xlfn.XLOOKUP(H89,Weights!$F:$F,Weights!$M:$M)</f>
        <v>0.5</v>
      </c>
      <c r="V46" s="40">
        <f t="shared" si="5"/>
        <v>0</v>
      </c>
      <c r="W46" s="37"/>
      <c r="X46" s="41"/>
      <c r="Y46" s="37"/>
      <c r="Z46" s="40"/>
      <c r="AA46" s="30"/>
      <c r="AB46" s="30"/>
      <c r="AC46" s="30"/>
      <c r="AD46" s="30"/>
      <c r="AE46" s="30"/>
      <c r="AF46" s="30"/>
      <c r="AG46" s="30"/>
      <c r="AH46" s="31"/>
    </row>
    <row r="47" spans="8:34" x14ac:dyDescent="0.25">
      <c r="H47" s="47"/>
      <c r="I47" s="52" t="str">
        <f t="shared" si="4"/>
        <v>Autre fonctionnalité particulière, veuillez préciser</v>
      </c>
      <c r="J47" s="48"/>
      <c r="K47" s="51"/>
      <c r="L47" s="35"/>
      <c r="M47" s="35"/>
      <c r="N47" s="35"/>
      <c r="O47" s="35"/>
      <c r="P47" s="66" t="b">
        <v>0</v>
      </c>
      <c r="Q47" s="66"/>
      <c r="R47" s="66"/>
      <c r="T47" s="29"/>
      <c r="U47" s="37">
        <f>_xlfn.XLOOKUP(H90,Weights!$F:$F,Weights!$M:$M)</f>
        <v>0.5</v>
      </c>
      <c r="V47" s="40">
        <f t="shared" si="5"/>
        <v>0</v>
      </c>
      <c r="W47" s="37"/>
      <c r="X47" s="41"/>
      <c r="Y47" s="37"/>
      <c r="Z47" s="40"/>
      <c r="AA47" s="30"/>
      <c r="AB47" s="30"/>
      <c r="AC47" s="30"/>
      <c r="AD47" s="30"/>
      <c r="AE47" s="30"/>
      <c r="AF47" s="30"/>
      <c r="AG47" s="30"/>
      <c r="AH47" s="31"/>
    </row>
    <row r="48" spans="8:34" x14ac:dyDescent="0.25">
      <c r="H48" s="47"/>
      <c r="I48" s="52" t="str">
        <f t="shared" si="4"/>
        <v>NAP – il n’existe pas d’outil pour enregistrer les audiences</v>
      </c>
      <c r="J48" s="48"/>
      <c r="K48" s="51"/>
      <c r="L48" s="35"/>
      <c r="M48" s="35"/>
      <c r="N48" s="35"/>
      <c r="O48" s="35"/>
      <c r="P48" s="66" t="b">
        <v>0</v>
      </c>
      <c r="Q48" s="56"/>
      <c r="R48" s="56"/>
      <c r="T48" s="29"/>
      <c r="U48" s="37">
        <f>_xlfn.XLOOKUP(H91,Weights!$F:$F,Weights!$M:$M)</f>
        <v>0</v>
      </c>
      <c r="V48" s="40">
        <f t="shared" si="5"/>
        <v>0</v>
      </c>
      <c r="W48" s="37"/>
      <c r="X48" s="41"/>
      <c r="Y48" s="37"/>
      <c r="Z48" s="40"/>
      <c r="AA48" s="30"/>
      <c r="AB48" s="30"/>
      <c r="AC48" s="30"/>
      <c r="AD48" s="30"/>
      <c r="AE48" s="30"/>
      <c r="AF48" s="30"/>
      <c r="AG48" s="30"/>
      <c r="AH48" s="31"/>
    </row>
    <row r="49" spans="5:34" x14ac:dyDescent="0.25">
      <c r="H49" s="47"/>
      <c r="I49" s="52" t="s">
        <v>1457</v>
      </c>
      <c r="J49" s="48"/>
      <c r="K49" s="51"/>
      <c r="L49" s="35"/>
      <c r="M49" s="35"/>
      <c r="N49" s="35"/>
      <c r="O49" s="35"/>
      <c r="P49" s="66" t="b">
        <v>0</v>
      </c>
      <c r="Q49" s="56"/>
      <c r="R49" s="56"/>
      <c r="T49" s="29"/>
      <c r="U49" s="37">
        <f>_xlfn.XLOOKUP(H92,Weights!$F:$F,Weights!$M:$M)</f>
        <v>0</v>
      </c>
      <c r="V49" s="40">
        <f t="shared" si="5"/>
        <v>0</v>
      </c>
      <c r="W49" s="37"/>
      <c r="X49" s="41"/>
      <c r="Y49" s="37"/>
      <c r="Z49" s="40"/>
      <c r="AA49" s="30"/>
      <c r="AB49" s="30"/>
      <c r="AC49" s="30"/>
      <c r="AD49" s="30"/>
      <c r="AE49" s="30"/>
      <c r="AF49" s="30"/>
      <c r="AG49" s="30"/>
      <c r="AH49" s="31"/>
    </row>
    <row r="50" spans="5:34" x14ac:dyDescent="0.25">
      <c r="H50" s="49"/>
      <c r="I50" s="54"/>
      <c r="J50" s="50"/>
      <c r="K50" s="51"/>
      <c r="L50" s="35"/>
      <c r="M50" s="35"/>
      <c r="N50" s="35"/>
      <c r="O50" s="35"/>
      <c r="P50" s="56"/>
      <c r="Q50" s="56"/>
      <c r="R50" s="56"/>
      <c r="T50" s="32"/>
      <c r="U50" s="38">
        <f>IF(U40="MAX", MAX(U41:U48), IF(U40="SUM", SUM(U41:U48), "ERROR"))</f>
        <v>6</v>
      </c>
      <c r="V50" s="42">
        <f>IF(U40="MAX", MAX(V41:V48), IF(U40="SUM", SUM(V41:V48), "ERROR"))</f>
        <v>0</v>
      </c>
      <c r="W50" s="38">
        <f>IF(W40="MAX", MAX(W41:W48), IF(W40="SUM", SUM(W41:W48), "ERROR"))</f>
        <v>0</v>
      </c>
      <c r="X50" s="42">
        <f>IF(W40="MAX", MAX(X41:X48), IF(W40="SUM", SUM(X41:X48), "ERROR"))</f>
        <v>0</v>
      </c>
      <c r="Y50" s="38">
        <f>IF(Y40="MAX", MAX(Y41:Y48), IF(Y40="SUM", SUM(Y41:Y48), "ERROR"))</f>
        <v>0</v>
      </c>
      <c r="Z50" s="42">
        <f>IF(Y40="MAX", MAX(Z41:Z48), IF(Y40="SUM", SUM(Z41:Z48), "ERROR"))</f>
        <v>0</v>
      </c>
      <c r="AA50" s="33"/>
      <c r="AB50" s="33"/>
      <c r="AC50" s="33"/>
      <c r="AD50" s="33"/>
      <c r="AE50" s="33"/>
      <c r="AF50" s="33"/>
      <c r="AG50" s="33"/>
      <c r="AH50" s="34"/>
    </row>
    <row r="51" spans="5:34" x14ac:dyDescent="0.25">
      <c r="I51" s="51"/>
      <c r="J51" s="51"/>
      <c r="K51" s="51"/>
      <c r="L51" s="35"/>
      <c r="M51" s="35"/>
      <c r="N51" s="35"/>
      <c r="O51" s="35"/>
      <c r="T51" s="15" t="s">
        <v>1484</v>
      </c>
      <c r="U51" s="13" cm="1">
        <f t="array" ref="U51">IF(T51="SUM", SUM(U50,W50,Y50), IF(T51=AVERAGE, AVERAGE(U50,W50,Y50), "ERROR"))</f>
        <v>6</v>
      </c>
      <c r="V51" s="14" cm="1">
        <f t="array" ref="V51">IF(T51="SUM", SUM(V50,X50,Z50), IF(T51=AVERAGE, AVERAGE(V50,X50,Z50), "ERROR"))</f>
        <v>0</v>
      </c>
      <c r="W51" s="43"/>
      <c r="X51" s="43"/>
      <c r="Y51" s="43"/>
      <c r="Z51" s="43"/>
      <c r="AA51" s="64">
        <v>0</v>
      </c>
      <c r="AB51" s="23" t="str">
        <f>_xlfn.XLOOKUP(AA51, RatesWeights[Index], RatesWeights[Weight], "ERROR")</f>
        <v>ERROR</v>
      </c>
      <c r="AC51" s="8" t="e">
        <f>V51*AB51</f>
        <v>#VALUE!</v>
      </c>
      <c r="AD51" s="65">
        <v>0</v>
      </c>
      <c r="AE51" s="12" t="str">
        <f>_xlfn.XLOOKUP(AD51, RatesWeights[Index], RatesWeights[Weight], "ERROR")</f>
        <v>ERROR</v>
      </c>
      <c r="AF51" s="9" t="e">
        <f>AC51*AE51</f>
        <v>#VALUE!</v>
      </c>
      <c r="AG51" s="24" t="e">
        <f>AC51/U51*10</f>
        <v>#VALUE!</v>
      </c>
      <c r="AH51" s="10" t="e">
        <f>AF51/U51*10</f>
        <v>#VALUE!</v>
      </c>
    </row>
    <row r="52" spans="5:34" ht="15.75" thickBot="1" x14ac:dyDescent="0.3">
      <c r="AC52" t="s">
        <v>1739</v>
      </c>
      <c r="AF52" t="s">
        <v>1740</v>
      </c>
      <c r="AG52" t="s">
        <v>1717</v>
      </c>
      <c r="AH52" t="s">
        <v>1718</v>
      </c>
    </row>
    <row r="53" spans="5:34" ht="15.75" thickBot="1" x14ac:dyDescent="0.3">
      <c r="T53" s="16" t="s">
        <v>1485</v>
      </c>
      <c r="U53" s="17">
        <f>SUM(U25,U38,U51)</f>
        <v>18</v>
      </c>
      <c r="V53" s="18"/>
      <c r="W53" s="18"/>
      <c r="X53" s="18"/>
      <c r="Y53" s="18"/>
      <c r="Z53" s="18"/>
      <c r="AA53" s="18"/>
      <c r="AB53" s="18"/>
      <c r="AC53" s="20" t="e">
        <f>SUM(AC25,AC38,AC51)</f>
        <v>#VALUE!</v>
      </c>
      <c r="AD53" s="18"/>
      <c r="AE53" s="18"/>
      <c r="AF53" s="19" t="e">
        <f>SUM(AF25,AF38,AF51)</f>
        <v>#VALUE!</v>
      </c>
      <c r="AG53" s="20" t="e">
        <f>AC53/U53*10</f>
        <v>#VALUE!</v>
      </c>
      <c r="AH53" s="21" t="e">
        <f>AF53/U53*10</f>
        <v>#VALUE!</v>
      </c>
    </row>
    <row r="54" spans="5:34" x14ac:dyDescent="0.25">
      <c r="I54" s="119"/>
      <c r="J54" s="119"/>
      <c r="AG54">
        <v>10</v>
      </c>
      <c r="AH54">
        <v>10</v>
      </c>
    </row>
    <row r="58" spans="5:34" hidden="1" outlineLevel="1" x14ac:dyDescent="0.25">
      <c r="Y58" s="75"/>
    </row>
    <row r="59" spans="5:34" hidden="1" outlineLevel="1" x14ac:dyDescent="0.25">
      <c r="Y59" s="75"/>
    </row>
    <row r="60" spans="5:34" hidden="1" outlineLevel="1" x14ac:dyDescent="0.25"/>
    <row r="61" spans="5:34" hidden="1" outlineLevel="1" x14ac:dyDescent="0.25"/>
    <row r="62" spans="5:34" hidden="1" outlineLevel="1" x14ac:dyDescent="0.25"/>
    <row r="63" spans="5:34" hidden="1" outlineLevel="1" x14ac:dyDescent="0.25"/>
    <row r="64" spans="5:34" hidden="1" outlineLevel="1" x14ac:dyDescent="0.25">
      <c r="E64">
        <v>1</v>
      </c>
    </row>
    <row r="65" spans="5:9" hidden="1" outlineLevel="1" x14ac:dyDescent="0.25">
      <c r="E65">
        <v>1</v>
      </c>
      <c r="H65" t="str">
        <f t="shared" ref="H65:H72" si="6">$T$8&amp;".1."&amp;$E$64&amp;"."&amp;E65</f>
        <v>062-26.1.1.1</v>
      </c>
      <c r="I65" t="str">
        <f>_xlfn.XLOOKUP(H65,'ICT questions 2022'!B:B,'ICT questions 2022'!F:F)</f>
        <v>Enregistrement de l’audio</v>
      </c>
    </row>
    <row r="66" spans="5:9" hidden="1" outlineLevel="1" x14ac:dyDescent="0.25">
      <c r="E66">
        <v>2</v>
      </c>
      <c r="H66" t="str">
        <f t="shared" si="6"/>
        <v>062-26.1.1.2</v>
      </c>
      <c r="I66" t="str">
        <f>_xlfn.XLOOKUP(H66,'ICT questions 2022'!B:B,'ICT questions 2022'!F:F)</f>
        <v>Enregistrement de la vidéo</v>
      </c>
    </row>
    <row r="67" spans="5:9" hidden="1" outlineLevel="1" x14ac:dyDescent="0.25">
      <c r="E67">
        <v>3</v>
      </c>
      <c r="H67" t="str">
        <f t="shared" si="6"/>
        <v>062-26.1.1.3</v>
      </c>
      <c r="I67" t="str">
        <f>_xlfn.XLOOKUP(H67,'ICT questions 2022'!B:B,'ICT questions 2022'!F:F)</f>
        <v>Enregistrement systématique de toutes les audiences</v>
      </c>
    </row>
    <row r="68" spans="5:9" hidden="1" outlineLevel="1" x14ac:dyDescent="0.25">
      <c r="E68">
        <v>4</v>
      </c>
      <c r="H68" t="str">
        <f t="shared" si="6"/>
        <v>062-26.1.1.4</v>
      </c>
      <c r="I68" t="str">
        <f>_xlfn.XLOOKUP(H68,'ICT questions 2022'!B:B,'ICT questions 2022'!F:F)</f>
        <v>Indexation automatique de l’enregistrement</v>
      </c>
    </row>
    <row r="69" spans="5:9" hidden="1" outlineLevel="1" x14ac:dyDescent="0.25">
      <c r="E69">
        <v>5</v>
      </c>
      <c r="H69" t="str">
        <f t="shared" si="6"/>
        <v>062-26.1.1.5</v>
      </c>
      <c r="I69" t="str">
        <f>_xlfn.XLOOKUP(H69,'ICT questions 2022'!B:B,'ICT questions 2022'!F:F)</f>
        <v xml:space="preserve">Transcription automatique de l’enregistrement </v>
      </c>
    </row>
    <row r="70" spans="5:9" hidden="1" outlineLevel="1" x14ac:dyDescent="0.25">
      <c r="E70">
        <v>6</v>
      </c>
      <c r="H70" t="str">
        <f t="shared" si="6"/>
        <v>062-26.1.1.6</v>
      </c>
      <c r="I70" t="str">
        <f>_xlfn.XLOOKUP(H70,'ICT questions 2022'!B:B,'ICT questions 2022'!F:F)</f>
        <v>Possibilité de demander une copie de l’enregistrement</v>
      </c>
    </row>
    <row r="71" spans="5:9" hidden="1" outlineLevel="1" x14ac:dyDescent="0.25">
      <c r="E71">
        <v>7</v>
      </c>
      <c r="H71" t="str">
        <f t="shared" si="6"/>
        <v>062-26.1.1.7</v>
      </c>
      <c r="I71" t="str">
        <f>_xlfn.XLOOKUP(H71,'ICT questions 2022'!B:B,'ICT questions 2022'!F:F)</f>
        <v>Autre fonctionnalité particulière, veuillez préciser</v>
      </c>
    </row>
    <row r="72" spans="5:9" hidden="1" outlineLevel="1" x14ac:dyDescent="0.25">
      <c r="E72">
        <v>8</v>
      </c>
      <c r="H72" t="str">
        <f t="shared" si="6"/>
        <v>062-26.1.1.8</v>
      </c>
      <c r="I72" t="str">
        <f>_xlfn.XLOOKUP(H72,'ICT questions 2022'!B:B,'ICT questions 2022'!F:F)</f>
        <v>NAP – il n’existe pas d’outil pour enregistrer les audiences</v>
      </c>
    </row>
    <row r="73" spans="5:9" hidden="1" outlineLevel="1" x14ac:dyDescent="0.25"/>
    <row r="74" spans="5:9" hidden="1" outlineLevel="1" x14ac:dyDescent="0.25">
      <c r="E74">
        <v>2</v>
      </c>
    </row>
    <row r="75" spans="5:9" hidden="1" outlineLevel="1" x14ac:dyDescent="0.25">
      <c r="E75">
        <v>1</v>
      </c>
      <c r="H75" t="str">
        <f t="shared" ref="H75:H82" si="7">$T$8&amp;".1."&amp;$E$74&amp;"."&amp;E75</f>
        <v>062-26.1.2.1</v>
      </c>
    </row>
    <row r="76" spans="5:9" hidden="1" outlineLevel="1" x14ac:dyDescent="0.25">
      <c r="E76">
        <v>2</v>
      </c>
      <c r="H76" t="str">
        <f t="shared" si="7"/>
        <v>062-26.1.2.2</v>
      </c>
    </row>
    <row r="77" spans="5:9" hidden="1" outlineLevel="1" x14ac:dyDescent="0.25">
      <c r="E77">
        <v>3</v>
      </c>
      <c r="H77" t="str">
        <f t="shared" si="7"/>
        <v>062-26.1.2.3</v>
      </c>
    </row>
    <row r="78" spans="5:9" hidden="1" outlineLevel="1" x14ac:dyDescent="0.25">
      <c r="E78">
        <v>4</v>
      </c>
      <c r="H78" t="str">
        <f t="shared" si="7"/>
        <v>062-26.1.2.4</v>
      </c>
    </row>
    <row r="79" spans="5:9" hidden="1" outlineLevel="1" x14ac:dyDescent="0.25">
      <c r="E79">
        <v>5</v>
      </c>
      <c r="H79" t="str">
        <f t="shared" si="7"/>
        <v>062-26.1.2.5</v>
      </c>
    </row>
    <row r="80" spans="5:9" hidden="1" outlineLevel="1" x14ac:dyDescent="0.25">
      <c r="E80">
        <v>6</v>
      </c>
      <c r="H80" t="str">
        <f t="shared" si="7"/>
        <v>062-26.1.2.6</v>
      </c>
    </row>
    <row r="81" spans="5:8" hidden="1" outlineLevel="1" x14ac:dyDescent="0.25">
      <c r="E81">
        <v>7</v>
      </c>
      <c r="H81" t="str">
        <f t="shared" si="7"/>
        <v>062-26.1.2.7</v>
      </c>
    </row>
    <row r="82" spans="5:8" hidden="1" outlineLevel="1" x14ac:dyDescent="0.25">
      <c r="E82">
        <v>8</v>
      </c>
      <c r="H82" t="str">
        <f t="shared" si="7"/>
        <v>062-26.1.2.8</v>
      </c>
    </row>
    <row r="83" spans="5:8" hidden="1" outlineLevel="1" x14ac:dyDescent="0.25">
      <c r="E83">
        <v>3</v>
      </c>
    </row>
    <row r="84" spans="5:8" hidden="1" outlineLevel="1" x14ac:dyDescent="0.25">
      <c r="E84">
        <v>1</v>
      </c>
      <c r="H84" t="str">
        <f t="shared" ref="H84:H91" si="8">$T$8&amp;".1."&amp;$E$83&amp;"."&amp;E84</f>
        <v>062-26.1.3.1</v>
      </c>
    </row>
    <row r="85" spans="5:8" hidden="1" outlineLevel="1" x14ac:dyDescent="0.25">
      <c r="E85">
        <v>2</v>
      </c>
      <c r="H85" t="str">
        <f t="shared" si="8"/>
        <v>062-26.1.3.2</v>
      </c>
    </row>
    <row r="86" spans="5:8" hidden="1" outlineLevel="1" x14ac:dyDescent="0.25">
      <c r="E86">
        <v>3</v>
      </c>
      <c r="H86" t="str">
        <f t="shared" si="8"/>
        <v>062-26.1.3.3</v>
      </c>
    </row>
    <row r="87" spans="5:8" hidden="1" outlineLevel="1" x14ac:dyDescent="0.25">
      <c r="E87">
        <v>4</v>
      </c>
      <c r="H87" t="str">
        <f t="shared" si="8"/>
        <v>062-26.1.3.4</v>
      </c>
    </row>
    <row r="88" spans="5:8" hidden="1" outlineLevel="1" x14ac:dyDescent="0.25">
      <c r="E88">
        <v>5</v>
      </c>
      <c r="H88" t="str">
        <f t="shared" si="8"/>
        <v>062-26.1.3.5</v>
      </c>
    </row>
    <row r="89" spans="5:8" hidden="1" outlineLevel="1" x14ac:dyDescent="0.25">
      <c r="E89">
        <v>6</v>
      </c>
      <c r="H89" t="str">
        <f t="shared" si="8"/>
        <v>062-26.1.3.6</v>
      </c>
    </row>
    <row r="90" spans="5:8" hidden="1" outlineLevel="1" x14ac:dyDescent="0.25">
      <c r="E90">
        <v>7</v>
      </c>
      <c r="H90" t="str">
        <f t="shared" si="8"/>
        <v>062-26.1.3.7</v>
      </c>
    </row>
    <row r="91" spans="5:8" hidden="1" outlineLevel="1" x14ac:dyDescent="0.25">
      <c r="E91">
        <v>8</v>
      </c>
      <c r="H91" t="str">
        <f t="shared" si="8"/>
        <v>062-26.1.3.8</v>
      </c>
    </row>
    <row r="92" spans="5:8" collapsed="1" x14ac:dyDescent="0.25"/>
  </sheetData>
  <sheetProtection algorithmName="SHA-512" hashValue="MV0ubY6bmvdeTSJrgpoSMh6f1UUh5R9eC3dhocU1pM/KWoxpU05NRfrPh/l7DKh3EI1ae3M8yKdYZzywJ0pX1g==" saltValue="lKOBSnhaTvIOXH3brO8uOg==" spinCount="100000" sheet="1" objects="1" scenarios="1" selectLockedCells="1" selectUnlockedCells="1"/>
  <mergeCells count="16">
    <mergeCell ref="AG10:AH10"/>
    <mergeCell ref="U11:U12"/>
    <mergeCell ref="V11:V12"/>
    <mergeCell ref="W11:W12"/>
    <mergeCell ref="X11:X12"/>
    <mergeCell ref="Y11:Y12"/>
    <mergeCell ref="Z11:Z12"/>
    <mergeCell ref="AA11:AC11"/>
    <mergeCell ref="AD11:AF11"/>
    <mergeCell ref="AG11:AG12"/>
    <mergeCell ref="AH11:AH12"/>
    <mergeCell ref="I54:J54"/>
    <mergeCell ref="B10:C10"/>
    <mergeCell ref="E10:F10"/>
    <mergeCell ref="T10:T12"/>
    <mergeCell ref="U10:AF10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8849" r:id="rId3" name="Group Box 1">
              <controlPr locked="0" defaultSize="0" autoFill="0" autoPict="0">
                <anchor moveWithCells="1">
                  <from>
                    <xdr:col>1</xdr:col>
                    <xdr:colOff>0</xdr:colOff>
                    <xdr:row>13</xdr:row>
                    <xdr:rowOff>28575</xdr:rowOff>
                  </from>
                  <to>
                    <xdr:col>2</xdr:col>
                    <xdr:colOff>561975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50" r:id="rId4" name="Option Button 2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14</xdr:row>
                    <xdr:rowOff>38100</xdr:rowOff>
                  </from>
                  <to>
                    <xdr:col>2</xdr:col>
                    <xdr:colOff>485775</xdr:colOff>
                    <xdr:row>15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51" r:id="rId5" name="Option Button 3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15</xdr:row>
                    <xdr:rowOff>57150</xdr:rowOff>
                  </from>
                  <to>
                    <xdr:col>2</xdr:col>
                    <xdr:colOff>485775</xdr:colOff>
                    <xdr:row>16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52" r:id="rId6" name="Option Button 4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16</xdr:row>
                    <xdr:rowOff>76200</xdr:rowOff>
                  </from>
                  <to>
                    <xdr:col>2</xdr:col>
                    <xdr:colOff>485775</xdr:colOff>
                    <xdr:row>17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53" r:id="rId7" name="Option Button 5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17</xdr:row>
                    <xdr:rowOff>95250</xdr:rowOff>
                  </from>
                  <to>
                    <xdr:col>2</xdr:col>
                    <xdr:colOff>485775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54" r:id="rId8" name="Option Button 6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18</xdr:row>
                    <xdr:rowOff>123825</xdr:rowOff>
                  </from>
                  <to>
                    <xdr:col>2</xdr:col>
                    <xdr:colOff>485775</xdr:colOff>
                    <xdr:row>19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55" r:id="rId9" name="Option Button 7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19</xdr:row>
                    <xdr:rowOff>142875</xdr:rowOff>
                  </from>
                  <to>
                    <xdr:col>2</xdr:col>
                    <xdr:colOff>485775</xdr:colOff>
                    <xdr:row>20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56" r:id="rId10" name="Option Button 8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20</xdr:row>
                    <xdr:rowOff>161925</xdr:rowOff>
                  </from>
                  <to>
                    <xdr:col>2</xdr:col>
                    <xdr:colOff>485775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57" r:id="rId11" name="Option Button 9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21</xdr:row>
                    <xdr:rowOff>180975</xdr:rowOff>
                  </from>
                  <to>
                    <xdr:col>2</xdr:col>
                    <xdr:colOff>485775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58" r:id="rId12" name="Group Box 10">
              <controlPr defaultSize="0" autoFill="0" autoPict="0">
                <anchor moveWithCells="1">
                  <from>
                    <xdr:col>1</xdr:col>
                    <xdr:colOff>9525</xdr:colOff>
                    <xdr:row>25</xdr:row>
                    <xdr:rowOff>47625</xdr:rowOff>
                  </from>
                  <to>
                    <xdr:col>2</xdr:col>
                    <xdr:colOff>571500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59" r:id="rId13" name="Option Button 11">
              <controlPr defaultSize="0" autoFill="0" autoLine="0" autoPict="0">
                <anchor moveWithCells="1">
                  <from>
                    <xdr:col>1</xdr:col>
                    <xdr:colOff>276225</xdr:colOff>
                    <xdr:row>26</xdr:row>
                    <xdr:rowOff>57150</xdr:rowOff>
                  </from>
                  <to>
                    <xdr:col>2</xdr:col>
                    <xdr:colOff>485775</xdr:colOff>
                    <xdr:row>27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60" r:id="rId14" name="Option Button 12">
              <controlPr defaultSize="0" autoFill="0" autoLine="0" autoPict="0">
                <anchor moveWithCells="1">
                  <from>
                    <xdr:col>1</xdr:col>
                    <xdr:colOff>276225</xdr:colOff>
                    <xdr:row>27</xdr:row>
                    <xdr:rowOff>85725</xdr:rowOff>
                  </from>
                  <to>
                    <xdr:col>2</xdr:col>
                    <xdr:colOff>485775</xdr:colOff>
                    <xdr:row>28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61" r:id="rId15" name="Option Button 13">
              <controlPr defaultSize="0" autoFill="0" autoLine="0" autoPict="0">
                <anchor moveWithCells="1">
                  <from>
                    <xdr:col>1</xdr:col>
                    <xdr:colOff>276225</xdr:colOff>
                    <xdr:row>28</xdr:row>
                    <xdr:rowOff>114300</xdr:rowOff>
                  </from>
                  <to>
                    <xdr:col>2</xdr:col>
                    <xdr:colOff>485775</xdr:colOff>
                    <xdr:row>29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62" r:id="rId16" name="Option Button 14">
              <controlPr defaultSize="0" autoFill="0" autoLine="0" autoPict="0">
                <anchor moveWithCells="1">
                  <from>
                    <xdr:col>1</xdr:col>
                    <xdr:colOff>276225</xdr:colOff>
                    <xdr:row>29</xdr:row>
                    <xdr:rowOff>142875</xdr:rowOff>
                  </from>
                  <to>
                    <xdr:col>2</xdr:col>
                    <xdr:colOff>485775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63" r:id="rId17" name="Option Button 15">
              <controlPr defaultSize="0" autoFill="0" autoLine="0" autoPict="0">
                <anchor moveWithCells="1">
                  <from>
                    <xdr:col>1</xdr:col>
                    <xdr:colOff>276225</xdr:colOff>
                    <xdr:row>30</xdr:row>
                    <xdr:rowOff>171450</xdr:rowOff>
                  </from>
                  <to>
                    <xdr:col>2</xdr:col>
                    <xdr:colOff>485775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64" r:id="rId18" name="Option Button 16">
              <controlPr defaultSize="0" autoFill="0" autoLine="0" autoPict="0">
                <anchor moveWithCells="1">
                  <from>
                    <xdr:col>1</xdr:col>
                    <xdr:colOff>276225</xdr:colOff>
                    <xdr:row>32</xdr:row>
                    <xdr:rowOff>9525</xdr:rowOff>
                  </from>
                  <to>
                    <xdr:col>2</xdr:col>
                    <xdr:colOff>485775</xdr:colOff>
                    <xdr:row>33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65" r:id="rId19" name="Option Button 17">
              <controlPr defaultSize="0" autoFill="0" autoLine="0" autoPict="0">
                <anchor moveWithCells="1">
                  <from>
                    <xdr:col>1</xdr:col>
                    <xdr:colOff>276225</xdr:colOff>
                    <xdr:row>33</xdr:row>
                    <xdr:rowOff>38100</xdr:rowOff>
                  </from>
                  <to>
                    <xdr:col>2</xdr:col>
                    <xdr:colOff>485775</xdr:colOff>
                    <xdr:row>34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66" r:id="rId20" name="Option Button 18">
              <controlPr defaultSize="0" autoFill="0" autoLine="0" autoPict="0">
                <anchor moveWithCells="1">
                  <from>
                    <xdr:col>1</xdr:col>
                    <xdr:colOff>276225</xdr:colOff>
                    <xdr:row>34</xdr:row>
                    <xdr:rowOff>57150</xdr:rowOff>
                  </from>
                  <to>
                    <xdr:col>2</xdr:col>
                    <xdr:colOff>485775</xdr:colOff>
                    <xdr:row>35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67" r:id="rId21" name="Group Box 19">
              <controlPr defaultSize="0" autoFill="0" autoPict="0">
                <anchor moveWithCells="1">
                  <from>
                    <xdr:col>1</xdr:col>
                    <xdr:colOff>9525</xdr:colOff>
                    <xdr:row>37</xdr:row>
                    <xdr:rowOff>142875</xdr:rowOff>
                  </from>
                  <to>
                    <xdr:col>2</xdr:col>
                    <xdr:colOff>571500</xdr:colOff>
                    <xdr:row>47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68" r:id="rId22" name="Option Button 20">
              <controlPr defaultSize="0" autoFill="0" autoLine="0" autoPict="0">
                <anchor moveWithCells="1">
                  <from>
                    <xdr:col>1</xdr:col>
                    <xdr:colOff>276225</xdr:colOff>
                    <xdr:row>38</xdr:row>
                    <xdr:rowOff>123825</xdr:rowOff>
                  </from>
                  <to>
                    <xdr:col>2</xdr:col>
                    <xdr:colOff>485775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69" r:id="rId23" name="Option Button 21">
              <controlPr defaultSize="0" autoFill="0" autoLine="0" autoPict="0">
                <anchor moveWithCells="1">
                  <from>
                    <xdr:col>1</xdr:col>
                    <xdr:colOff>276225</xdr:colOff>
                    <xdr:row>39</xdr:row>
                    <xdr:rowOff>123825</xdr:rowOff>
                  </from>
                  <to>
                    <xdr:col>2</xdr:col>
                    <xdr:colOff>485775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70" r:id="rId24" name="Option Button 22">
              <controlPr defaultSize="0" autoFill="0" autoLine="0" autoPict="0">
                <anchor moveWithCells="1">
                  <from>
                    <xdr:col>1</xdr:col>
                    <xdr:colOff>276225</xdr:colOff>
                    <xdr:row>40</xdr:row>
                    <xdr:rowOff>123825</xdr:rowOff>
                  </from>
                  <to>
                    <xdr:col>2</xdr:col>
                    <xdr:colOff>485775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71" r:id="rId25" name="Option Button 23">
              <controlPr defaultSize="0" autoFill="0" autoLine="0" autoPict="0">
                <anchor moveWithCells="1">
                  <from>
                    <xdr:col>1</xdr:col>
                    <xdr:colOff>276225</xdr:colOff>
                    <xdr:row>41</xdr:row>
                    <xdr:rowOff>133350</xdr:rowOff>
                  </from>
                  <to>
                    <xdr:col>2</xdr:col>
                    <xdr:colOff>485775</xdr:colOff>
                    <xdr:row>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72" r:id="rId26" name="Option Button 24">
              <controlPr defaultSize="0" autoFill="0" autoLine="0" autoPict="0">
                <anchor moveWithCells="1">
                  <from>
                    <xdr:col>1</xdr:col>
                    <xdr:colOff>276225</xdr:colOff>
                    <xdr:row>42</xdr:row>
                    <xdr:rowOff>133350</xdr:rowOff>
                  </from>
                  <to>
                    <xdr:col>2</xdr:col>
                    <xdr:colOff>485775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73" r:id="rId27" name="Option Button 25">
              <controlPr defaultSize="0" autoFill="0" autoLine="0" autoPict="0">
                <anchor moveWithCells="1">
                  <from>
                    <xdr:col>1</xdr:col>
                    <xdr:colOff>276225</xdr:colOff>
                    <xdr:row>43</xdr:row>
                    <xdr:rowOff>133350</xdr:rowOff>
                  </from>
                  <to>
                    <xdr:col>2</xdr:col>
                    <xdr:colOff>485775</xdr:colOff>
                    <xdr:row>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74" r:id="rId28" name="Option Button 26">
              <controlPr defaultSize="0" autoFill="0" autoLine="0" autoPict="0">
                <anchor moveWithCells="1">
                  <from>
                    <xdr:col>1</xdr:col>
                    <xdr:colOff>276225</xdr:colOff>
                    <xdr:row>44</xdr:row>
                    <xdr:rowOff>133350</xdr:rowOff>
                  </from>
                  <to>
                    <xdr:col>2</xdr:col>
                    <xdr:colOff>485775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75" r:id="rId29" name="Option Button 27">
              <controlPr defaultSize="0" autoFill="0" autoLine="0" autoPict="0">
                <anchor moveWithCells="1">
                  <from>
                    <xdr:col>1</xdr:col>
                    <xdr:colOff>276225</xdr:colOff>
                    <xdr:row>45</xdr:row>
                    <xdr:rowOff>133350</xdr:rowOff>
                  </from>
                  <to>
                    <xdr:col>2</xdr:col>
                    <xdr:colOff>485775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76" r:id="rId30" name="Group Box 28">
              <controlPr defaultSize="0" autoFill="0" autoPict="0">
                <anchor moveWithCells="1">
                  <from>
                    <xdr:col>4</xdr:col>
                    <xdr:colOff>0</xdr:colOff>
                    <xdr:row>13</xdr:row>
                    <xdr:rowOff>19050</xdr:rowOff>
                  </from>
                  <to>
                    <xdr:col>5</xdr:col>
                    <xdr:colOff>561975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77" r:id="rId31" name="Option Button 29">
              <controlPr defaultSize="0" autoFill="0" autoLine="0" autoPict="0">
                <anchor moveWithCells="1">
                  <from>
                    <xdr:col>4</xdr:col>
                    <xdr:colOff>276225</xdr:colOff>
                    <xdr:row>14</xdr:row>
                    <xdr:rowOff>28575</xdr:rowOff>
                  </from>
                  <to>
                    <xdr:col>5</xdr:col>
                    <xdr:colOff>485775</xdr:colOff>
                    <xdr:row>15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78" r:id="rId32" name="Option Button 30">
              <controlPr defaultSize="0" autoFill="0" autoLine="0" autoPict="0">
                <anchor moveWithCells="1">
                  <from>
                    <xdr:col>4</xdr:col>
                    <xdr:colOff>276225</xdr:colOff>
                    <xdr:row>15</xdr:row>
                    <xdr:rowOff>47625</xdr:rowOff>
                  </from>
                  <to>
                    <xdr:col>5</xdr:col>
                    <xdr:colOff>485775</xdr:colOff>
                    <xdr:row>16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79" r:id="rId33" name="Option Button 31">
              <controlPr defaultSize="0" autoFill="0" autoLine="0" autoPict="0">
                <anchor moveWithCells="1">
                  <from>
                    <xdr:col>4</xdr:col>
                    <xdr:colOff>276225</xdr:colOff>
                    <xdr:row>16</xdr:row>
                    <xdr:rowOff>76200</xdr:rowOff>
                  </from>
                  <to>
                    <xdr:col>5</xdr:col>
                    <xdr:colOff>485775</xdr:colOff>
                    <xdr:row>17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80" r:id="rId34" name="Option Button 32">
              <controlPr defaultSize="0" autoFill="0" autoLine="0" autoPict="0">
                <anchor moveWithCells="1">
                  <from>
                    <xdr:col>4</xdr:col>
                    <xdr:colOff>276225</xdr:colOff>
                    <xdr:row>17</xdr:row>
                    <xdr:rowOff>95250</xdr:rowOff>
                  </from>
                  <to>
                    <xdr:col>5</xdr:col>
                    <xdr:colOff>485775</xdr:colOff>
                    <xdr:row>18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81" r:id="rId35" name="Option Button 33">
              <controlPr defaultSize="0" autoFill="0" autoLine="0" autoPict="0">
                <anchor moveWithCells="1">
                  <from>
                    <xdr:col>4</xdr:col>
                    <xdr:colOff>276225</xdr:colOff>
                    <xdr:row>18</xdr:row>
                    <xdr:rowOff>114300</xdr:rowOff>
                  </from>
                  <to>
                    <xdr:col>5</xdr:col>
                    <xdr:colOff>485775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82" r:id="rId36" name="Option Button 34">
              <controlPr defaultSize="0" autoFill="0" autoLine="0" autoPict="0">
                <anchor moveWithCells="1">
                  <from>
                    <xdr:col>4</xdr:col>
                    <xdr:colOff>276225</xdr:colOff>
                    <xdr:row>19</xdr:row>
                    <xdr:rowOff>133350</xdr:rowOff>
                  </from>
                  <to>
                    <xdr:col>5</xdr:col>
                    <xdr:colOff>485775</xdr:colOff>
                    <xdr:row>20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83" r:id="rId37" name="Option Button 35">
              <controlPr defaultSize="0" autoFill="0" autoLine="0" autoPict="0">
                <anchor moveWithCells="1">
                  <from>
                    <xdr:col>4</xdr:col>
                    <xdr:colOff>276225</xdr:colOff>
                    <xdr:row>20</xdr:row>
                    <xdr:rowOff>152400</xdr:rowOff>
                  </from>
                  <to>
                    <xdr:col>5</xdr:col>
                    <xdr:colOff>485775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84" r:id="rId38" name="Option Button 36">
              <controlPr defaultSize="0" autoFill="0" autoLine="0" autoPict="0">
                <anchor moveWithCells="1">
                  <from>
                    <xdr:col>4</xdr:col>
                    <xdr:colOff>276225</xdr:colOff>
                    <xdr:row>21</xdr:row>
                    <xdr:rowOff>171450</xdr:rowOff>
                  </from>
                  <to>
                    <xdr:col>5</xdr:col>
                    <xdr:colOff>485775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85" r:id="rId39" name="Group Box 37">
              <controlPr defaultSize="0" autoFill="0" autoPict="0">
                <anchor moveWithCells="1">
                  <from>
                    <xdr:col>4</xdr:col>
                    <xdr:colOff>9525</xdr:colOff>
                    <xdr:row>25</xdr:row>
                    <xdr:rowOff>47625</xdr:rowOff>
                  </from>
                  <to>
                    <xdr:col>5</xdr:col>
                    <xdr:colOff>561975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86" r:id="rId40" name="Option Button 38">
              <controlPr defaultSize="0" autoFill="0" autoLine="0" autoPict="0">
                <anchor moveWithCells="1">
                  <from>
                    <xdr:col>4</xdr:col>
                    <xdr:colOff>276225</xdr:colOff>
                    <xdr:row>26</xdr:row>
                    <xdr:rowOff>47625</xdr:rowOff>
                  </from>
                  <to>
                    <xdr:col>5</xdr:col>
                    <xdr:colOff>485775</xdr:colOff>
                    <xdr:row>27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87" r:id="rId41" name="Option Button 39">
              <controlPr defaultSize="0" autoFill="0" autoLine="0" autoPict="0">
                <anchor moveWithCells="1">
                  <from>
                    <xdr:col>4</xdr:col>
                    <xdr:colOff>276225</xdr:colOff>
                    <xdr:row>27</xdr:row>
                    <xdr:rowOff>76200</xdr:rowOff>
                  </from>
                  <to>
                    <xdr:col>5</xdr:col>
                    <xdr:colOff>485775</xdr:colOff>
                    <xdr:row>28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88" r:id="rId42" name="Option Button 40">
              <controlPr defaultSize="0" autoFill="0" autoLine="0" autoPict="0">
                <anchor moveWithCells="1">
                  <from>
                    <xdr:col>4</xdr:col>
                    <xdr:colOff>276225</xdr:colOff>
                    <xdr:row>28</xdr:row>
                    <xdr:rowOff>104775</xdr:rowOff>
                  </from>
                  <to>
                    <xdr:col>5</xdr:col>
                    <xdr:colOff>485775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89" r:id="rId43" name="Option Button 41">
              <controlPr defaultSize="0" autoFill="0" autoLine="0" autoPict="0">
                <anchor moveWithCells="1">
                  <from>
                    <xdr:col>4</xdr:col>
                    <xdr:colOff>276225</xdr:colOff>
                    <xdr:row>29</xdr:row>
                    <xdr:rowOff>133350</xdr:rowOff>
                  </from>
                  <to>
                    <xdr:col>5</xdr:col>
                    <xdr:colOff>485775</xdr:colOff>
                    <xdr:row>30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90" r:id="rId44" name="Option Button 42">
              <controlPr defaultSize="0" autoFill="0" autoLine="0" autoPict="0">
                <anchor moveWithCells="1">
                  <from>
                    <xdr:col>4</xdr:col>
                    <xdr:colOff>276225</xdr:colOff>
                    <xdr:row>30</xdr:row>
                    <xdr:rowOff>152400</xdr:rowOff>
                  </from>
                  <to>
                    <xdr:col>5</xdr:col>
                    <xdr:colOff>485775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91" r:id="rId45" name="Option Button 43">
              <controlPr defaultSize="0" autoFill="0" autoLine="0" autoPict="0">
                <anchor moveWithCells="1">
                  <from>
                    <xdr:col>4</xdr:col>
                    <xdr:colOff>276225</xdr:colOff>
                    <xdr:row>31</xdr:row>
                    <xdr:rowOff>180975</xdr:rowOff>
                  </from>
                  <to>
                    <xdr:col>5</xdr:col>
                    <xdr:colOff>485775</xdr:colOff>
                    <xdr:row>33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92" r:id="rId46" name="Option Button 44">
              <controlPr defaultSize="0" autoFill="0" autoLine="0" autoPict="0">
                <anchor moveWithCells="1">
                  <from>
                    <xdr:col>4</xdr:col>
                    <xdr:colOff>276225</xdr:colOff>
                    <xdr:row>33</xdr:row>
                    <xdr:rowOff>19050</xdr:rowOff>
                  </from>
                  <to>
                    <xdr:col>5</xdr:col>
                    <xdr:colOff>485775</xdr:colOff>
                    <xdr:row>34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93" r:id="rId47" name="Option Button 45">
              <controlPr defaultSize="0" autoFill="0" autoLine="0" autoPict="0">
                <anchor moveWithCells="1">
                  <from>
                    <xdr:col>4</xdr:col>
                    <xdr:colOff>276225</xdr:colOff>
                    <xdr:row>34</xdr:row>
                    <xdr:rowOff>47625</xdr:rowOff>
                  </from>
                  <to>
                    <xdr:col>5</xdr:col>
                    <xdr:colOff>485775</xdr:colOff>
                    <xdr:row>35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94" r:id="rId48" name="Group Box 46">
              <controlPr defaultSize="0" autoFill="0" autoPict="0">
                <anchor moveWithCells="1">
                  <from>
                    <xdr:col>4</xdr:col>
                    <xdr:colOff>9525</xdr:colOff>
                    <xdr:row>37</xdr:row>
                    <xdr:rowOff>133350</xdr:rowOff>
                  </from>
                  <to>
                    <xdr:col>5</xdr:col>
                    <xdr:colOff>571500</xdr:colOff>
                    <xdr:row>47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95" r:id="rId49" name="Option Button 47">
              <controlPr defaultSize="0" autoFill="0" autoLine="0" autoPict="0">
                <anchor moveWithCells="1">
                  <from>
                    <xdr:col>4</xdr:col>
                    <xdr:colOff>276225</xdr:colOff>
                    <xdr:row>38</xdr:row>
                    <xdr:rowOff>114300</xdr:rowOff>
                  </from>
                  <to>
                    <xdr:col>5</xdr:col>
                    <xdr:colOff>485775</xdr:colOff>
                    <xdr:row>39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96" r:id="rId50" name="Option Button 48">
              <controlPr defaultSize="0" autoFill="0" autoLine="0" autoPict="0">
                <anchor moveWithCells="1">
                  <from>
                    <xdr:col>4</xdr:col>
                    <xdr:colOff>276225</xdr:colOff>
                    <xdr:row>39</xdr:row>
                    <xdr:rowOff>114300</xdr:rowOff>
                  </from>
                  <to>
                    <xdr:col>5</xdr:col>
                    <xdr:colOff>485775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97" r:id="rId51" name="Option Button 49">
              <controlPr defaultSize="0" autoFill="0" autoLine="0" autoPict="0">
                <anchor moveWithCells="1">
                  <from>
                    <xdr:col>4</xdr:col>
                    <xdr:colOff>276225</xdr:colOff>
                    <xdr:row>40</xdr:row>
                    <xdr:rowOff>123825</xdr:rowOff>
                  </from>
                  <to>
                    <xdr:col>5</xdr:col>
                    <xdr:colOff>485775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98" r:id="rId52" name="Option Button 50">
              <controlPr defaultSize="0" autoFill="0" autoLine="0" autoPict="0">
                <anchor moveWithCells="1">
                  <from>
                    <xdr:col>4</xdr:col>
                    <xdr:colOff>276225</xdr:colOff>
                    <xdr:row>41</xdr:row>
                    <xdr:rowOff>123825</xdr:rowOff>
                  </from>
                  <to>
                    <xdr:col>5</xdr:col>
                    <xdr:colOff>485775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899" r:id="rId53" name="Option Button 51">
              <controlPr defaultSize="0" autoFill="0" autoLine="0" autoPict="0">
                <anchor moveWithCells="1">
                  <from>
                    <xdr:col>4</xdr:col>
                    <xdr:colOff>276225</xdr:colOff>
                    <xdr:row>42</xdr:row>
                    <xdr:rowOff>123825</xdr:rowOff>
                  </from>
                  <to>
                    <xdr:col>5</xdr:col>
                    <xdr:colOff>485775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900" r:id="rId54" name="Option Button 52">
              <controlPr defaultSize="0" autoFill="0" autoLine="0" autoPict="0">
                <anchor moveWithCells="1">
                  <from>
                    <xdr:col>4</xdr:col>
                    <xdr:colOff>276225</xdr:colOff>
                    <xdr:row>43</xdr:row>
                    <xdr:rowOff>123825</xdr:rowOff>
                  </from>
                  <to>
                    <xdr:col>5</xdr:col>
                    <xdr:colOff>485775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901" r:id="rId55" name="Option Button 53">
              <controlPr defaultSize="0" autoFill="0" autoLine="0" autoPict="0">
                <anchor moveWithCells="1">
                  <from>
                    <xdr:col>4</xdr:col>
                    <xdr:colOff>276225</xdr:colOff>
                    <xdr:row>44</xdr:row>
                    <xdr:rowOff>123825</xdr:rowOff>
                  </from>
                  <to>
                    <xdr:col>5</xdr:col>
                    <xdr:colOff>485775</xdr:colOff>
                    <xdr:row>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902" r:id="rId56" name="Option Button 54">
              <controlPr defaultSize="0" autoFill="0" autoLine="0" autoPict="0">
                <anchor moveWithCells="1">
                  <from>
                    <xdr:col>4</xdr:col>
                    <xdr:colOff>276225</xdr:colOff>
                    <xdr:row>45</xdr:row>
                    <xdr:rowOff>123825</xdr:rowOff>
                  </from>
                  <to>
                    <xdr:col>5</xdr:col>
                    <xdr:colOff>485775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903" r:id="rId57" name="Check Box 55">
              <controlPr defaultSize="0" autoFill="0" autoLine="0" autoPict="0">
                <anchor moveWithCells="1">
                  <from>
                    <xdr:col>9</xdr:col>
                    <xdr:colOff>114300</xdr:colOff>
                    <xdr:row>13</xdr:row>
                    <xdr:rowOff>161925</xdr:rowOff>
                  </from>
                  <to>
                    <xdr:col>9</xdr:col>
                    <xdr:colOff>323850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904" r:id="rId58" name="Check Box 56">
              <controlPr defaultSize="0" autoFill="0" autoLine="0" autoPict="0">
                <anchor moveWithCells="1">
                  <from>
                    <xdr:col>9</xdr:col>
                    <xdr:colOff>114300</xdr:colOff>
                    <xdr:row>14</xdr:row>
                    <xdr:rowOff>161925</xdr:rowOff>
                  </from>
                  <to>
                    <xdr:col>9</xdr:col>
                    <xdr:colOff>323850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905" r:id="rId59" name="Check Box 57">
              <controlPr defaultSize="0" autoFill="0" autoLine="0" autoPict="0">
                <anchor moveWithCells="1">
                  <from>
                    <xdr:col>9</xdr:col>
                    <xdr:colOff>114300</xdr:colOff>
                    <xdr:row>15</xdr:row>
                    <xdr:rowOff>161925</xdr:rowOff>
                  </from>
                  <to>
                    <xdr:col>9</xdr:col>
                    <xdr:colOff>323850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906" r:id="rId60" name="Check Box 58">
              <controlPr defaultSize="0" autoFill="0" autoLine="0" autoPict="0">
                <anchor moveWithCells="1">
                  <from>
                    <xdr:col>9</xdr:col>
                    <xdr:colOff>114300</xdr:colOff>
                    <xdr:row>16</xdr:row>
                    <xdr:rowOff>161925</xdr:rowOff>
                  </from>
                  <to>
                    <xdr:col>9</xdr:col>
                    <xdr:colOff>323850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907" r:id="rId61" name="Check Box 59">
              <controlPr defaultSize="0" autoFill="0" autoLine="0" autoPict="0">
                <anchor moveWithCells="1">
                  <from>
                    <xdr:col>9</xdr:col>
                    <xdr:colOff>66675</xdr:colOff>
                    <xdr:row>26</xdr:row>
                    <xdr:rowOff>171450</xdr:rowOff>
                  </from>
                  <to>
                    <xdr:col>9</xdr:col>
                    <xdr:colOff>276225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908" r:id="rId62" name="Check Box 60">
              <controlPr defaultSize="0" autoFill="0" autoLine="0" autoPict="0">
                <anchor moveWithCells="1">
                  <from>
                    <xdr:col>9</xdr:col>
                    <xdr:colOff>66675</xdr:colOff>
                    <xdr:row>27</xdr:row>
                    <xdr:rowOff>190500</xdr:rowOff>
                  </from>
                  <to>
                    <xdr:col>9</xdr:col>
                    <xdr:colOff>276225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909" r:id="rId63" name="Check Box 61">
              <controlPr defaultSize="0" autoFill="0" autoLine="0" autoPict="0">
                <anchor moveWithCells="1">
                  <from>
                    <xdr:col>9</xdr:col>
                    <xdr:colOff>66675</xdr:colOff>
                    <xdr:row>29</xdr:row>
                    <xdr:rowOff>9525</xdr:rowOff>
                  </from>
                  <to>
                    <xdr:col>9</xdr:col>
                    <xdr:colOff>276225</xdr:colOff>
                    <xdr:row>30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910" r:id="rId64" name="Check Box 62">
              <controlPr defaultSize="0" autoFill="0" autoLine="0" autoPict="0">
                <anchor moveWithCells="1">
                  <from>
                    <xdr:col>9</xdr:col>
                    <xdr:colOff>66675</xdr:colOff>
                    <xdr:row>30</xdr:row>
                    <xdr:rowOff>28575</xdr:rowOff>
                  </from>
                  <to>
                    <xdr:col>9</xdr:col>
                    <xdr:colOff>276225</xdr:colOff>
                    <xdr:row>31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911" r:id="rId65" name="Check Box 63">
              <controlPr defaultSize="0" autoFill="0" autoLine="0" autoPict="0">
                <anchor moveWithCells="1">
                  <from>
                    <xdr:col>9</xdr:col>
                    <xdr:colOff>66675</xdr:colOff>
                    <xdr:row>31</xdr:row>
                    <xdr:rowOff>38100</xdr:rowOff>
                  </from>
                  <to>
                    <xdr:col>9</xdr:col>
                    <xdr:colOff>276225</xdr:colOff>
                    <xdr:row>32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912" r:id="rId66" name="Check Box 64">
              <controlPr defaultSize="0" autoFill="0" autoLine="0" autoPict="0">
                <anchor moveWithCells="1">
                  <from>
                    <xdr:col>9</xdr:col>
                    <xdr:colOff>38100</xdr:colOff>
                    <xdr:row>39</xdr:row>
                    <xdr:rowOff>161925</xdr:rowOff>
                  </from>
                  <to>
                    <xdr:col>9</xdr:col>
                    <xdr:colOff>247650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913" r:id="rId67" name="Check Box 65">
              <controlPr defaultSize="0" autoFill="0" autoLine="0" autoPict="0">
                <anchor moveWithCells="1">
                  <from>
                    <xdr:col>9</xdr:col>
                    <xdr:colOff>38100</xdr:colOff>
                    <xdr:row>40</xdr:row>
                    <xdr:rowOff>161925</xdr:rowOff>
                  </from>
                  <to>
                    <xdr:col>9</xdr:col>
                    <xdr:colOff>247650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914" r:id="rId68" name="Check Box 66">
              <controlPr defaultSize="0" autoFill="0" autoLine="0" autoPict="0">
                <anchor moveWithCells="1">
                  <from>
                    <xdr:col>9</xdr:col>
                    <xdr:colOff>38100</xdr:colOff>
                    <xdr:row>41</xdr:row>
                    <xdr:rowOff>161925</xdr:rowOff>
                  </from>
                  <to>
                    <xdr:col>9</xdr:col>
                    <xdr:colOff>247650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915" r:id="rId69" name="Check Box 67">
              <controlPr defaultSize="0" autoFill="0" autoLine="0" autoPict="0">
                <anchor moveWithCells="1">
                  <from>
                    <xdr:col>9</xdr:col>
                    <xdr:colOff>38100</xdr:colOff>
                    <xdr:row>42</xdr:row>
                    <xdr:rowOff>152400</xdr:rowOff>
                  </from>
                  <to>
                    <xdr:col>9</xdr:col>
                    <xdr:colOff>247650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916" r:id="rId70" name="Check Box 68">
              <controlPr defaultSize="0" autoFill="0" autoLine="0" autoPict="0">
                <anchor moveWithCells="1">
                  <from>
                    <xdr:col>9</xdr:col>
                    <xdr:colOff>38100</xdr:colOff>
                    <xdr:row>43</xdr:row>
                    <xdr:rowOff>152400</xdr:rowOff>
                  </from>
                  <to>
                    <xdr:col>9</xdr:col>
                    <xdr:colOff>247650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917" r:id="rId71" name="Check Box 69">
              <controlPr defaultSize="0" autoFill="0" autoLine="0" autoPict="0">
                <anchor moveWithCells="1">
                  <from>
                    <xdr:col>9</xdr:col>
                    <xdr:colOff>114300</xdr:colOff>
                    <xdr:row>17</xdr:row>
                    <xdr:rowOff>161925</xdr:rowOff>
                  </from>
                  <to>
                    <xdr:col>11</xdr:col>
                    <xdr:colOff>19050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918" r:id="rId72" name="Check Box 70">
              <controlPr defaultSize="0" autoFill="0" autoLine="0" autoPict="0">
                <anchor moveWithCells="1">
                  <from>
                    <xdr:col>9</xdr:col>
                    <xdr:colOff>114300</xdr:colOff>
                    <xdr:row>18</xdr:row>
                    <xdr:rowOff>161925</xdr:rowOff>
                  </from>
                  <to>
                    <xdr:col>11</xdr:col>
                    <xdr:colOff>19050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919" r:id="rId73" name="Check Box 71">
              <controlPr defaultSize="0" autoFill="0" autoLine="0" autoPict="0">
                <anchor moveWithCells="1">
                  <from>
                    <xdr:col>9</xdr:col>
                    <xdr:colOff>114300</xdr:colOff>
                    <xdr:row>19</xdr:row>
                    <xdr:rowOff>161925</xdr:rowOff>
                  </from>
                  <to>
                    <xdr:col>11</xdr:col>
                    <xdr:colOff>19050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920" r:id="rId74" name="Check Box 72">
              <controlPr defaultSize="0" autoFill="0" autoLine="0" autoPict="0">
                <anchor moveWithCells="1">
                  <from>
                    <xdr:col>9</xdr:col>
                    <xdr:colOff>114300</xdr:colOff>
                    <xdr:row>21</xdr:row>
                    <xdr:rowOff>161925</xdr:rowOff>
                  </from>
                  <to>
                    <xdr:col>11</xdr:col>
                    <xdr:colOff>19050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921" r:id="rId75" name="Check Box 73">
              <controlPr defaultSize="0" autoFill="0" autoLine="0" autoPict="0">
                <anchor moveWithCells="1">
                  <from>
                    <xdr:col>9</xdr:col>
                    <xdr:colOff>66675</xdr:colOff>
                    <xdr:row>32</xdr:row>
                    <xdr:rowOff>38100</xdr:rowOff>
                  </from>
                  <to>
                    <xdr:col>9</xdr:col>
                    <xdr:colOff>276225</xdr:colOff>
                    <xdr:row>33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922" r:id="rId76" name="Check Box 74">
              <controlPr defaultSize="0" autoFill="0" autoLine="0" autoPict="0">
                <anchor moveWithCells="1">
                  <from>
                    <xdr:col>9</xdr:col>
                    <xdr:colOff>66675</xdr:colOff>
                    <xdr:row>34</xdr:row>
                    <xdr:rowOff>38100</xdr:rowOff>
                  </from>
                  <to>
                    <xdr:col>9</xdr:col>
                    <xdr:colOff>276225</xdr:colOff>
                    <xdr:row>35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924" r:id="rId77" name="Check Box 76">
              <controlPr defaultSize="0" autoFill="0" autoLine="0" autoPict="0">
                <anchor moveWithCells="1">
                  <from>
                    <xdr:col>9</xdr:col>
                    <xdr:colOff>38100</xdr:colOff>
                    <xdr:row>45</xdr:row>
                    <xdr:rowOff>152400</xdr:rowOff>
                  </from>
                  <to>
                    <xdr:col>9</xdr:col>
                    <xdr:colOff>247650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925" r:id="rId78" name="Check Box 77">
              <controlPr defaultSize="0" autoFill="0" autoLine="0" autoPict="0">
                <anchor moveWithCells="1">
                  <from>
                    <xdr:col>9</xdr:col>
                    <xdr:colOff>38100</xdr:colOff>
                    <xdr:row>44</xdr:row>
                    <xdr:rowOff>152400</xdr:rowOff>
                  </from>
                  <to>
                    <xdr:col>9</xdr:col>
                    <xdr:colOff>247650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926" r:id="rId79" name="Check Box 78">
              <controlPr defaultSize="0" autoFill="0" autoLine="0" autoPict="0">
                <anchor moveWithCells="1">
                  <from>
                    <xdr:col>9</xdr:col>
                    <xdr:colOff>38100</xdr:colOff>
                    <xdr:row>47</xdr:row>
                    <xdr:rowOff>152400</xdr:rowOff>
                  </from>
                  <to>
                    <xdr:col>9</xdr:col>
                    <xdr:colOff>247650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927" r:id="rId80" name="Check Box 79">
              <controlPr defaultSize="0" autoFill="0" autoLine="0" autoPict="0">
                <anchor moveWithCells="1">
                  <from>
                    <xdr:col>9</xdr:col>
                    <xdr:colOff>66675</xdr:colOff>
                    <xdr:row>33</xdr:row>
                    <xdr:rowOff>38100</xdr:rowOff>
                  </from>
                  <to>
                    <xdr:col>9</xdr:col>
                    <xdr:colOff>276225</xdr:colOff>
                    <xdr:row>34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929" r:id="rId81" name="Check Box 81">
              <controlPr defaultSize="0" autoFill="0" autoLine="0" autoPict="0">
                <anchor moveWithCells="1">
                  <from>
                    <xdr:col>9</xdr:col>
                    <xdr:colOff>114300</xdr:colOff>
                    <xdr:row>20</xdr:row>
                    <xdr:rowOff>161925</xdr:rowOff>
                  </from>
                  <to>
                    <xdr:col>11</xdr:col>
                    <xdr:colOff>19050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931" r:id="rId82" name="Check Box 83">
              <controlPr defaultSize="0" autoFill="0" autoLine="0" autoPict="0">
                <anchor moveWithCells="1">
                  <from>
                    <xdr:col>9</xdr:col>
                    <xdr:colOff>38100</xdr:colOff>
                    <xdr:row>46</xdr:row>
                    <xdr:rowOff>152400</xdr:rowOff>
                  </from>
                  <to>
                    <xdr:col>9</xdr:col>
                    <xdr:colOff>247650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8932" r:id="rId83" name="Check Box 84">
              <controlPr defaultSize="0" autoFill="0" autoLine="0" autoPict="0">
                <anchor moveWithCells="1">
                  <from>
                    <xdr:col>9</xdr:col>
                    <xdr:colOff>66675</xdr:colOff>
                    <xdr:row>35</xdr:row>
                    <xdr:rowOff>38100</xdr:rowOff>
                  </from>
                  <to>
                    <xdr:col>9</xdr:col>
                    <xdr:colOff>276225</xdr:colOff>
                    <xdr:row>36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2871E-5583-4D6F-A398-8F994D56C000}">
  <sheetPr codeName="Sheet19"/>
  <dimension ref="B7:AY83"/>
  <sheetViews>
    <sheetView showGridLines="0" showRowColHeaders="0" zoomScale="85" zoomScaleNormal="85" workbookViewId="0"/>
  </sheetViews>
  <sheetFormatPr defaultColWidth="9.140625" defaultRowHeight="15" outlineLevelRow="1" outlineLevelCol="1" x14ac:dyDescent="0.25"/>
  <cols>
    <col min="1" max="1" width="3.5703125" customWidth="1"/>
    <col min="2" max="3" width="9.140625" customWidth="1"/>
    <col min="4" max="4" width="3.7109375" customWidth="1"/>
    <col min="5" max="6" width="9.140625" customWidth="1"/>
    <col min="7" max="7" width="3.42578125" customWidth="1"/>
    <col min="8" max="9" width="9.140625" customWidth="1"/>
    <col min="10" max="10" width="3.42578125" customWidth="1"/>
    <col min="11" max="11" width="1.140625" customWidth="1"/>
    <col min="12" max="12" width="39.42578125" customWidth="1"/>
    <col min="13" max="13" width="5.140625" customWidth="1"/>
    <col min="14" max="14" width="1.28515625" customWidth="1"/>
    <col min="15" max="15" width="3.5703125" customWidth="1"/>
    <col min="16" max="16" width="1.5703125" customWidth="1"/>
    <col min="17" max="17" width="39.42578125" customWidth="1"/>
    <col min="18" max="18" width="6.42578125" customWidth="1"/>
    <col min="19" max="19" width="1.42578125" customWidth="1"/>
    <col min="20" max="20" width="4.28515625" customWidth="1"/>
    <col min="21" max="21" width="1.42578125" customWidth="1"/>
    <col min="22" max="22" width="45.85546875" bestFit="1" customWidth="1"/>
    <col min="23" max="23" width="5.85546875" customWidth="1"/>
    <col min="24" max="28" width="1.140625" customWidth="1"/>
    <col min="29" max="31" width="9.5703125" hidden="1" customWidth="1" outlineLevel="1"/>
    <col min="32" max="32" width="9.140625" hidden="1" customWidth="1" outlineLevel="1"/>
    <col min="33" max="50" width="10.7109375" hidden="1" customWidth="1" outlineLevel="1"/>
    <col min="51" max="51" width="9.140625" collapsed="1"/>
  </cols>
  <sheetData>
    <row r="7" spans="2:50" ht="30.6" customHeight="1" x14ac:dyDescent="0.25">
      <c r="D7" s="60"/>
      <c r="AF7" t="str">
        <f>AG7&amp;" - " &amp;AH7</f>
        <v xml:space="preserve">062-27 - S’il existe une base de données nationale des décisions de justice, veuillez préciser le pourcentage de décisions publiées pour chaque instance ? </v>
      </c>
      <c r="AG7" s="61" t="str">
        <f>"062-27"</f>
        <v>062-27</v>
      </c>
      <c r="AH7" s="61" t="str">
        <f>_xlfn.XLOOKUP('062-27(a)'!AG7,'ICT questions 2022'!A:A,'ICT questions 2022'!C:C)</f>
        <v xml:space="preserve">S’il existe une base de données nationale des décisions de justice, veuillez préciser le pourcentage de décisions publiées pour chaque instance ? </v>
      </c>
    </row>
    <row r="8" spans="2:50" ht="30.6" customHeight="1" x14ac:dyDescent="0.25">
      <c r="D8" s="60"/>
      <c r="AF8" t="str">
        <f>AG8&amp;" - " &amp;AH8</f>
        <v>062-28 - S’il existe une base de données nationale des décisions de justice, veuillez préciser les modalités de publication :</v>
      </c>
      <c r="AG8" s="61" t="str">
        <f>"062-28"</f>
        <v>062-28</v>
      </c>
      <c r="AH8" s="61" t="str">
        <f>_xlfn.XLOOKUP('062-27(a)'!AG8,'ICT questions 2022'!A:A,'ICT questions 2022'!C:C)</f>
        <v>S’il existe une base de données nationale des décisions de justice, veuillez préciser les modalités de publication :</v>
      </c>
    </row>
    <row r="10" spans="2:50" ht="15" customHeight="1" x14ac:dyDescent="0.25">
      <c r="B10" s="143" t="s">
        <v>1514</v>
      </c>
      <c r="C10" s="144"/>
      <c r="D10" s="84"/>
      <c r="E10" s="144" t="s">
        <v>1515</v>
      </c>
      <c r="F10" s="144"/>
      <c r="G10" s="84"/>
      <c r="H10" s="84" t="s">
        <v>1516</v>
      </c>
      <c r="I10" s="84"/>
      <c r="J10" s="44"/>
      <c r="K10" s="44"/>
      <c r="L10" t="str">
        <f>_xlfn.XLOOKUP(K59,'ICT questions 2022'!$B:$B,'ICT questions 2022'!$D:$D)</f>
        <v>1ère instance</v>
      </c>
      <c r="M10" s="82"/>
      <c r="N10" s="82"/>
      <c r="O10" s="82"/>
      <c r="P10" s="82"/>
      <c r="Q10" t="str">
        <f>_xlfn.XLOOKUP(P59,'ICT questions 2022'!$B:$B,'ICT questions 2022'!$D:$D)</f>
        <v>2ème instance</v>
      </c>
      <c r="R10" s="82"/>
      <c r="S10" s="82"/>
      <c r="T10" s="82"/>
      <c r="U10" s="82"/>
      <c r="V10" t="str">
        <f>_xlfn.XLOOKUP(U59,'ICT questions 2022'!$B:$B,'ICT questions 2022'!$D:$D)</f>
        <v>Cour suprême</v>
      </c>
      <c r="W10" s="82"/>
      <c r="X10" s="82"/>
      <c r="Y10" s="82"/>
      <c r="Z10" s="82"/>
      <c r="AA10" s="82"/>
      <c r="AB10" s="82"/>
      <c r="AC10" s="55" t="s">
        <v>1482</v>
      </c>
      <c r="AD10" s="55" t="s">
        <v>1482</v>
      </c>
      <c r="AE10" s="55" t="s">
        <v>1482</v>
      </c>
      <c r="AG10" s="123" t="s">
        <v>1486</v>
      </c>
      <c r="AH10" s="122" t="s">
        <v>1488</v>
      </c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85"/>
      <c r="AU10" s="85"/>
      <c r="AV10" s="85"/>
      <c r="AW10" s="122" t="s">
        <v>1491</v>
      </c>
      <c r="AX10" s="122"/>
    </row>
    <row r="11" spans="2:50" x14ac:dyDescent="0.25">
      <c r="B11" s="7"/>
      <c r="C11" s="7"/>
      <c r="E11" s="7"/>
      <c r="F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55"/>
      <c r="AD11" s="55"/>
      <c r="AE11" s="55"/>
      <c r="AG11" s="124"/>
      <c r="AH11" s="126" t="s">
        <v>1487</v>
      </c>
      <c r="AI11" s="128" t="s">
        <v>1459</v>
      </c>
      <c r="AJ11" s="126" t="s">
        <v>1487</v>
      </c>
      <c r="AK11" s="128" t="s">
        <v>1459</v>
      </c>
      <c r="AL11" s="126" t="s">
        <v>1487</v>
      </c>
      <c r="AM11" s="128" t="s">
        <v>1459</v>
      </c>
      <c r="AN11" s="134" t="s">
        <v>1509</v>
      </c>
      <c r="AO11" s="135"/>
      <c r="AP11" s="136"/>
      <c r="AQ11" s="137" t="s">
        <v>1510</v>
      </c>
      <c r="AR11" s="138"/>
      <c r="AS11" s="139"/>
      <c r="AT11" s="140" t="s">
        <v>1517</v>
      </c>
      <c r="AU11" s="141"/>
      <c r="AV11" s="142"/>
      <c r="AW11" s="132" t="s">
        <v>1489</v>
      </c>
      <c r="AX11" s="130" t="s">
        <v>1490</v>
      </c>
    </row>
    <row r="12" spans="2:50" x14ac:dyDescent="0.25">
      <c r="AC12" s="56"/>
      <c r="AD12" s="56"/>
      <c r="AE12" s="56"/>
      <c r="AG12" s="125"/>
      <c r="AH12" s="127"/>
      <c r="AI12" s="129"/>
      <c r="AJ12" s="127"/>
      <c r="AK12" s="129"/>
      <c r="AL12" s="127"/>
      <c r="AM12" s="129"/>
      <c r="AN12" s="22" t="s">
        <v>1492</v>
      </c>
      <c r="AO12" s="22" t="s">
        <v>1441</v>
      </c>
      <c r="AP12" s="22" t="s">
        <v>1495</v>
      </c>
      <c r="AQ12" s="11" t="s">
        <v>1492</v>
      </c>
      <c r="AR12" s="11" t="s">
        <v>1441</v>
      </c>
      <c r="AS12" s="11" t="s">
        <v>1495</v>
      </c>
      <c r="AT12" s="88" t="s">
        <v>1492</v>
      </c>
      <c r="AU12" s="88" t="s">
        <v>1441</v>
      </c>
      <c r="AV12" s="88" t="s">
        <v>1495</v>
      </c>
      <c r="AW12" s="133"/>
      <c r="AX12" s="131"/>
    </row>
    <row r="13" spans="2:50" x14ac:dyDescent="0.25">
      <c r="AC13" s="56"/>
      <c r="AD13" s="56"/>
      <c r="AE13" s="56"/>
      <c r="AG13" s="5"/>
      <c r="AH13" s="5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</row>
    <row r="14" spans="2:50" x14ac:dyDescent="0.25">
      <c r="L14" s="58" t="s">
        <v>1449</v>
      </c>
      <c r="AC14" s="56"/>
      <c r="AD14" s="56"/>
      <c r="AE14" s="56"/>
      <c r="AH14" s="86" t="s">
        <v>1484</v>
      </c>
      <c r="AJ14" s="83" t="s">
        <v>1484</v>
      </c>
      <c r="AL14" s="86" t="s">
        <v>1484</v>
      </c>
    </row>
    <row r="15" spans="2:50" x14ac:dyDescent="0.25">
      <c r="K15" s="45"/>
      <c r="L15" s="53" t="str">
        <f>L59</f>
        <v>Publiées en ligne (site web public)</v>
      </c>
      <c r="M15" s="46"/>
      <c r="P15" s="45"/>
      <c r="Q15" s="53" t="str">
        <f>Q59</f>
        <v>Publiées en ligne (site web public)</v>
      </c>
      <c r="R15" s="46"/>
      <c r="U15" s="45"/>
      <c r="V15" s="104" t="str">
        <f>V59</f>
        <v>Publiées en ligne (site web public)</v>
      </c>
      <c r="W15" s="46"/>
      <c r="X15" s="35"/>
      <c r="Y15" s="35"/>
      <c r="Z15" s="35"/>
      <c r="AA15" s="35"/>
      <c r="AB15" s="35"/>
      <c r="AC15" s="66" t="b">
        <v>0</v>
      </c>
      <c r="AD15" s="66" t="b">
        <v>0</v>
      </c>
      <c r="AE15" s="66" t="b">
        <v>0</v>
      </c>
      <c r="AG15" s="26" t="s">
        <v>1449</v>
      </c>
      <c r="AH15" s="36">
        <f>_xlfn.XLOOKUP(K59,Weights!$F:$F,Weights!$M:$M)</f>
        <v>1</v>
      </c>
      <c r="AI15" s="39">
        <f>IF(AC15,AH15, 0)</f>
        <v>0</v>
      </c>
      <c r="AJ15" s="36">
        <f>_xlfn.XLOOKUP(P59,Weights!$F:$F,Weights!$M:$M)</f>
        <v>1</v>
      </c>
      <c r="AK15" s="39">
        <f>IF(AD15,AJ15, 0)</f>
        <v>0</v>
      </c>
      <c r="AL15" s="36">
        <f>_xlfn.XLOOKUP(U59,Weights!$F:$F,Weights!$M:$M)</f>
        <v>1</v>
      </c>
      <c r="AM15" s="39">
        <f>IF(AE15,AL15, 0)</f>
        <v>0</v>
      </c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8"/>
    </row>
    <row r="16" spans="2:50" x14ac:dyDescent="0.25">
      <c r="K16" s="47"/>
      <c r="L16" s="52" t="str">
        <f>L60</f>
        <v>Dans une base de données interne</v>
      </c>
      <c r="M16" s="48"/>
      <c r="N16" s="51"/>
      <c r="P16" s="47"/>
      <c r="Q16" s="52" t="str">
        <f>Q60</f>
        <v>Dans une base de données interne</v>
      </c>
      <c r="R16" s="48"/>
      <c r="S16" s="51"/>
      <c r="U16" s="47"/>
      <c r="V16" s="103" t="str">
        <f>V60</f>
        <v>Dans une base de données interne</v>
      </c>
      <c r="W16" s="48"/>
      <c r="X16" s="51"/>
      <c r="Y16" s="35"/>
      <c r="Z16" s="35"/>
      <c r="AA16" s="35"/>
      <c r="AB16" s="35"/>
      <c r="AC16" s="66" t="b">
        <v>0</v>
      </c>
      <c r="AD16" s="66" t="b">
        <v>0</v>
      </c>
      <c r="AE16" s="66" t="b">
        <v>0</v>
      </c>
      <c r="AG16" s="29"/>
      <c r="AH16" s="37">
        <f>_xlfn.XLOOKUP(K60,Weights!$F:$F,Weights!$M:$M)</f>
        <v>0.5</v>
      </c>
      <c r="AI16" s="40">
        <f>IF(AC16,AH16, 0)</f>
        <v>0</v>
      </c>
      <c r="AJ16" s="37">
        <f>_xlfn.XLOOKUP(P60,Weights!$F:$F,Weights!$M:$M)</f>
        <v>0.5</v>
      </c>
      <c r="AK16" s="40">
        <f>IF(AD16,AJ16, 0)</f>
        <v>0</v>
      </c>
      <c r="AL16" s="37">
        <f>_xlfn.XLOOKUP(U60,Weights!$F:$F,Weights!$M:$M)</f>
        <v>0.5</v>
      </c>
      <c r="AM16" s="40">
        <f>IF(AE16,AL16, 0)</f>
        <v>0</v>
      </c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1"/>
    </row>
    <row r="17" spans="11:50" x14ac:dyDescent="0.25">
      <c r="K17" s="47"/>
      <c r="L17" s="52" t="str">
        <f>L61</f>
        <v>Autre, veuillez préciser</v>
      </c>
      <c r="M17" s="48"/>
      <c r="N17" s="51"/>
      <c r="P17" s="47"/>
      <c r="Q17" s="52" t="str">
        <f>Q61</f>
        <v>Autre, veuillez préciser</v>
      </c>
      <c r="R17" s="48"/>
      <c r="S17" s="51"/>
      <c r="U17" s="47"/>
      <c r="V17" s="103" t="str">
        <f t="shared" ref="V17:V18" si="0">V61</f>
        <v>Autre, veuillez préciser</v>
      </c>
      <c r="W17" s="48"/>
      <c r="X17" s="51"/>
      <c r="Y17" s="35"/>
      <c r="Z17" s="35"/>
      <c r="AA17" s="35"/>
      <c r="AB17" s="35"/>
      <c r="AC17" s="66" t="b">
        <v>0</v>
      </c>
      <c r="AD17" s="66" t="b">
        <v>0</v>
      </c>
      <c r="AE17" s="66" t="b">
        <v>0</v>
      </c>
      <c r="AG17" s="29"/>
      <c r="AH17" s="37">
        <f>_xlfn.XLOOKUP(K61,Weights!$F:$F,Weights!$M:$M)</f>
        <v>0.25</v>
      </c>
      <c r="AI17" s="40">
        <f>IF(AC17,AH17, 0)</f>
        <v>0</v>
      </c>
      <c r="AJ17" s="37">
        <f>_xlfn.XLOOKUP(P61,Weights!$F:$F,Weights!$M:$M)</f>
        <v>0.25</v>
      </c>
      <c r="AK17" s="40">
        <f>IF(AD17,AJ17, 0)</f>
        <v>0</v>
      </c>
      <c r="AL17" s="37">
        <f>_xlfn.XLOOKUP(U61,Weights!$F:$F,Weights!$M:$M)</f>
        <v>0.25</v>
      </c>
      <c r="AM17" s="40">
        <f>IF(AE17,AL17, 0)</f>
        <v>0</v>
      </c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1"/>
    </row>
    <row r="18" spans="11:50" ht="30" x14ac:dyDescent="0.25">
      <c r="K18" s="47"/>
      <c r="L18" s="52" t="str">
        <f>L62</f>
        <v>NAP - il n’y a pas de base de données pour ces décisions</v>
      </c>
      <c r="M18" s="48"/>
      <c r="N18" s="51"/>
      <c r="P18" s="47"/>
      <c r="Q18" s="52" t="str">
        <f>Q62</f>
        <v>NAP - il n’y a pas de base de données pour ces décisions</v>
      </c>
      <c r="R18" s="48"/>
      <c r="S18" s="51"/>
      <c r="U18" s="47"/>
      <c r="V18" s="103" t="str">
        <f t="shared" si="0"/>
        <v>NAP - il n’y a pas de base de données pour ces décisions</v>
      </c>
      <c r="W18" s="48"/>
      <c r="X18" s="51"/>
      <c r="Y18" s="35"/>
      <c r="Z18" s="35"/>
      <c r="AA18" s="35"/>
      <c r="AB18" s="35"/>
      <c r="AC18" s="66" t="b">
        <v>0</v>
      </c>
      <c r="AD18" s="66" t="b">
        <v>0</v>
      </c>
      <c r="AE18" s="66" t="b">
        <v>0</v>
      </c>
      <c r="AG18" s="29"/>
      <c r="AH18" s="37">
        <f>_xlfn.XLOOKUP(K62,Weights!$F:$F,Weights!$M:$M)</f>
        <v>0</v>
      </c>
      <c r="AI18" s="40">
        <f>IF(AC18,AH18, 0)</f>
        <v>0</v>
      </c>
      <c r="AJ18" s="37">
        <f>_xlfn.XLOOKUP(P62,Weights!$F:$F,Weights!$M:$M)</f>
        <v>0</v>
      </c>
      <c r="AK18" s="40">
        <f>IF(AD18,AJ18, 0)</f>
        <v>0</v>
      </c>
      <c r="AL18" s="37">
        <f>_xlfn.XLOOKUP(U62,Weights!$F:$F,Weights!$M:$M)</f>
        <v>0</v>
      </c>
      <c r="AM18" s="40">
        <f>IF(AE18,AL18, 0)</f>
        <v>0</v>
      </c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1"/>
    </row>
    <row r="19" spans="11:50" x14ac:dyDescent="0.25">
      <c r="K19" s="47"/>
      <c r="L19" s="52" t="s">
        <v>1457</v>
      </c>
      <c r="M19" s="48"/>
      <c r="N19" s="51"/>
      <c r="P19" s="47"/>
      <c r="Q19" s="52" t="s">
        <v>1457</v>
      </c>
      <c r="R19" s="48"/>
      <c r="S19" s="51"/>
      <c r="U19" s="47"/>
      <c r="V19" s="52" t="s">
        <v>1457</v>
      </c>
      <c r="W19" s="48"/>
      <c r="X19" s="51"/>
      <c r="Y19" s="35"/>
      <c r="Z19" s="35"/>
      <c r="AA19" s="35"/>
      <c r="AB19" s="35"/>
      <c r="AC19" s="66" t="b">
        <v>0</v>
      </c>
      <c r="AD19" s="66" t="b">
        <v>0</v>
      </c>
      <c r="AE19" s="66" t="b">
        <v>0</v>
      </c>
      <c r="AG19" s="29"/>
      <c r="AH19" s="37">
        <v>0</v>
      </c>
      <c r="AI19" s="40">
        <f>IF(AC19,AH19, 0)</f>
        <v>0</v>
      </c>
      <c r="AJ19" s="37">
        <v>0</v>
      </c>
      <c r="AK19" s="40">
        <f>IF(AD19,AJ19, 0)</f>
        <v>0</v>
      </c>
      <c r="AL19" s="37">
        <v>0</v>
      </c>
      <c r="AM19" s="40">
        <f>IF(AE19,AL19, 0)</f>
        <v>0</v>
      </c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1"/>
    </row>
    <row r="20" spans="11:50" x14ac:dyDescent="0.25">
      <c r="K20" s="47"/>
      <c r="L20" s="52"/>
      <c r="M20" s="48"/>
      <c r="N20" s="51"/>
      <c r="P20" s="47"/>
      <c r="Q20" s="52"/>
      <c r="R20" s="48"/>
      <c r="S20" s="51"/>
      <c r="U20" s="47"/>
      <c r="V20" s="52"/>
      <c r="W20" s="48"/>
      <c r="X20" s="51"/>
      <c r="Y20" s="35"/>
      <c r="Z20" s="35"/>
      <c r="AA20" s="35"/>
      <c r="AB20" s="35"/>
      <c r="AC20" s="66"/>
      <c r="AD20" s="66"/>
      <c r="AE20" s="66"/>
      <c r="AG20" s="29"/>
      <c r="AH20" s="37"/>
      <c r="AI20" s="41"/>
      <c r="AJ20" s="37"/>
      <c r="AK20" s="41"/>
      <c r="AL20" s="37"/>
      <c r="AM20" s="4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1"/>
    </row>
    <row r="21" spans="11:50" x14ac:dyDescent="0.25">
      <c r="K21" s="47"/>
      <c r="L21" s="52"/>
      <c r="M21" s="48"/>
      <c r="N21" s="51"/>
      <c r="P21" s="47"/>
      <c r="Q21" s="52"/>
      <c r="R21" s="48"/>
      <c r="S21" s="51"/>
      <c r="U21" s="47"/>
      <c r="V21" s="52"/>
      <c r="W21" s="48"/>
      <c r="X21" s="51"/>
      <c r="Y21" s="35"/>
      <c r="Z21" s="35"/>
      <c r="AA21" s="35"/>
      <c r="AB21" s="35"/>
      <c r="AC21" s="66"/>
      <c r="AD21" s="66"/>
      <c r="AE21" s="66"/>
      <c r="AG21" s="29"/>
      <c r="AH21" s="37"/>
      <c r="AI21" s="41"/>
      <c r="AJ21" s="37"/>
      <c r="AK21" s="41"/>
      <c r="AL21" s="37"/>
      <c r="AM21" s="4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1"/>
    </row>
    <row r="22" spans="11:50" x14ac:dyDescent="0.25">
      <c r="K22" s="49"/>
      <c r="L22" s="54"/>
      <c r="M22" s="50"/>
      <c r="N22" s="51"/>
      <c r="P22" s="49"/>
      <c r="Q22" s="54"/>
      <c r="R22" s="50"/>
      <c r="S22" s="51"/>
      <c r="U22" s="49"/>
      <c r="V22" s="54"/>
      <c r="W22" s="50"/>
      <c r="X22" s="51"/>
      <c r="Y22" s="35"/>
      <c r="Z22" s="35"/>
      <c r="AA22" s="35"/>
      <c r="AB22" s="35"/>
      <c r="AC22" s="66"/>
      <c r="AD22" s="66"/>
      <c r="AE22" s="66"/>
      <c r="AG22" s="32"/>
      <c r="AH22" s="38">
        <f>IF(AH14="MAX", MAX(AH15:AH21), IF(AH14="SUM", SUM(AH15:AH21), "ERROR"))</f>
        <v>1.75</v>
      </c>
      <c r="AI22" s="42" t="e">
        <f>IF(AH14="MAX", MAX(AI15:AI21), IF(AH14="SUM", SUM(AI15:AI21), "ERROR"))*AO23</f>
        <v>#VALUE!</v>
      </c>
      <c r="AJ22" s="38">
        <f>IF(AJ14="MAX", MAX(AJ15:AJ21), IF(AJ14="SUM", SUM(AJ15:AJ21), "ERROR"))</f>
        <v>1.75</v>
      </c>
      <c r="AK22" s="42" t="e">
        <f>IF(AJ14="MAX", MAX(AK15:AK21), IF(AJ14="SUM", SUM(AK15:AK21), "ERROR"))*AR23</f>
        <v>#VALUE!</v>
      </c>
      <c r="AL22" s="38">
        <f>IF(AL14="MAX", MAX(AL15:AL21), IF(AL14="SUM", SUM(AL15:AL21), "ERROR"))</f>
        <v>1.75</v>
      </c>
      <c r="AM22" s="42" t="e">
        <f>IF(AL14="MAX", MAX(AM15:AM21), IF(AL14="SUM", SUM(AM15:AM21), "ERROR"))*AU23</f>
        <v>#VALUE!</v>
      </c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4"/>
    </row>
    <row r="23" spans="11:50" x14ac:dyDescent="0.25">
      <c r="L23" s="51"/>
      <c r="M23" s="51"/>
      <c r="N23" s="51"/>
      <c r="Q23" s="51"/>
      <c r="R23" s="51"/>
      <c r="S23" s="51"/>
      <c r="V23" s="51"/>
      <c r="W23" s="51"/>
      <c r="X23" s="51"/>
      <c r="Y23" s="35"/>
      <c r="Z23" s="35"/>
      <c r="AA23" s="35"/>
      <c r="AB23" s="35"/>
      <c r="AC23" s="66"/>
      <c r="AD23" s="66"/>
      <c r="AE23" s="66"/>
      <c r="AG23" s="15" t="s">
        <v>1513</v>
      </c>
      <c r="AH23" s="13">
        <f>IF(AG23="SUM", SUM(AH22,AJ22,AL22), IF(AG23="AVERAGE", AVERAGE(AH22,AJ22,AL22), "ERROR"))</f>
        <v>1.75</v>
      </c>
      <c r="AI23" s="14" t="e">
        <f>IF(AG23="SUM", SUM(AI22,AK22,AM22), IF(AG23="AVERAGE", AVERAGE(AI22,AK22,AM22), "ERROR"))</f>
        <v>#VALUE!</v>
      </c>
      <c r="AJ23" s="43"/>
      <c r="AK23" s="43"/>
      <c r="AL23" s="43"/>
      <c r="AM23" s="43"/>
      <c r="AN23" s="64">
        <v>0</v>
      </c>
      <c r="AO23" s="23" t="str">
        <f>_xlfn.XLOOKUP(AN23, RatesWeights[Index], RatesWeights[Weight], "ERROR")</f>
        <v>ERROR</v>
      </c>
      <c r="AP23" s="8" t="e">
        <f>AI23*AO23</f>
        <v>#VALUE!</v>
      </c>
      <c r="AQ23" s="65">
        <v>0</v>
      </c>
      <c r="AR23" s="12" t="str">
        <f>_xlfn.XLOOKUP(AQ23, RatesWeights[Index], RatesWeights[Weight], "ERROR")</f>
        <v>ERROR</v>
      </c>
      <c r="AS23" s="9" t="e">
        <f>AP23*AR23</f>
        <v>#VALUE!</v>
      </c>
      <c r="AT23" s="90">
        <v>0</v>
      </c>
      <c r="AU23" s="42" t="str">
        <f>_xlfn.XLOOKUP(AT23, RatesWeights[Index], RatesWeights[Weight], "ERROR")</f>
        <v>ERROR</v>
      </c>
      <c r="AV23" s="89"/>
      <c r="AW23" s="24" t="e">
        <f>AP23/AH23*10</f>
        <v>#VALUE!</v>
      </c>
      <c r="AX23" s="10" t="e">
        <f>AS23/AH23*10</f>
        <v>#VALUE!</v>
      </c>
    </row>
    <row r="24" spans="11:50" x14ac:dyDescent="0.25">
      <c r="P24" s="35"/>
      <c r="Q24" s="35"/>
      <c r="R24" s="35"/>
      <c r="S24" s="35"/>
      <c r="U24" s="35"/>
      <c r="V24" s="35"/>
      <c r="W24" s="35"/>
      <c r="X24" s="35"/>
      <c r="Y24" s="35"/>
      <c r="Z24" s="35"/>
      <c r="AA24" s="35"/>
      <c r="AB24" s="35"/>
      <c r="AC24" s="66"/>
      <c r="AD24" s="66"/>
      <c r="AE24" s="66"/>
    </row>
    <row r="25" spans="11:50" x14ac:dyDescent="0.25">
      <c r="L25" s="58" t="s">
        <v>1451</v>
      </c>
      <c r="P25" s="35"/>
      <c r="Q25" s="35"/>
      <c r="R25" s="35"/>
      <c r="S25" s="35"/>
      <c r="U25" s="35"/>
      <c r="V25" s="35"/>
      <c r="W25" s="35"/>
      <c r="X25" s="35"/>
      <c r="Y25" s="35"/>
      <c r="Z25" s="35"/>
      <c r="AA25" s="35"/>
      <c r="AB25" s="35"/>
      <c r="AC25" s="66"/>
      <c r="AD25" s="66"/>
      <c r="AE25" s="66"/>
      <c r="AH25" s="86" t="s">
        <v>1484</v>
      </c>
      <c r="AJ25" s="83" t="s">
        <v>1484</v>
      </c>
      <c r="AL25" s="87" t="s">
        <v>1484</v>
      </c>
    </row>
    <row r="26" spans="11:50" x14ac:dyDescent="0.25">
      <c r="K26" s="45"/>
      <c r="L26" s="53" t="str">
        <f>L59</f>
        <v>Publiées en ligne (site web public)</v>
      </c>
      <c r="M26" s="46"/>
      <c r="P26" s="45"/>
      <c r="Q26" s="53" t="str">
        <f>Q59</f>
        <v>Publiées en ligne (site web public)</v>
      </c>
      <c r="R26" s="46"/>
      <c r="U26" s="45"/>
      <c r="V26" s="104" t="str">
        <f>V59</f>
        <v>Publiées en ligne (site web public)</v>
      </c>
      <c r="W26" s="46"/>
      <c r="X26" s="35"/>
      <c r="Y26" s="35"/>
      <c r="Z26" s="35"/>
      <c r="AA26" s="35"/>
      <c r="AB26" s="35"/>
      <c r="AC26" s="66" t="b">
        <v>0</v>
      </c>
      <c r="AD26" s="66" t="b">
        <v>0</v>
      </c>
      <c r="AE26" s="66" t="b">
        <v>0</v>
      </c>
      <c r="AG26" s="26" t="s">
        <v>1451</v>
      </c>
      <c r="AH26" s="36">
        <f>_xlfn.XLOOKUP(K68,Weights!$F:$F,Weights!$M:$M)</f>
        <v>1</v>
      </c>
      <c r="AI26" s="39">
        <f>IF(AC26,AH26, 0)</f>
        <v>0</v>
      </c>
      <c r="AJ26" s="36">
        <f>_xlfn.XLOOKUP(P68,Weights!$F:$F,Weights!$M:$M)</f>
        <v>1</v>
      </c>
      <c r="AK26" s="39">
        <f>IF(AD26,AJ26, 0)</f>
        <v>0</v>
      </c>
      <c r="AL26" s="36">
        <f>_xlfn.XLOOKUP(U68,Weights!$F:$F,Weights!$M:$M)</f>
        <v>1</v>
      </c>
      <c r="AM26" s="39">
        <f>IF(AE26,AL26, 0)</f>
        <v>0</v>
      </c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8"/>
    </row>
    <row r="27" spans="11:50" x14ac:dyDescent="0.25">
      <c r="K27" s="47"/>
      <c r="L27" s="52" t="str">
        <f>L60</f>
        <v>Dans une base de données interne</v>
      </c>
      <c r="M27" s="48"/>
      <c r="N27" s="51"/>
      <c r="P27" s="47"/>
      <c r="Q27" s="52" t="str">
        <f>Q60</f>
        <v>Dans une base de données interne</v>
      </c>
      <c r="R27" s="48"/>
      <c r="S27" s="51"/>
      <c r="U27" s="47"/>
      <c r="V27" s="103" t="str">
        <f t="shared" ref="V27:V29" si="1">V60</f>
        <v>Dans une base de données interne</v>
      </c>
      <c r="W27" s="48"/>
      <c r="X27" s="51"/>
      <c r="Y27" s="35"/>
      <c r="Z27" s="35"/>
      <c r="AA27" s="35"/>
      <c r="AB27" s="35"/>
      <c r="AC27" s="66" t="b">
        <v>0</v>
      </c>
      <c r="AD27" s="66" t="b">
        <v>0</v>
      </c>
      <c r="AE27" s="66" t="b">
        <v>0</v>
      </c>
      <c r="AG27" s="29"/>
      <c r="AH27" s="37">
        <f>_xlfn.XLOOKUP(K69,Weights!$F:$F,Weights!$M:$M)</f>
        <v>0.5</v>
      </c>
      <c r="AI27" s="40">
        <f>IF(AC27,AH27, 0)</f>
        <v>0</v>
      </c>
      <c r="AJ27" s="37">
        <f>_xlfn.XLOOKUP(P69,Weights!$F:$F,Weights!$M:$M)</f>
        <v>0.5</v>
      </c>
      <c r="AK27" s="40">
        <f>IF(AD27,AJ27, 0)</f>
        <v>0</v>
      </c>
      <c r="AL27" s="37">
        <f>_xlfn.XLOOKUP(U69,Weights!$F:$F,Weights!$M:$M)</f>
        <v>0.5</v>
      </c>
      <c r="AM27" s="40">
        <f>IF(AE27,AL27, 0)</f>
        <v>0</v>
      </c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1"/>
    </row>
    <row r="28" spans="11:50" x14ac:dyDescent="0.25">
      <c r="K28" s="47"/>
      <c r="L28" s="52" t="str">
        <f>L61</f>
        <v>Autre, veuillez préciser</v>
      </c>
      <c r="M28" s="48"/>
      <c r="N28" s="51"/>
      <c r="P28" s="47"/>
      <c r="Q28" s="52" t="str">
        <f>Q61</f>
        <v>Autre, veuillez préciser</v>
      </c>
      <c r="R28" s="48"/>
      <c r="S28" s="51"/>
      <c r="U28" s="47"/>
      <c r="V28" s="103" t="str">
        <f t="shared" si="1"/>
        <v>Autre, veuillez préciser</v>
      </c>
      <c r="W28" s="48"/>
      <c r="X28" s="51"/>
      <c r="Y28" s="35"/>
      <c r="Z28" s="35"/>
      <c r="AA28" s="35"/>
      <c r="AB28" s="35"/>
      <c r="AC28" s="66" t="b">
        <v>0</v>
      </c>
      <c r="AD28" s="66" t="b">
        <v>0</v>
      </c>
      <c r="AE28" s="66" t="b">
        <v>0</v>
      </c>
      <c r="AG28" s="29"/>
      <c r="AH28" s="37">
        <f>_xlfn.XLOOKUP(K70,Weights!$F:$F,Weights!$M:$M)</f>
        <v>0.25</v>
      </c>
      <c r="AI28" s="40">
        <f>IF(AC28,AH28, 0)</f>
        <v>0</v>
      </c>
      <c r="AJ28" s="37">
        <f>_xlfn.XLOOKUP(P70,Weights!$F:$F,Weights!$M:$M)</f>
        <v>0.25</v>
      </c>
      <c r="AK28" s="40">
        <f>IF(AD28,AJ28, 0)</f>
        <v>0</v>
      </c>
      <c r="AL28" s="37">
        <f>_xlfn.XLOOKUP(U70,Weights!$F:$F,Weights!$M:$M)</f>
        <v>0.25</v>
      </c>
      <c r="AM28" s="40">
        <f>IF(AE28,AL28, 0)</f>
        <v>0</v>
      </c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1"/>
    </row>
    <row r="29" spans="11:50" ht="30" x14ac:dyDescent="0.25">
      <c r="K29" s="47"/>
      <c r="L29" s="52" t="str">
        <f>L62</f>
        <v>NAP - il n’y a pas de base de données pour ces décisions</v>
      </c>
      <c r="M29" s="48"/>
      <c r="N29" s="51"/>
      <c r="P29" s="47"/>
      <c r="Q29" s="52" t="str">
        <f>Q62</f>
        <v>NAP - il n’y a pas de base de données pour ces décisions</v>
      </c>
      <c r="R29" s="48"/>
      <c r="S29" s="51"/>
      <c r="U29" s="47"/>
      <c r="V29" s="103" t="str">
        <f t="shared" si="1"/>
        <v>NAP - il n’y a pas de base de données pour ces décisions</v>
      </c>
      <c r="W29" s="48"/>
      <c r="X29" s="51"/>
      <c r="Y29" s="35"/>
      <c r="Z29" s="35"/>
      <c r="AA29" s="35"/>
      <c r="AB29" s="35"/>
      <c r="AC29" s="66" t="b">
        <v>0</v>
      </c>
      <c r="AD29" s="66" t="b">
        <v>0</v>
      </c>
      <c r="AE29" s="66" t="b">
        <v>0</v>
      </c>
      <c r="AG29" s="29"/>
      <c r="AH29" s="37">
        <f>_xlfn.XLOOKUP(K71,Weights!$F:$F,Weights!$M:$M)</f>
        <v>0</v>
      </c>
      <c r="AI29" s="40">
        <f>IF(AC29,AH29, 0)</f>
        <v>0</v>
      </c>
      <c r="AJ29" s="37">
        <f>_xlfn.XLOOKUP(P71,Weights!$F:$F,Weights!$M:$M)</f>
        <v>0</v>
      </c>
      <c r="AK29" s="40">
        <f>IF(AD29,AJ29, 0)</f>
        <v>0</v>
      </c>
      <c r="AL29" s="37">
        <f>_xlfn.XLOOKUP(U71,Weights!$F:$F,Weights!$M:$M)</f>
        <v>0</v>
      </c>
      <c r="AM29" s="40">
        <f>IF(AE29,AL29, 0)</f>
        <v>0</v>
      </c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1"/>
    </row>
    <row r="30" spans="11:50" x14ac:dyDescent="0.25">
      <c r="K30" s="47"/>
      <c r="L30" s="52" t="s">
        <v>1457</v>
      </c>
      <c r="M30" s="48"/>
      <c r="N30" s="51"/>
      <c r="P30" s="47"/>
      <c r="Q30" s="52" t="s">
        <v>1457</v>
      </c>
      <c r="R30" s="48"/>
      <c r="S30" s="51"/>
      <c r="U30" s="47"/>
      <c r="V30" s="52" t="s">
        <v>1457</v>
      </c>
      <c r="W30" s="48"/>
      <c r="X30" s="51"/>
      <c r="Y30" s="35"/>
      <c r="Z30" s="35"/>
      <c r="AA30" s="35"/>
      <c r="AB30" s="35"/>
      <c r="AC30" s="66" t="b">
        <v>0</v>
      </c>
      <c r="AD30" s="66" t="b">
        <v>0</v>
      </c>
      <c r="AE30" s="66" t="b">
        <v>0</v>
      </c>
      <c r="AG30" s="29"/>
      <c r="AH30" s="37">
        <f>AH19</f>
        <v>0</v>
      </c>
      <c r="AI30" s="40">
        <f>IF(AC30,AH30, 0)</f>
        <v>0</v>
      </c>
      <c r="AJ30" s="37">
        <v>0</v>
      </c>
      <c r="AK30" s="40">
        <f>IF(AD30,AJ30, 0)</f>
        <v>0</v>
      </c>
      <c r="AL30" s="37">
        <v>0</v>
      </c>
      <c r="AM30" s="40">
        <f>IF(AE30,AL30, 0)</f>
        <v>0</v>
      </c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1"/>
    </row>
    <row r="31" spans="11:50" x14ac:dyDescent="0.25">
      <c r="K31" s="47"/>
      <c r="L31" s="52"/>
      <c r="M31" s="48"/>
      <c r="N31" s="51"/>
      <c r="P31" s="47"/>
      <c r="Q31" s="52"/>
      <c r="R31" s="48"/>
      <c r="S31" s="51"/>
      <c r="U31" s="47"/>
      <c r="V31" s="52"/>
      <c r="W31" s="48"/>
      <c r="X31" s="51"/>
      <c r="Y31" s="35"/>
      <c r="Z31" s="35"/>
      <c r="AA31" s="35"/>
      <c r="AB31" s="35"/>
      <c r="AC31" s="66"/>
      <c r="AD31" s="66"/>
      <c r="AE31" s="66"/>
      <c r="AG31" s="29"/>
      <c r="AH31" s="37"/>
      <c r="AI31" s="41"/>
      <c r="AJ31" s="37"/>
      <c r="AK31" s="41"/>
      <c r="AL31" s="37"/>
      <c r="AM31" s="4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1"/>
    </row>
    <row r="32" spans="11:50" x14ac:dyDescent="0.25">
      <c r="K32" s="47"/>
      <c r="L32" s="52"/>
      <c r="M32" s="48"/>
      <c r="N32" s="51"/>
      <c r="P32" s="47"/>
      <c r="Q32" s="52"/>
      <c r="R32" s="48"/>
      <c r="S32" s="51"/>
      <c r="U32" s="47"/>
      <c r="V32" s="52"/>
      <c r="W32" s="48"/>
      <c r="X32" s="51"/>
      <c r="Y32" s="35"/>
      <c r="Z32" s="35"/>
      <c r="AA32" s="35"/>
      <c r="AB32" s="35"/>
      <c r="AC32" s="66"/>
      <c r="AD32" s="66"/>
      <c r="AE32" s="66"/>
      <c r="AG32" s="29"/>
      <c r="AH32" s="37"/>
      <c r="AI32" s="41"/>
      <c r="AJ32" s="37"/>
      <c r="AK32" s="41"/>
      <c r="AL32" s="37"/>
      <c r="AM32" s="4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1"/>
    </row>
    <row r="33" spans="11:50" x14ac:dyDescent="0.25">
      <c r="K33" s="49"/>
      <c r="L33" s="54"/>
      <c r="M33" s="50"/>
      <c r="N33" s="51"/>
      <c r="P33" s="49"/>
      <c r="Q33" s="54"/>
      <c r="R33" s="50"/>
      <c r="S33" s="51"/>
      <c r="U33" s="49"/>
      <c r="V33" s="54"/>
      <c r="W33" s="50"/>
      <c r="X33" s="51"/>
      <c r="Y33" s="35"/>
      <c r="Z33" s="35"/>
      <c r="AA33" s="35"/>
      <c r="AB33" s="35"/>
      <c r="AC33" s="66"/>
      <c r="AD33" s="66"/>
      <c r="AE33" s="66"/>
      <c r="AG33" s="32"/>
      <c r="AH33" s="38">
        <f>IF(AH25="MAX", MAX(AH26:AH32), IF(AH25="SUM", SUM(AH26:AH32), "ERROR"))</f>
        <v>1.75</v>
      </c>
      <c r="AI33" s="42" t="e">
        <f>IF(AH25="MAX", MAX(AI26:AI32), IF(AH25="SUM", SUM(AI26:AI32), "ERROR"))*AO34</f>
        <v>#VALUE!</v>
      </c>
      <c r="AJ33" s="38">
        <f>IF(AJ25="MAX", MAX(AJ26:AJ32), IF(AJ25="SUM", SUM(AJ26:AJ32), "ERROR"))</f>
        <v>1.75</v>
      </c>
      <c r="AK33" s="42" t="e">
        <f>IF(AJ25="MAX", MAX(AK26:AK32), IF(AJ25="SUM", SUM(AK26:AK32), "ERROR"))*AR34</f>
        <v>#VALUE!</v>
      </c>
      <c r="AL33" s="38">
        <f>IF(AL25="MAX", MAX(AL26:AL32), IF(AL25="SUM", SUM(AL26:AL32), "ERROR"))</f>
        <v>1.75</v>
      </c>
      <c r="AM33" s="42" t="e">
        <f>IF(AL25="MAX", MAX(AM26:AM32), IF(AL25="SUM", SUM(AM26:AM32), "ERROR"))*AU34</f>
        <v>#VALUE!</v>
      </c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4"/>
    </row>
    <row r="34" spans="11:50" ht="12.95" customHeight="1" x14ac:dyDescent="0.25">
      <c r="L34" s="51"/>
      <c r="M34" s="51"/>
      <c r="N34" s="51"/>
      <c r="Q34" s="51"/>
      <c r="R34" s="51"/>
      <c r="S34" s="51"/>
      <c r="V34" s="51"/>
      <c r="W34" s="51"/>
      <c r="X34" s="51"/>
      <c r="Y34" s="35"/>
      <c r="Z34" s="35"/>
      <c r="AA34" s="35"/>
      <c r="AB34" s="35"/>
      <c r="AC34" s="66"/>
      <c r="AD34" s="66"/>
      <c r="AE34" s="66"/>
      <c r="AG34" s="15" t="s">
        <v>1513</v>
      </c>
      <c r="AH34" s="13">
        <f>IF(AG34="SUM", SUM(AH33,AJ33,AL33), IF(AG34="AVERAGE", AVERAGE(AH33,AJ33,AL33), "ERROR"))</f>
        <v>1.75</v>
      </c>
      <c r="AI34" s="14" t="e">
        <f>IF(AG34="SUM", SUM(AI33,AK33,AM33), IF(AG34="AVERAGE", AVERAGE(AI33,AK33,AM33), "ERROR"))</f>
        <v>#VALUE!</v>
      </c>
      <c r="AJ34" s="43"/>
      <c r="AK34" s="43"/>
      <c r="AL34" s="43"/>
      <c r="AM34" s="43"/>
      <c r="AN34" s="64">
        <v>0</v>
      </c>
      <c r="AO34" s="23" t="str">
        <f>_xlfn.XLOOKUP(AN34, RatesWeights[Index], RatesWeights[Weight], "ERROR")</f>
        <v>ERROR</v>
      </c>
      <c r="AP34" s="8" t="e">
        <f>AI34*AO34</f>
        <v>#VALUE!</v>
      </c>
      <c r="AQ34" s="65">
        <v>0</v>
      </c>
      <c r="AR34" s="12" t="str">
        <f>_xlfn.XLOOKUP(AQ34, RatesWeights[Index], RatesWeights[Weight], "ERROR")</f>
        <v>ERROR</v>
      </c>
      <c r="AS34" s="9" t="e">
        <f>AP34*AR34</f>
        <v>#VALUE!</v>
      </c>
      <c r="AT34" s="90">
        <v>0</v>
      </c>
      <c r="AU34" s="42" t="str">
        <f>_xlfn.XLOOKUP(AT34, RatesWeights[Index], RatesWeights[Weight], "ERROR")</f>
        <v>ERROR</v>
      </c>
      <c r="AV34" s="89"/>
      <c r="AW34" s="24" t="e">
        <f>AP34/AH34*10</f>
        <v>#VALUE!</v>
      </c>
      <c r="AX34" s="10" t="e">
        <f>AS34/AH34*10</f>
        <v>#VALUE!</v>
      </c>
    </row>
    <row r="35" spans="11:50" x14ac:dyDescent="0.25">
      <c r="P35" s="35"/>
      <c r="Q35" s="35"/>
      <c r="R35" s="35"/>
      <c r="S35" s="35"/>
      <c r="U35" s="35"/>
      <c r="V35" s="35"/>
      <c r="W35" s="35"/>
      <c r="X35" s="35"/>
      <c r="Y35" s="35"/>
      <c r="Z35" s="35"/>
      <c r="AA35" s="35"/>
      <c r="AB35" s="35"/>
      <c r="AC35" s="66"/>
      <c r="AD35" s="66"/>
      <c r="AE35" s="66"/>
    </row>
    <row r="36" spans="11:50" x14ac:dyDescent="0.25">
      <c r="L36" s="58" t="s">
        <v>1452</v>
      </c>
      <c r="P36" s="35"/>
      <c r="Q36" s="35"/>
      <c r="R36" s="35"/>
      <c r="S36" s="35"/>
      <c r="U36" s="35"/>
      <c r="V36" s="35"/>
      <c r="W36" s="35"/>
      <c r="X36" s="35"/>
      <c r="Y36" s="35"/>
      <c r="Z36" s="35"/>
      <c r="AA36" s="35"/>
      <c r="AB36" s="35"/>
      <c r="AC36" s="66"/>
      <c r="AD36" s="66"/>
      <c r="AE36" s="66"/>
      <c r="AH36" s="86" t="s">
        <v>1484</v>
      </c>
      <c r="AJ36" s="83" t="s">
        <v>1484</v>
      </c>
      <c r="AL36" s="87" t="s">
        <v>1484</v>
      </c>
    </row>
    <row r="37" spans="11:50" x14ac:dyDescent="0.25">
      <c r="K37" s="45"/>
      <c r="L37" s="53" t="str">
        <f>L59</f>
        <v>Publiées en ligne (site web public)</v>
      </c>
      <c r="M37" s="46"/>
      <c r="P37" s="45"/>
      <c r="Q37" s="53" t="str">
        <f>Q59</f>
        <v>Publiées en ligne (site web public)</v>
      </c>
      <c r="R37" s="46"/>
      <c r="U37" s="45"/>
      <c r="V37" s="104" t="str">
        <f>V59</f>
        <v>Publiées en ligne (site web public)</v>
      </c>
      <c r="W37" s="46"/>
      <c r="Y37" s="35"/>
      <c r="Z37" s="35"/>
      <c r="AA37" s="35"/>
      <c r="AB37" s="35"/>
      <c r="AC37" s="66" t="b">
        <v>0</v>
      </c>
      <c r="AD37" s="66" t="b">
        <v>0</v>
      </c>
      <c r="AE37" s="66" t="b">
        <v>0</v>
      </c>
      <c r="AG37" s="26" t="s">
        <v>1452</v>
      </c>
      <c r="AH37" s="36">
        <f>_xlfn.XLOOKUP(K76,Weights!$F:$F,Weights!$M:$M)</f>
        <v>1</v>
      </c>
      <c r="AI37" s="39">
        <f>IF(AC37,AH37, 0)</f>
        <v>0</v>
      </c>
      <c r="AJ37" s="36">
        <f>_xlfn.XLOOKUP(P76,Weights!$F:$F,Weights!$M:$M)</f>
        <v>1</v>
      </c>
      <c r="AK37" s="39">
        <f>IF(AD37,AJ37, 0)</f>
        <v>0</v>
      </c>
      <c r="AL37" s="36">
        <f>_xlfn.XLOOKUP(U76,Weights!$F:$F,Weights!$M:$M)</f>
        <v>1</v>
      </c>
      <c r="AM37" s="39">
        <f>IF(AE37,AL37, 0)</f>
        <v>0</v>
      </c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8"/>
    </row>
    <row r="38" spans="11:50" x14ac:dyDescent="0.25">
      <c r="K38" s="47"/>
      <c r="L38" s="52" t="str">
        <f>L60</f>
        <v>Dans une base de données interne</v>
      </c>
      <c r="M38" s="48"/>
      <c r="N38" s="51"/>
      <c r="P38" s="47"/>
      <c r="Q38" s="52" t="str">
        <f>Q60</f>
        <v>Dans une base de données interne</v>
      </c>
      <c r="R38" s="48"/>
      <c r="S38" s="51"/>
      <c r="U38" s="47"/>
      <c r="V38" s="103" t="str">
        <f t="shared" ref="V38:V40" si="2">V60</f>
        <v>Dans une base de données interne</v>
      </c>
      <c r="W38" s="48"/>
      <c r="X38" s="51"/>
      <c r="Y38" s="35"/>
      <c r="Z38" s="35"/>
      <c r="AA38" s="35"/>
      <c r="AB38" s="35"/>
      <c r="AC38" s="66" t="b">
        <v>0</v>
      </c>
      <c r="AD38" s="66" t="b">
        <v>0</v>
      </c>
      <c r="AE38" s="66" t="b">
        <v>0</v>
      </c>
      <c r="AG38" s="29"/>
      <c r="AH38" s="37">
        <f>_xlfn.XLOOKUP(K77,Weights!$F:$F,Weights!$M:$M)</f>
        <v>0.5</v>
      </c>
      <c r="AI38" s="40">
        <f>IF(AC38,AH38, 0)</f>
        <v>0</v>
      </c>
      <c r="AJ38" s="37">
        <f>_xlfn.XLOOKUP(P77,Weights!$F:$F,Weights!$M:$M)</f>
        <v>0.5</v>
      </c>
      <c r="AK38" s="40">
        <f>IF(AD38,AJ38, 0)</f>
        <v>0</v>
      </c>
      <c r="AL38" s="37">
        <f>_xlfn.XLOOKUP(U77,Weights!$F:$F,Weights!$M:$M)</f>
        <v>0.5</v>
      </c>
      <c r="AM38" s="40">
        <f>IF(AE38,AL38, 0)</f>
        <v>0</v>
      </c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1"/>
    </row>
    <row r="39" spans="11:50" x14ac:dyDescent="0.25">
      <c r="K39" s="47"/>
      <c r="L39" s="52" t="str">
        <f>L61</f>
        <v>Autre, veuillez préciser</v>
      </c>
      <c r="M39" s="48"/>
      <c r="N39" s="51"/>
      <c r="P39" s="47"/>
      <c r="Q39" s="52" t="str">
        <f>Q61</f>
        <v>Autre, veuillez préciser</v>
      </c>
      <c r="R39" s="48"/>
      <c r="S39" s="51"/>
      <c r="U39" s="47"/>
      <c r="V39" s="103" t="str">
        <f t="shared" si="2"/>
        <v>Autre, veuillez préciser</v>
      </c>
      <c r="W39" s="48"/>
      <c r="X39" s="51"/>
      <c r="Y39" s="35"/>
      <c r="Z39" s="35"/>
      <c r="AA39" s="35"/>
      <c r="AB39" s="35"/>
      <c r="AC39" s="66" t="b">
        <v>0</v>
      </c>
      <c r="AD39" s="66" t="b">
        <v>0</v>
      </c>
      <c r="AE39" s="66" t="b">
        <v>0</v>
      </c>
      <c r="AG39" s="29"/>
      <c r="AH39" s="37">
        <f>_xlfn.XLOOKUP(K78,Weights!$F:$F,Weights!$M:$M)</f>
        <v>0.25</v>
      </c>
      <c r="AI39" s="40">
        <f>IF(AC39,AH39, 0)</f>
        <v>0</v>
      </c>
      <c r="AJ39" s="37">
        <f>_xlfn.XLOOKUP(P78,Weights!$F:$F,Weights!$M:$M)</f>
        <v>0.25</v>
      </c>
      <c r="AK39" s="40">
        <f>IF(AD39,AJ39, 0)</f>
        <v>0</v>
      </c>
      <c r="AL39" s="37">
        <f>_xlfn.XLOOKUP(U78,Weights!$F:$F,Weights!$M:$M)</f>
        <v>0.25</v>
      </c>
      <c r="AM39" s="40">
        <f>IF(AE39,AL39, 0)</f>
        <v>0</v>
      </c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1"/>
    </row>
    <row r="40" spans="11:50" ht="30" x14ac:dyDescent="0.25">
      <c r="K40" s="47"/>
      <c r="L40" s="52" t="str">
        <f>L62</f>
        <v>NAP - il n’y a pas de base de données pour ces décisions</v>
      </c>
      <c r="M40" s="48"/>
      <c r="N40" s="51"/>
      <c r="P40" s="47"/>
      <c r="Q40" s="52" t="str">
        <f>Q62</f>
        <v>NAP - il n’y a pas de base de données pour ces décisions</v>
      </c>
      <c r="R40" s="48"/>
      <c r="S40" s="51"/>
      <c r="U40" s="47"/>
      <c r="V40" s="103" t="str">
        <f t="shared" si="2"/>
        <v>NAP - il n’y a pas de base de données pour ces décisions</v>
      </c>
      <c r="W40" s="48"/>
      <c r="X40" s="51"/>
      <c r="Y40" s="35"/>
      <c r="Z40" s="35"/>
      <c r="AA40" s="35"/>
      <c r="AB40" s="35"/>
      <c r="AC40" s="66" t="b">
        <v>0</v>
      </c>
      <c r="AD40" s="66" t="b">
        <v>0</v>
      </c>
      <c r="AE40" s="66" t="b">
        <v>0</v>
      </c>
      <c r="AG40" s="29"/>
      <c r="AH40" s="37">
        <f>_xlfn.XLOOKUP(K79,Weights!$F:$F,Weights!$M:$M)</f>
        <v>0</v>
      </c>
      <c r="AI40" s="40">
        <f>IF(AC40,AH40, 0)</f>
        <v>0</v>
      </c>
      <c r="AJ40" s="37">
        <f>_xlfn.XLOOKUP(P79,Weights!$F:$F,Weights!$M:$M)</f>
        <v>0</v>
      </c>
      <c r="AK40" s="40">
        <f>IF(AD40,AJ40, 0)</f>
        <v>0</v>
      </c>
      <c r="AL40" s="37">
        <f>_xlfn.XLOOKUP(U79,Weights!$F:$F,Weights!$M:$M)</f>
        <v>0</v>
      </c>
      <c r="AM40" s="40">
        <f>IF(AE40,AL40, 0)</f>
        <v>0</v>
      </c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1"/>
    </row>
    <row r="41" spans="11:50" x14ac:dyDescent="0.25">
      <c r="K41" s="47"/>
      <c r="L41" s="52" t="s">
        <v>1457</v>
      </c>
      <c r="M41" s="48"/>
      <c r="N41" s="51"/>
      <c r="P41" s="47"/>
      <c r="Q41" s="52" t="s">
        <v>1457</v>
      </c>
      <c r="R41" s="48"/>
      <c r="S41" s="51"/>
      <c r="U41" s="47"/>
      <c r="V41" s="52" t="s">
        <v>1457</v>
      </c>
      <c r="W41" s="48"/>
      <c r="X41" s="51"/>
      <c r="Y41" s="35"/>
      <c r="Z41" s="35"/>
      <c r="AA41" s="35"/>
      <c r="AB41" s="35"/>
      <c r="AC41" s="66" t="b">
        <v>0</v>
      </c>
      <c r="AD41" s="66" t="b">
        <v>0</v>
      </c>
      <c r="AE41" s="66" t="b">
        <v>0</v>
      </c>
      <c r="AG41" s="29"/>
      <c r="AH41" s="37">
        <f>AH30</f>
        <v>0</v>
      </c>
      <c r="AI41" s="40">
        <f>IF(AC41,AH41, 0)</f>
        <v>0</v>
      </c>
      <c r="AJ41" s="37">
        <v>0</v>
      </c>
      <c r="AK41" s="40">
        <f>IF(AD41,AJ41, 0)</f>
        <v>0</v>
      </c>
      <c r="AL41" s="37">
        <v>0</v>
      </c>
      <c r="AM41" s="40">
        <f>IF(AE41,AL41, 0)</f>
        <v>0</v>
      </c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1"/>
    </row>
    <row r="42" spans="11:50" x14ac:dyDescent="0.25">
      <c r="K42" s="47"/>
      <c r="L42" s="52"/>
      <c r="M42" s="48"/>
      <c r="N42" s="51"/>
      <c r="P42" s="47"/>
      <c r="Q42" s="52"/>
      <c r="R42" s="48"/>
      <c r="S42" s="51"/>
      <c r="U42" s="47"/>
      <c r="V42" s="52"/>
      <c r="W42" s="48"/>
      <c r="X42" s="51"/>
      <c r="Y42" s="35"/>
      <c r="Z42" s="35"/>
      <c r="AA42" s="35"/>
      <c r="AB42" s="35"/>
      <c r="AC42" s="66"/>
      <c r="AD42" s="66"/>
      <c r="AE42" s="66"/>
      <c r="AG42" s="29"/>
      <c r="AH42" s="37"/>
      <c r="AI42" s="41"/>
      <c r="AJ42" s="37"/>
      <c r="AK42" s="41"/>
      <c r="AL42" s="37"/>
      <c r="AM42" s="4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1"/>
    </row>
    <row r="43" spans="11:50" x14ac:dyDescent="0.25">
      <c r="K43" s="47"/>
      <c r="L43" s="52"/>
      <c r="M43" s="48"/>
      <c r="N43" s="51"/>
      <c r="P43" s="47"/>
      <c r="Q43" s="52"/>
      <c r="R43" s="48"/>
      <c r="S43" s="51"/>
      <c r="U43" s="47"/>
      <c r="V43" s="52"/>
      <c r="W43" s="48"/>
      <c r="X43" s="51"/>
      <c r="Y43" s="35"/>
      <c r="Z43" s="35"/>
      <c r="AA43" s="35"/>
      <c r="AB43" s="35"/>
      <c r="AC43" s="56"/>
      <c r="AD43" s="56"/>
      <c r="AE43" s="56"/>
      <c r="AG43" s="29"/>
      <c r="AH43" s="37"/>
      <c r="AI43" s="41"/>
      <c r="AJ43" s="37"/>
      <c r="AK43" s="41"/>
      <c r="AL43" s="37"/>
      <c r="AM43" s="4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1"/>
    </row>
    <row r="44" spans="11:50" x14ac:dyDescent="0.25">
      <c r="K44" s="49"/>
      <c r="L44" s="54"/>
      <c r="M44" s="50"/>
      <c r="N44" s="51"/>
      <c r="P44" s="49"/>
      <c r="Q44" s="54"/>
      <c r="R44" s="50"/>
      <c r="S44" s="51"/>
      <c r="T44" s="35"/>
      <c r="U44" s="49"/>
      <c r="V44" s="54"/>
      <c r="W44" s="50"/>
      <c r="X44" s="51"/>
      <c r="Y44" s="35"/>
      <c r="Z44" s="35"/>
      <c r="AA44" s="35"/>
      <c r="AB44" s="35"/>
      <c r="AC44" s="56"/>
      <c r="AD44" s="56"/>
      <c r="AE44" s="56"/>
      <c r="AG44" s="32"/>
      <c r="AH44" s="38">
        <f>IF(AH36="MAX", MAX(AH37:AH43), IF(AH36="SUM", SUM(AH37:AH43), "ERROR"))</f>
        <v>1.75</v>
      </c>
      <c r="AI44" s="42" t="e">
        <f>IF(AH36="MAX", MAX(AI37:AI43), IF(AH36="SUM", SUM(AI37:AI43), "ERROR"))*AO45</f>
        <v>#VALUE!</v>
      </c>
      <c r="AJ44" s="38">
        <f>IF(AJ36="MAX", MAX(AJ37:AJ43), IF(AJ36="SUM", SUM(AJ37:AJ43), "ERROR"))</f>
        <v>1.75</v>
      </c>
      <c r="AK44" s="42" t="e">
        <f>IF(AJ36="MAX", MAX(AK37:AK43), IF(AJ36="SUM", SUM(AK37:AK43), "ERROR"))*AR45</f>
        <v>#VALUE!</v>
      </c>
      <c r="AL44" s="38">
        <f>IF(AL36="MAX", MAX(AL37:AL43), IF(AL36="SUM", SUM(AL37:AL43), "ERROR"))</f>
        <v>1.75</v>
      </c>
      <c r="AM44" s="42" t="e">
        <f>IF(AL36="MAX", MAX(AM37:AM43), IF(AL36="SUM", SUM(AM37:AM43), "ERROR"))*AU45</f>
        <v>#VALUE!</v>
      </c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4"/>
    </row>
    <row r="45" spans="11:50" x14ac:dyDescent="0.25">
      <c r="L45" s="51"/>
      <c r="M45" s="51"/>
      <c r="N45" s="51"/>
      <c r="O45" s="35"/>
      <c r="Q45" s="51"/>
      <c r="R45" s="51"/>
      <c r="S45" s="51"/>
      <c r="T45" s="35"/>
      <c r="V45" s="51"/>
      <c r="W45" s="51"/>
      <c r="X45" s="51"/>
      <c r="Y45" s="35"/>
      <c r="Z45" s="35"/>
      <c r="AA45" s="35"/>
      <c r="AB45" s="35"/>
      <c r="AG45" s="15" t="s">
        <v>1513</v>
      </c>
      <c r="AH45" s="13">
        <f>IF(AG45="SUM", SUM(AH44,AJ44,AL44), IF(AG45="AVERAGE", AVERAGE(AH44,AJ44,AL44), "ERROR"))</f>
        <v>1.75</v>
      </c>
      <c r="AI45" s="14" t="e">
        <f>IF(AG45="SUM", SUM(AI44,AK44,AM44), IF(AG45="AVERAGE", AVERAGE(AI44,AK44,AM44), "ERROR"))</f>
        <v>#VALUE!</v>
      </c>
      <c r="AJ45" s="43"/>
      <c r="AK45" s="43"/>
      <c r="AL45" s="43"/>
      <c r="AM45" s="43"/>
      <c r="AN45" s="64">
        <v>0</v>
      </c>
      <c r="AO45" s="23" t="str">
        <f>_xlfn.XLOOKUP(AN45, RatesWeights[Index], RatesWeights[Weight], "ERROR")</f>
        <v>ERROR</v>
      </c>
      <c r="AP45" s="8" t="e">
        <f>AI45*AO45</f>
        <v>#VALUE!</v>
      </c>
      <c r="AQ45" s="65">
        <v>0</v>
      </c>
      <c r="AR45" s="12" t="str">
        <f>_xlfn.XLOOKUP(AQ45, RatesWeights[Index], RatesWeights[Weight], "ERROR")</f>
        <v>ERROR</v>
      </c>
      <c r="AS45" s="9" t="e">
        <f>AP45*AR45</f>
        <v>#VALUE!</v>
      </c>
      <c r="AT45" s="90">
        <v>0</v>
      </c>
      <c r="AU45" s="42" t="str">
        <f>_xlfn.XLOOKUP(AT45, RatesWeights[Index], RatesWeights[Weight], "ERROR")</f>
        <v>ERROR</v>
      </c>
      <c r="AV45" s="89"/>
      <c r="AW45" s="24" t="e">
        <f>AP45/AH45*10</f>
        <v>#VALUE!</v>
      </c>
      <c r="AX45" s="10" t="e">
        <f>AS45/AH45*10</f>
        <v>#VALUE!</v>
      </c>
    </row>
    <row r="46" spans="11:50" ht="15.75" thickBot="1" x14ac:dyDescent="0.3">
      <c r="AP46" t="s">
        <v>1739</v>
      </c>
      <c r="AS46" t="s">
        <v>1740</v>
      </c>
      <c r="AW46" t="s">
        <v>1717</v>
      </c>
      <c r="AX46" t="s">
        <v>1718</v>
      </c>
    </row>
    <row r="47" spans="11:50" ht="15.75" thickBot="1" x14ac:dyDescent="0.3">
      <c r="AG47" s="16" t="s">
        <v>1485</v>
      </c>
      <c r="AH47" s="17">
        <f>SUM(AH23,AH34,AH45)</f>
        <v>5.25</v>
      </c>
      <c r="AI47" s="20" t="e">
        <f>SUM(AI23,AI34,AI45)</f>
        <v>#VALUE!</v>
      </c>
      <c r="AJ47" s="18"/>
      <c r="AK47" s="18"/>
      <c r="AL47" s="18"/>
      <c r="AM47" s="18"/>
      <c r="AN47" s="18"/>
      <c r="AO47" s="18"/>
      <c r="AP47" s="20" t="e">
        <f>SUM(AP23,AP34,AP45)</f>
        <v>#VALUE!</v>
      </c>
      <c r="AQ47" s="18"/>
      <c r="AR47" s="18"/>
      <c r="AS47" s="19" t="e">
        <f>SUM(AS23,AS34,AS45)</f>
        <v>#VALUE!</v>
      </c>
      <c r="AT47" s="18"/>
      <c r="AU47" s="18"/>
      <c r="AV47" s="19"/>
      <c r="AW47" s="20" t="e">
        <f>AP47/AH47*10</f>
        <v>#VALUE!</v>
      </c>
      <c r="AX47" s="21" t="e">
        <f>AS47/AH47*10</f>
        <v>#VALUE!</v>
      </c>
    </row>
    <row r="48" spans="11:50" ht="29.1" customHeight="1" x14ac:dyDescent="0.25">
      <c r="L48" s="119"/>
      <c r="M48" s="119"/>
      <c r="Q48" s="120"/>
      <c r="R48" s="120"/>
      <c r="S48" s="120"/>
      <c r="V48" s="120"/>
      <c r="W48" s="120"/>
    </row>
    <row r="55" spans="5:22" hidden="1" outlineLevel="1" x14ac:dyDescent="0.25"/>
    <row r="56" spans="5:22" hidden="1" outlineLevel="1" x14ac:dyDescent="0.25"/>
    <row r="57" spans="5:22" hidden="1" outlineLevel="1" x14ac:dyDescent="0.25"/>
    <row r="58" spans="5:22" hidden="1" outlineLevel="1" x14ac:dyDescent="0.25">
      <c r="E58">
        <v>1</v>
      </c>
    </row>
    <row r="59" spans="5:22" hidden="1" outlineLevel="1" x14ac:dyDescent="0.25">
      <c r="E59">
        <v>1</v>
      </c>
      <c r="K59" t="str">
        <f t="shared" ref="K59:K64" si="3">$AG$8&amp;".1."&amp;$E$58&amp;"."&amp;E59</f>
        <v>062-28.1.1.1</v>
      </c>
      <c r="L59" t="str">
        <f>_xlfn.XLOOKUP(K59,'ICT questions 2022'!B:B,'ICT questions 2022'!F:F)</f>
        <v>Publiées en ligne (site web public)</v>
      </c>
      <c r="P59" t="str">
        <f t="shared" ref="P59:P64" si="4">$AG$8&amp;".2."&amp;$E$58&amp;"."&amp;E59</f>
        <v>062-28.2.1.1</v>
      </c>
      <c r="Q59" t="str">
        <f>_xlfn.XLOOKUP(P59,'ICT questions 2022'!$B:$B,'ICT questions 2022'!$F:$F)</f>
        <v>Publiées en ligne (site web public)</v>
      </c>
      <c r="U59" t="str">
        <f t="shared" ref="U59:U64" si="5">$AG$8&amp;".3."&amp;$E$58&amp;"."&amp;$E59</f>
        <v>062-28.3.1.1</v>
      </c>
      <c r="V59" t="str">
        <f>_xlfn.XLOOKUP(U59,'ICT questions 2022'!$B:$B,'ICT questions 2022'!$F:$F)</f>
        <v>Publiées en ligne (site web public)</v>
      </c>
    </row>
    <row r="60" spans="5:22" hidden="1" outlineLevel="1" x14ac:dyDescent="0.25">
      <c r="E60">
        <v>2</v>
      </c>
      <c r="K60" t="str">
        <f t="shared" si="3"/>
        <v>062-28.1.1.2</v>
      </c>
      <c r="L60" t="str">
        <f>_xlfn.XLOOKUP(K60,'ICT questions 2022'!B:B,'ICT questions 2022'!F:F)</f>
        <v>Dans une base de données interne</v>
      </c>
      <c r="P60" t="str">
        <f t="shared" si="4"/>
        <v>062-28.2.1.2</v>
      </c>
      <c r="Q60" t="str">
        <f>_xlfn.XLOOKUP(P60,'ICT questions 2022'!$B:$B,'ICT questions 2022'!$F:$F)</f>
        <v>Dans une base de données interne</v>
      </c>
      <c r="U60" t="str">
        <f t="shared" si="5"/>
        <v>062-28.3.1.2</v>
      </c>
      <c r="V60" t="str">
        <f>_xlfn.XLOOKUP(U60,'ICT questions 2022'!$B:$B,'ICT questions 2022'!$F:$F)</f>
        <v>Dans une base de données interne</v>
      </c>
    </row>
    <row r="61" spans="5:22" hidden="1" outlineLevel="1" x14ac:dyDescent="0.25">
      <c r="E61">
        <v>3</v>
      </c>
      <c r="K61" t="str">
        <f t="shared" si="3"/>
        <v>062-28.1.1.3</v>
      </c>
      <c r="L61" t="str">
        <f>_xlfn.XLOOKUP(K61,'ICT questions 2022'!B:B,'ICT questions 2022'!F:F)</f>
        <v>Autre, veuillez préciser</v>
      </c>
      <c r="P61" t="str">
        <f t="shared" si="4"/>
        <v>062-28.2.1.3</v>
      </c>
      <c r="Q61" t="str">
        <f>_xlfn.XLOOKUP(P61,'ICT questions 2022'!$B:$B,'ICT questions 2022'!$F:$F)</f>
        <v>Autre, veuillez préciser</v>
      </c>
      <c r="U61" t="str">
        <f t="shared" si="5"/>
        <v>062-28.3.1.3</v>
      </c>
      <c r="V61" t="str">
        <f>_xlfn.XLOOKUP(U61,'ICT questions 2022'!$B:$B,'ICT questions 2022'!$F:$F)</f>
        <v>Autre, veuillez préciser</v>
      </c>
    </row>
    <row r="62" spans="5:22" hidden="1" outlineLevel="1" x14ac:dyDescent="0.25">
      <c r="E62">
        <v>4</v>
      </c>
      <c r="K62" t="str">
        <f t="shared" si="3"/>
        <v>062-28.1.1.4</v>
      </c>
      <c r="L62" t="str">
        <f>_xlfn.XLOOKUP(K62,'ICT questions 2022'!B:B,'ICT questions 2022'!F:F)</f>
        <v>NAP - il n’y a pas de base de données pour ces décisions</v>
      </c>
      <c r="P62" t="str">
        <f t="shared" si="4"/>
        <v>062-28.2.1.4</v>
      </c>
      <c r="Q62" t="str">
        <f>_xlfn.XLOOKUP(P62,'ICT questions 2022'!$B:$B,'ICT questions 2022'!$F:$F)</f>
        <v>NAP - il n’y a pas de base de données pour ces décisions</v>
      </c>
      <c r="U62" t="str">
        <f t="shared" si="5"/>
        <v>062-28.3.1.4</v>
      </c>
      <c r="V62" t="str">
        <f>_xlfn.XLOOKUP(U62,'ICT questions 2022'!$B:$B,'ICT questions 2022'!$F:$F)</f>
        <v>NAP - il n’y a pas de base de données pour ces décisions</v>
      </c>
    </row>
    <row r="63" spans="5:22" hidden="1" outlineLevel="1" x14ac:dyDescent="0.25">
      <c r="E63">
        <v>5</v>
      </c>
      <c r="K63" t="str">
        <f t="shared" si="3"/>
        <v>062-28.1.1.5</v>
      </c>
      <c r="P63" t="str">
        <f t="shared" si="4"/>
        <v>062-28.2.1.5</v>
      </c>
      <c r="Q63" t="e">
        <f>_xlfn.XLOOKUP(P63,'ICT questions 2022'!$B:$B,'ICT questions 2022'!$F:$F)</f>
        <v>#N/A</v>
      </c>
      <c r="U63" t="str">
        <f t="shared" si="5"/>
        <v>062-28.3.1.5</v>
      </c>
      <c r="V63" t="e">
        <f>_xlfn.XLOOKUP(U63,'ICT questions 2022'!$B:$B,'ICT questions 2022'!$F:$F)</f>
        <v>#N/A</v>
      </c>
    </row>
    <row r="64" spans="5:22" hidden="1" outlineLevel="1" x14ac:dyDescent="0.25">
      <c r="E64">
        <v>6</v>
      </c>
      <c r="K64" t="str">
        <f t="shared" si="3"/>
        <v>062-28.1.1.6</v>
      </c>
      <c r="P64" t="str">
        <f t="shared" si="4"/>
        <v>062-28.2.1.6</v>
      </c>
      <c r="Q64" t="e">
        <f>_xlfn.XLOOKUP(P64,'ICT questions 2022'!$B:$B,'ICT questions 2022'!$F:$F)</f>
        <v>#N/A</v>
      </c>
      <c r="U64" t="str">
        <f t="shared" si="5"/>
        <v>062-28.3.1.6</v>
      </c>
      <c r="V64" t="e">
        <f>_xlfn.XLOOKUP(U64,'ICT questions 2022'!$B:$B,'ICT questions 2022'!$F:$F)</f>
        <v>#N/A</v>
      </c>
    </row>
    <row r="65" spans="5:21" hidden="1" outlineLevel="1" x14ac:dyDescent="0.25"/>
    <row r="66" spans="5:21" hidden="1" outlineLevel="1" x14ac:dyDescent="0.25"/>
    <row r="67" spans="5:21" hidden="1" outlineLevel="1" x14ac:dyDescent="0.25">
      <c r="E67">
        <v>2</v>
      </c>
    </row>
    <row r="68" spans="5:21" hidden="1" outlineLevel="1" x14ac:dyDescent="0.25">
      <c r="E68">
        <v>1</v>
      </c>
      <c r="K68" t="str">
        <f t="shared" ref="K68:K73" si="6">$AG$8&amp;".1."&amp;$E$67&amp;"."&amp;E68</f>
        <v>062-28.1.2.1</v>
      </c>
      <c r="P68" t="str">
        <f t="shared" ref="P68:P73" si="7">$AG$8&amp;".2."&amp;$E$67&amp;"."&amp;E68</f>
        <v>062-28.2.2.1</v>
      </c>
      <c r="U68" t="str">
        <f t="shared" ref="U68:U73" si="8">$AG$8&amp;".3."&amp;$E$67&amp;"."&amp;$E68</f>
        <v>062-28.3.2.1</v>
      </c>
    </row>
    <row r="69" spans="5:21" hidden="1" outlineLevel="1" x14ac:dyDescent="0.25">
      <c r="E69">
        <v>2</v>
      </c>
      <c r="K69" t="str">
        <f t="shared" si="6"/>
        <v>062-28.1.2.2</v>
      </c>
      <c r="P69" t="str">
        <f t="shared" si="7"/>
        <v>062-28.2.2.2</v>
      </c>
      <c r="U69" t="str">
        <f t="shared" si="8"/>
        <v>062-28.3.2.2</v>
      </c>
    </row>
    <row r="70" spans="5:21" hidden="1" outlineLevel="1" x14ac:dyDescent="0.25">
      <c r="E70">
        <v>3</v>
      </c>
      <c r="K70" t="str">
        <f t="shared" si="6"/>
        <v>062-28.1.2.3</v>
      </c>
      <c r="P70" t="str">
        <f t="shared" si="7"/>
        <v>062-28.2.2.3</v>
      </c>
      <c r="U70" t="str">
        <f t="shared" si="8"/>
        <v>062-28.3.2.3</v>
      </c>
    </row>
    <row r="71" spans="5:21" hidden="1" outlineLevel="1" x14ac:dyDescent="0.25">
      <c r="E71">
        <v>4</v>
      </c>
      <c r="K71" t="str">
        <f t="shared" si="6"/>
        <v>062-28.1.2.4</v>
      </c>
      <c r="P71" t="str">
        <f t="shared" si="7"/>
        <v>062-28.2.2.4</v>
      </c>
      <c r="U71" t="str">
        <f t="shared" si="8"/>
        <v>062-28.3.2.4</v>
      </c>
    </row>
    <row r="72" spans="5:21" hidden="1" outlineLevel="1" x14ac:dyDescent="0.25">
      <c r="E72">
        <v>5</v>
      </c>
      <c r="K72" t="str">
        <f t="shared" si="6"/>
        <v>062-28.1.2.5</v>
      </c>
      <c r="P72" t="str">
        <f t="shared" si="7"/>
        <v>062-28.2.2.5</v>
      </c>
      <c r="U72" t="str">
        <f t="shared" si="8"/>
        <v>062-28.3.2.5</v>
      </c>
    </row>
    <row r="73" spans="5:21" hidden="1" outlineLevel="1" x14ac:dyDescent="0.25">
      <c r="E73">
        <v>6</v>
      </c>
      <c r="K73" t="str">
        <f t="shared" si="6"/>
        <v>062-28.1.2.6</v>
      </c>
      <c r="P73" t="str">
        <f t="shared" si="7"/>
        <v>062-28.2.2.6</v>
      </c>
      <c r="U73" t="str">
        <f t="shared" si="8"/>
        <v>062-28.3.2.6</v>
      </c>
    </row>
    <row r="74" spans="5:21" hidden="1" outlineLevel="1" x14ac:dyDescent="0.25"/>
    <row r="75" spans="5:21" hidden="1" outlineLevel="1" x14ac:dyDescent="0.25">
      <c r="E75">
        <v>3</v>
      </c>
    </row>
    <row r="76" spans="5:21" hidden="1" outlineLevel="1" x14ac:dyDescent="0.25">
      <c r="E76">
        <v>1</v>
      </c>
      <c r="K76" t="str">
        <f t="shared" ref="K76:K81" si="9">$AG$8&amp;".1."&amp;$E$75&amp;"."&amp;E76</f>
        <v>062-28.1.3.1</v>
      </c>
      <c r="P76" t="str">
        <f t="shared" ref="P76:P81" si="10">$AG$8&amp;".2."&amp;$E$75&amp;"."&amp;E76</f>
        <v>062-28.2.3.1</v>
      </c>
      <c r="U76" t="str">
        <f t="shared" ref="U76:U81" si="11">$AG$8&amp;".3."&amp;$E$75&amp;"."&amp;$E76</f>
        <v>062-28.3.3.1</v>
      </c>
    </row>
    <row r="77" spans="5:21" hidden="1" outlineLevel="1" x14ac:dyDescent="0.25">
      <c r="E77">
        <v>2</v>
      </c>
      <c r="K77" t="str">
        <f t="shared" si="9"/>
        <v>062-28.1.3.2</v>
      </c>
      <c r="P77" t="str">
        <f t="shared" si="10"/>
        <v>062-28.2.3.2</v>
      </c>
      <c r="U77" t="str">
        <f t="shared" si="11"/>
        <v>062-28.3.3.2</v>
      </c>
    </row>
    <row r="78" spans="5:21" hidden="1" outlineLevel="1" x14ac:dyDescent="0.25">
      <c r="E78">
        <v>3</v>
      </c>
      <c r="K78" t="str">
        <f t="shared" si="9"/>
        <v>062-28.1.3.3</v>
      </c>
      <c r="P78" t="str">
        <f t="shared" si="10"/>
        <v>062-28.2.3.3</v>
      </c>
      <c r="U78" t="str">
        <f t="shared" si="11"/>
        <v>062-28.3.3.3</v>
      </c>
    </row>
    <row r="79" spans="5:21" hidden="1" outlineLevel="1" x14ac:dyDescent="0.25">
      <c r="E79">
        <v>4</v>
      </c>
      <c r="K79" t="str">
        <f t="shared" si="9"/>
        <v>062-28.1.3.4</v>
      </c>
      <c r="P79" t="str">
        <f t="shared" si="10"/>
        <v>062-28.2.3.4</v>
      </c>
      <c r="U79" t="str">
        <f t="shared" si="11"/>
        <v>062-28.3.3.4</v>
      </c>
    </row>
    <row r="80" spans="5:21" hidden="1" outlineLevel="1" x14ac:dyDescent="0.25">
      <c r="E80">
        <v>5</v>
      </c>
      <c r="K80" t="str">
        <f t="shared" si="9"/>
        <v>062-28.1.3.5</v>
      </c>
      <c r="P80" t="str">
        <f t="shared" si="10"/>
        <v>062-28.2.3.5</v>
      </c>
      <c r="U80" t="str">
        <f t="shared" si="11"/>
        <v>062-28.3.3.5</v>
      </c>
    </row>
    <row r="81" spans="5:21" hidden="1" outlineLevel="1" x14ac:dyDescent="0.25">
      <c r="E81">
        <v>6</v>
      </c>
      <c r="K81" t="str">
        <f t="shared" si="9"/>
        <v>062-28.1.3.6</v>
      </c>
      <c r="P81" t="str">
        <f t="shared" si="10"/>
        <v>062-28.2.3.6</v>
      </c>
      <c r="U81" t="str">
        <f t="shared" si="11"/>
        <v>062-28.3.3.6</v>
      </c>
    </row>
    <row r="82" spans="5:21" hidden="1" outlineLevel="1" x14ac:dyDescent="0.25"/>
    <row r="83" spans="5:21" collapsed="1" x14ac:dyDescent="0.25"/>
  </sheetData>
  <sheetProtection algorithmName="SHA-512" hashValue="Cero8kpAottcgYpuiXQ4n5g7hd9DJOQYv1+whakqIMOKWItpC6eosBtXzRk+jCEZd9FFH25dlUjAgI+aGK37rA==" saltValue="eZvPvxHcy9HmcyeZuiMLuA==" spinCount="100000" sheet="1" objects="1" scenarios="1" selectLockedCells="1" selectUnlockedCells="1"/>
  <mergeCells count="19">
    <mergeCell ref="L48:M48"/>
    <mergeCell ref="Q48:S48"/>
    <mergeCell ref="V48:W48"/>
    <mergeCell ref="B10:C10"/>
    <mergeCell ref="E10:F10"/>
    <mergeCell ref="AG10:AG12"/>
    <mergeCell ref="AH10:AS10"/>
    <mergeCell ref="AM11:AM12"/>
    <mergeCell ref="AN11:AP11"/>
    <mergeCell ref="AQ11:AS11"/>
    <mergeCell ref="AW10:AX10"/>
    <mergeCell ref="AH11:AH12"/>
    <mergeCell ref="AI11:AI12"/>
    <mergeCell ref="AJ11:AJ12"/>
    <mergeCell ref="AK11:AK12"/>
    <mergeCell ref="AL11:AL12"/>
    <mergeCell ref="AW11:AW12"/>
    <mergeCell ref="AX11:AX12"/>
    <mergeCell ref="AT11:AV11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9089" r:id="rId3" name="Group Box 1">
              <controlPr locked="0" defaultSize="0" autoFill="0" autoPict="0">
                <anchor moveWithCells="1">
                  <from>
                    <xdr:col>1</xdr:col>
                    <xdr:colOff>0</xdr:colOff>
                    <xdr:row>13</xdr:row>
                    <xdr:rowOff>28575</xdr:rowOff>
                  </from>
                  <to>
                    <xdr:col>2</xdr:col>
                    <xdr:colOff>561975</xdr:colOff>
                    <xdr:row>23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090" r:id="rId4" name="Option Button 2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14</xdr:row>
                    <xdr:rowOff>38100</xdr:rowOff>
                  </from>
                  <to>
                    <xdr:col>2</xdr:col>
                    <xdr:colOff>485775</xdr:colOff>
                    <xdr:row>15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091" r:id="rId5" name="Option Button 3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15</xdr:row>
                    <xdr:rowOff>57150</xdr:rowOff>
                  </from>
                  <to>
                    <xdr:col>2</xdr:col>
                    <xdr:colOff>485775</xdr:colOff>
                    <xdr:row>16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092" r:id="rId6" name="Option Button 4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16</xdr:row>
                    <xdr:rowOff>76200</xdr:rowOff>
                  </from>
                  <to>
                    <xdr:col>2</xdr:col>
                    <xdr:colOff>485775</xdr:colOff>
                    <xdr:row>17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093" r:id="rId7" name="Option Button 5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17</xdr:row>
                    <xdr:rowOff>95250</xdr:rowOff>
                  </from>
                  <to>
                    <xdr:col>2</xdr:col>
                    <xdr:colOff>485775</xdr:colOff>
                    <xdr:row>17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094" r:id="rId8" name="Option Button 6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17</xdr:row>
                    <xdr:rowOff>314325</xdr:rowOff>
                  </from>
                  <to>
                    <xdr:col>2</xdr:col>
                    <xdr:colOff>485775</xdr:colOff>
                    <xdr:row>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095" r:id="rId9" name="Option Button 7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18</xdr:row>
                    <xdr:rowOff>142875</xdr:rowOff>
                  </from>
                  <to>
                    <xdr:col>2</xdr:col>
                    <xdr:colOff>485775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096" r:id="rId10" name="Option Button 8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19</xdr:row>
                    <xdr:rowOff>161925</xdr:rowOff>
                  </from>
                  <to>
                    <xdr:col>2</xdr:col>
                    <xdr:colOff>485775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097" r:id="rId11" name="Option Button 9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20</xdr:row>
                    <xdr:rowOff>180975</xdr:rowOff>
                  </from>
                  <to>
                    <xdr:col>2</xdr:col>
                    <xdr:colOff>485775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098" r:id="rId12" name="Group Box 10">
              <controlPr defaultSize="0" autoFill="0" autoPict="0">
                <anchor moveWithCells="1">
                  <from>
                    <xdr:col>1</xdr:col>
                    <xdr:colOff>9525</xdr:colOff>
                    <xdr:row>24</xdr:row>
                    <xdr:rowOff>47625</xdr:rowOff>
                  </from>
                  <to>
                    <xdr:col>2</xdr:col>
                    <xdr:colOff>571500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099" r:id="rId13" name="Option Button 11">
              <controlPr defaultSize="0" autoFill="0" autoLine="0" autoPict="0">
                <anchor moveWithCells="1">
                  <from>
                    <xdr:col>1</xdr:col>
                    <xdr:colOff>276225</xdr:colOff>
                    <xdr:row>25</xdr:row>
                    <xdr:rowOff>57150</xdr:rowOff>
                  </from>
                  <to>
                    <xdr:col>2</xdr:col>
                    <xdr:colOff>485775</xdr:colOff>
                    <xdr:row>26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00" r:id="rId14" name="Option Button 12">
              <controlPr defaultSize="0" autoFill="0" autoLine="0" autoPict="0">
                <anchor moveWithCells="1">
                  <from>
                    <xdr:col>1</xdr:col>
                    <xdr:colOff>276225</xdr:colOff>
                    <xdr:row>26</xdr:row>
                    <xdr:rowOff>76200</xdr:rowOff>
                  </from>
                  <to>
                    <xdr:col>2</xdr:col>
                    <xdr:colOff>485775</xdr:colOff>
                    <xdr:row>27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01" r:id="rId15" name="Option Button 13">
              <controlPr defaultSize="0" autoFill="0" autoLine="0" autoPict="0">
                <anchor moveWithCells="1">
                  <from>
                    <xdr:col>1</xdr:col>
                    <xdr:colOff>276225</xdr:colOff>
                    <xdr:row>27</xdr:row>
                    <xdr:rowOff>104775</xdr:rowOff>
                  </from>
                  <to>
                    <xdr:col>2</xdr:col>
                    <xdr:colOff>485775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02" r:id="rId16" name="Option Button 14">
              <controlPr defaultSize="0" autoFill="0" autoLine="0" autoPict="0">
                <anchor moveWithCells="1">
                  <from>
                    <xdr:col>1</xdr:col>
                    <xdr:colOff>276225</xdr:colOff>
                    <xdr:row>28</xdr:row>
                    <xdr:rowOff>133350</xdr:rowOff>
                  </from>
                  <to>
                    <xdr:col>2</xdr:col>
                    <xdr:colOff>485775</xdr:colOff>
                    <xdr:row>28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03" r:id="rId17" name="Option Button 15">
              <controlPr defaultSize="0" autoFill="0" autoLine="0" autoPict="0">
                <anchor moveWithCells="1">
                  <from>
                    <xdr:col>1</xdr:col>
                    <xdr:colOff>276225</xdr:colOff>
                    <xdr:row>28</xdr:row>
                    <xdr:rowOff>342900</xdr:rowOff>
                  </from>
                  <to>
                    <xdr:col>2</xdr:col>
                    <xdr:colOff>485775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04" r:id="rId18" name="Option Button 16">
              <controlPr defaultSize="0" autoFill="0" autoLine="0" autoPict="0">
                <anchor moveWithCells="1">
                  <from>
                    <xdr:col>1</xdr:col>
                    <xdr:colOff>276225</xdr:colOff>
                    <xdr:row>29</xdr:row>
                    <xdr:rowOff>180975</xdr:rowOff>
                  </from>
                  <to>
                    <xdr:col>2</xdr:col>
                    <xdr:colOff>485775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05" r:id="rId19" name="Option Button 17">
              <controlPr defaultSize="0" autoFill="0" autoLine="0" autoPict="0">
                <anchor moveWithCells="1">
                  <from>
                    <xdr:col>1</xdr:col>
                    <xdr:colOff>276225</xdr:colOff>
                    <xdr:row>31</xdr:row>
                    <xdr:rowOff>9525</xdr:rowOff>
                  </from>
                  <to>
                    <xdr:col>2</xdr:col>
                    <xdr:colOff>485775</xdr:colOff>
                    <xdr:row>32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06" r:id="rId20" name="Option Button 18">
              <controlPr defaultSize="0" autoFill="0" autoLine="0" autoPict="0">
                <anchor moveWithCells="1">
                  <from>
                    <xdr:col>1</xdr:col>
                    <xdr:colOff>276225</xdr:colOff>
                    <xdr:row>32</xdr:row>
                    <xdr:rowOff>38100</xdr:rowOff>
                  </from>
                  <to>
                    <xdr:col>2</xdr:col>
                    <xdr:colOff>485775</xdr:colOff>
                    <xdr:row>33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07" r:id="rId21" name="Group Box 19">
              <controlPr defaultSize="0" autoFill="0" autoPict="0">
                <anchor moveWithCells="1">
                  <from>
                    <xdr:col>1</xdr:col>
                    <xdr:colOff>9525</xdr:colOff>
                    <xdr:row>35</xdr:row>
                    <xdr:rowOff>142875</xdr:rowOff>
                  </from>
                  <to>
                    <xdr:col>2</xdr:col>
                    <xdr:colOff>571500</xdr:colOff>
                    <xdr:row>45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08" r:id="rId22" name="Option Button 20">
              <controlPr defaultSize="0" autoFill="0" autoLine="0" autoPict="0">
                <anchor moveWithCells="1">
                  <from>
                    <xdr:col>1</xdr:col>
                    <xdr:colOff>276225</xdr:colOff>
                    <xdr:row>36</xdr:row>
                    <xdr:rowOff>142875</xdr:rowOff>
                  </from>
                  <to>
                    <xdr:col>2</xdr:col>
                    <xdr:colOff>485775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09" r:id="rId23" name="Option Button 21">
              <controlPr defaultSize="0" autoFill="0" autoLine="0" autoPict="0">
                <anchor moveWithCells="1">
                  <from>
                    <xdr:col>1</xdr:col>
                    <xdr:colOff>276225</xdr:colOff>
                    <xdr:row>37</xdr:row>
                    <xdr:rowOff>161925</xdr:rowOff>
                  </from>
                  <to>
                    <xdr:col>2</xdr:col>
                    <xdr:colOff>485775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10" r:id="rId24" name="Option Button 22">
              <controlPr defaultSize="0" autoFill="0" autoLine="0" autoPict="0">
                <anchor moveWithCells="1">
                  <from>
                    <xdr:col>1</xdr:col>
                    <xdr:colOff>276225</xdr:colOff>
                    <xdr:row>38</xdr:row>
                    <xdr:rowOff>180975</xdr:rowOff>
                  </from>
                  <to>
                    <xdr:col>2</xdr:col>
                    <xdr:colOff>485775</xdr:colOff>
                    <xdr:row>39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11" r:id="rId25" name="Option Button 23">
              <controlPr defaultSize="0" autoFill="0" autoLine="0" autoPict="0">
                <anchor moveWithCells="1">
                  <from>
                    <xdr:col>1</xdr:col>
                    <xdr:colOff>276225</xdr:colOff>
                    <xdr:row>39</xdr:row>
                    <xdr:rowOff>200025</xdr:rowOff>
                  </from>
                  <to>
                    <xdr:col>2</xdr:col>
                    <xdr:colOff>485775</xdr:colOff>
                    <xdr:row>40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12" r:id="rId26" name="Option Button 24">
              <controlPr defaultSize="0" autoFill="0" autoLine="0" autoPict="0">
                <anchor moveWithCells="1">
                  <from>
                    <xdr:col>1</xdr:col>
                    <xdr:colOff>276225</xdr:colOff>
                    <xdr:row>40</xdr:row>
                    <xdr:rowOff>28575</xdr:rowOff>
                  </from>
                  <to>
                    <xdr:col>2</xdr:col>
                    <xdr:colOff>485775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13" r:id="rId27" name="Option Button 25">
              <controlPr defaultSize="0" autoFill="0" autoLine="0" autoPict="0">
                <anchor moveWithCells="1">
                  <from>
                    <xdr:col>1</xdr:col>
                    <xdr:colOff>276225</xdr:colOff>
                    <xdr:row>41</xdr:row>
                    <xdr:rowOff>57150</xdr:rowOff>
                  </from>
                  <to>
                    <xdr:col>2</xdr:col>
                    <xdr:colOff>485775</xdr:colOff>
                    <xdr:row>42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14" r:id="rId28" name="Option Button 26">
              <controlPr defaultSize="0" autoFill="0" autoLine="0" autoPict="0">
                <anchor moveWithCells="1">
                  <from>
                    <xdr:col>1</xdr:col>
                    <xdr:colOff>276225</xdr:colOff>
                    <xdr:row>42</xdr:row>
                    <xdr:rowOff>76200</xdr:rowOff>
                  </from>
                  <to>
                    <xdr:col>2</xdr:col>
                    <xdr:colOff>485775</xdr:colOff>
                    <xdr:row>43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15" r:id="rId29" name="Option Button 27">
              <controlPr defaultSize="0" autoFill="0" autoLine="0" autoPict="0">
                <anchor moveWithCells="1">
                  <from>
                    <xdr:col>1</xdr:col>
                    <xdr:colOff>276225</xdr:colOff>
                    <xdr:row>43</xdr:row>
                    <xdr:rowOff>95250</xdr:rowOff>
                  </from>
                  <to>
                    <xdr:col>2</xdr:col>
                    <xdr:colOff>485775</xdr:colOff>
                    <xdr:row>44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16" r:id="rId30" name="Group Box 28">
              <controlPr defaultSize="0" autoFill="0" autoPict="0">
                <anchor moveWithCells="1">
                  <from>
                    <xdr:col>4</xdr:col>
                    <xdr:colOff>0</xdr:colOff>
                    <xdr:row>13</xdr:row>
                    <xdr:rowOff>19050</xdr:rowOff>
                  </from>
                  <to>
                    <xdr:col>5</xdr:col>
                    <xdr:colOff>561975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17" r:id="rId31" name="Option Button 29">
              <controlPr defaultSize="0" autoFill="0" autoLine="0" autoPict="0">
                <anchor moveWithCells="1">
                  <from>
                    <xdr:col>4</xdr:col>
                    <xdr:colOff>276225</xdr:colOff>
                    <xdr:row>14</xdr:row>
                    <xdr:rowOff>28575</xdr:rowOff>
                  </from>
                  <to>
                    <xdr:col>5</xdr:col>
                    <xdr:colOff>485775</xdr:colOff>
                    <xdr:row>15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18" r:id="rId32" name="Option Button 30">
              <controlPr defaultSize="0" autoFill="0" autoLine="0" autoPict="0">
                <anchor moveWithCells="1">
                  <from>
                    <xdr:col>4</xdr:col>
                    <xdr:colOff>276225</xdr:colOff>
                    <xdr:row>15</xdr:row>
                    <xdr:rowOff>47625</xdr:rowOff>
                  </from>
                  <to>
                    <xdr:col>5</xdr:col>
                    <xdr:colOff>485775</xdr:colOff>
                    <xdr:row>16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19" r:id="rId33" name="Option Button 31">
              <controlPr defaultSize="0" autoFill="0" autoLine="0" autoPict="0">
                <anchor moveWithCells="1">
                  <from>
                    <xdr:col>4</xdr:col>
                    <xdr:colOff>276225</xdr:colOff>
                    <xdr:row>16</xdr:row>
                    <xdr:rowOff>66675</xdr:rowOff>
                  </from>
                  <to>
                    <xdr:col>5</xdr:col>
                    <xdr:colOff>485775</xdr:colOff>
                    <xdr:row>17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20" r:id="rId34" name="Option Button 32">
              <controlPr defaultSize="0" autoFill="0" autoLine="0" autoPict="0">
                <anchor moveWithCells="1">
                  <from>
                    <xdr:col>4</xdr:col>
                    <xdr:colOff>276225</xdr:colOff>
                    <xdr:row>17</xdr:row>
                    <xdr:rowOff>95250</xdr:rowOff>
                  </from>
                  <to>
                    <xdr:col>5</xdr:col>
                    <xdr:colOff>485775</xdr:colOff>
                    <xdr:row>17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21" r:id="rId35" name="Option Button 33">
              <controlPr defaultSize="0" autoFill="0" autoLine="0" autoPict="0">
                <anchor moveWithCells="1">
                  <from>
                    <xdr:col>4</xdr:col>
                    <xdr:colOff>276225</xdr:colOff>
                    <xdr:row>17</xdr:row>
                    <xdr:rowOff>304800</xdr:rowOff>
                  </from>
                  <to>
                    <xdr:col>5</xdr:col>
                    <xdr:colOff>485775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22" r:id="rId36" name="Option Button 34">
              <controlPr defaultSize="0" autoFill="0" autoLine="0" autoPict="0">
                <anchor moveWithCells="1">
                  <from>
                    <xdr:col>4</xdr:col>
                    <xdr:colOff>276225</xdr:colOff>
                    <xdr:row>18</xdr:row>
                    <xdr:rowOff>133350</xdr:rowOff>
                  </from>
                  <to>
                    <xdr:col>5</xdr:col>
                    <xdr:colOff>485775</xdr:colOff>
                    <xdr:row>19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23" r:id="rId37" name="Option Button 35">
              <controlPr defaultSize="0" autoFill="0" autoLine="0" autoPict="0">
                <anchor moveWithCells="1">
                  <from>
                    <xdr:col>4</xdr:col>
                    <xdr:colOff>276225</xdr:colOff>
                    <xdr:row>19</xdr:row>
                    <xdr:rowOff>152400</xdr:rowOff>
                  </from>
                  <to>
                    <xdr:col>5</xdr:col>
                    <xdr:colOff>485775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24" r:id="rId38" name="Option Button 36">
              <controlPr defaultSize="0" autoFill="0" autoLine="0" autoPict="0">
                <anchor moveWithCells="1">
                  <from>
                    <xdr:col>4</xdr:col>
                    <xdr:colOff>276225</xdr:colOff>
                    <xdr:row>20</xdr:row>
                    <xdr:rowOff>171450</xdr:rowOff>
                  </from>
                  <to>
                    <xdr:col>5</xdr:col>
                    <xdr:colOff>485775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25" r:id="rId39" name="Group Box 37">
              <controlPr defaultSize="0" autoFill="0" autoPict="0">
                <anchor moveWithCells="1">
                  <from>
                    <xdr:col>4</xdr:col>
                    <xdr:colOff>0</xdr:colOff>
                    <xdr:row>24</xdr:row>
                    <xdr:rowOff>47625</xdr:rowOff>
                  </from>
                  <to>
                    <xdr:col>5</xdr:col>
                    <xdr:colOff>571500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26" r:id="rId40" name="Option Button 38">
              <controlPr defaultSize="0" autoFill="0" autoLine="0" autoPict="0">
                <anchor moveWithCells="1">
                  <from>
                    <xdr:col>4</xdr:col>
                    <xdr:colOff>276225</xdr:colOff>
                    <xdr:row>25</xdr:row>
                    <xdr:rowOff>47625</xdr:rowOff>
                  </from>
                  <to>
                    <xdr:col>5</xdr:col>
                    <xdr:colOff>485775</xdr:colOff>
                    <xdr:row>26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27" r:id="rId41" name="Option Button 39">
              <controlPr defaultSize="0" autoFill="0" autoLine="0" autoPict="0">
                <anchor moveWithCells="1">
                  <from>
                    <xdr:col>4</xdr:col>
                    <xdr:colOff>276225</xdr:colOff>
                    <xdr:row>26</xdr:row>
                    <xdr:rowOff>66675</xdr:rowOff>
                  </from>
                  <to>
                    <xdr:col>5</xdr:col>
                    <xdr:colOff>485775</xdr:colOff>
                    <xdr:row>27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28" r:id="rId42" name="Option Button 40">
              <controlPr defaultSize="0" autoFill="0" autoLine="0" autoPict="0">
                <anchor moveWithCells="1">
                  <from>
                    <xdr:col>4</xdr:col>
                    <xdr:colOff>276225</xdr:colOff>
                    <xdr:row>27</xdr:row>
                    <xdr:rowOff>95250</xdr:rowOff>
                  </from>
                  <to>
                    <xdr:col>5</xdr:col>
                    <xdr:colOff>485775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29" r:id="rId43" name="Option Button 41">
              <controlPr defaultSize="0" autoFill="0" autoLine="0" autoPict="0">
                <anchor moveWithCells="1">
                  <from>
                    <xdr:col>4</xdr:col>
                    <xdr:colOff>276225</xdr:colOff>
                    <xdr:row>28</xdr:row>
                    <xdr:rowOff>123825</xdr:rowOff>
                  </from>
                  <to>
                    <xdr:col>5</xdr:col>
                    <xdr:colOff>485775</xdr:colOff>
                    <xdr:row>28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30" r:id="rId44" name="Option Button 42">
              <controlPr defaultSize="0" autoFill="0" autoLine="0" autoPict="0">
                <anchor moveWithCells="1">
                  <from>
                    <xdr:col>4</xdr:col>
                    <xdr:colOff>276225</xdr:colOff>
                    <xdr:row>28</xdr:row>
                    <xdr:rowOff>333375</xdr:rowOff>
                  </from>
                  <to>
                    <xdr:col>5</xdr:col>
                    <xdr:colOff>485775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31" r:id="rId45" name="Option Button 43">
              <controlPr defaultSize="0" autoFill="0" autoLine="0" autoPict="0">
                <anchor moveWithCells="1">
                  <from>
                    <xdr:col>4</xdr:col>
                    <xdr:colOff>276225</xdr:colOff>
                    <xdr:row>29</xdr:row>
                    <xdr:rowOff>171450</xdr:rowOff>
                  </from>
                  <to>
                    <xdr:col>5</xdr:col>
                    <xdr:colOff>485775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32" r:id="rId46" name="Option Button 44">
              <controlPr defaultSize="0" autoFill="0" autoLine="0" autoPict="0">
                <anchor moveWithCells="1">
                  <from>
                    <xdr:col>4</xdr:col>
                    <xdr:colOff>276225</xdr:colOff>
                    <xdr:row>31</xdr:row>
                    <xdr:rowOff>0</xdr:rowOff>
                  </from>
                  <to>
                    <xdr:col>5</xdr:col>
                    <xdr:colOff>485775</xdr:colOff>
                    <xdr:row>32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33" r:id="rId47" name="Option Button 45">
              <controlPr defaultSize="0" autoFill="0" autoLine="0" autoPict="0">
                <anchor moveWithCells="1">
                  <from>
                    <xdr:col>4</xdr:col>
                    <xdr:colOff>276225</xdr:colOff>
                    <xdr:row>32</xdr:row>
                    <xdr:rowOff>28575</xdr:rowOff>
                  </from>
                  <to>
                    <xdr:col>5</xdr:col>
                    <xdr:colOff>485775</xdr:colOff>
                    <xdr:row>33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34" r:id="rId48" name="Group Box 46">
              <controlPr defaultSize="0" autoFill="0" autoPict="0">
                <anchor moveWithCells="1">
                  <from>
                    <xdr:col>4</xdr:col>
                    <xdr:colOff>9525</xdr:colOff>
                    <xdr:row>35</xdr:row>
                    <xdr:rowOff>133350</xdr:rowOff>
                  </from>
                  <to>
                    <xdr:col>5</xdr:col>
                    <xdr:colOff>571500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35" r:id="rId49" name="Option Button 47">
              <controlPr defaultSize="0" autoFill="0" autoLine="0" autoPict="0">
                <anchor moveWithCells="1">
                  <from>
                    <xdr:col>4</xdr:col>
                    <xdr:colOff>276225</xdr:colOff>
                    <xdr:row>36</xdr:row>
                    <xdr:rowOff>133350</xdr:rowOff>
                  </from>
                  <to>
                    <xdr:col>5</xdr:col>
                    <xdr:colOff>485775</xdr:colOff>
                    <xdr:row>37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36" r:id="rId50" name="Option Button 48">
              <controlPr defaultSize="0" autoFill="0" autoLine="0" autoPict="0">
                <anchor moveWithCells="1">
                  <from>
                    <xdr:col>4</xdr:col>
                    <xdr:colOff>276225</xdr:colOff>
                    <xdr:row>37</xdr:row>
                    <xdr:rowOff>152400</xdr:rowOff>
                  </from>
                  <to>
                    <xdr:col>5</xdr:col>
                    <xdr:colOff>485775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37" r:id="rId51" name="Option Button 49">
              <controlPr defaultSize="0" autoFill="0" autoLine="0" autoPict="0">
                <anchor moveWithCells="1">
                  <from>
                    <xdr:col>4</xdr:col>
                    <xdr:colOff>276225</xdr:colOff>
                    <xdr:row>38</xdr:row>
                    <xdr:rowOff>171450</xdr:rowOff>
                  </from>
                  <to>
                    <xdr:col>5</xdr:col>
                    <xdr:colOff>485775</xdr:colOff>
                    <xdr:row>39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38" r:id="rId52" name="Option Button 50">
              <controlPr defaultSize="0" autoFill="0" autoLine="0" autoPict="0">
                <anchor moveWithCells="1">
                  <from>
                    <xdr:col>4</xdr:col>
                    <xdr:colOff>276225</xdr:colOff>
                    <xdr:row>39</xdr:row>
                    <xdr:rowOff>190500</xdr:rowOff>
                  </from>
                  <to>
                    <xdr:col>5</xdr:col>
                    <xdr:colOff>485775</xdr:colOff>
                    <xdr:row>40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39" r:id="rId53" name="Option Button 51">
              <controlPr defaultSize="0" autoFill="0" autoLine="0" autoPict="0">
                <anchor moveWithCells="1">
                  <from>
                    <xdr:col>4</xdr:col>
                    <xdr:colOff>276225</xdr:colOff>
                    <xdr:row>40</xdr:row>
                    <xdr:rowOff>28575</xdr:rowOff>
                  </from>
                  <to>
                    <xdr:col>5</xdr:col>
                    <xdr:colOff>485775</xdr:colOff>
                    <xdr:row>41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40" r:id="rId54" name="Option Button 52">
              <controlPr defaultSize="0" autoFill="0" autoLine="0" autoPict="0">
                <anchor moveWithCells="1">
                  <from>
                    <xdr:col>4</xdr:col>
                    <xdr:colOff>276225</xdr:colOff>
                    <xdr:row>41</xdr:row>
                    <xdr:rowOff>47625</xdr:rowOff>
                  </from>
                  <to>
                    <xdr:col>5</xdr:col>
                    <xdr:colOff>485775</xdr:colOff>
                    <xdr:row>42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41" r:id="rId55" name="Option Button 53">
              <controlPr defaultSize="0" autoFill="0" autoLine="0" autoPict="0">
                <anchor moveWithCells="1">
                  <from>
                    <xdr:col>4</xdr:col>
                    <xdr:colOff>276225</xdr:colOff>
                    <xdr:row>42</xdr:row>
                    <xdr:rowOff>66675</xdr:rowOff>
                  </from>
                  <to>
                    <xdr:col>5</xdr:col>
                    <xdr:colOff>485775</xdr:colOff>
                    <xdr:row>43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42" r:id="rId56" name="Option Button 54">
              <controlPr defaultSize="0" autoFill="0" autoLine="0" autoPict="0">
                <anchor moveWithCells="1">
                  <from>
                    <xdr:col>4</xdr:col>
                    <xdr:colOff>276225</xdr:colOff>
                    <xdr:row>43</xdr:row>
                    <xdr:rowOff>85725</xdr:rowOff>
                  </from>
                  <to>
                    <xdr:col>5</xdr:col>
                    <xdr:colOff>485775</xdr:colOff>
                    <xdr:row>44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43" r:id="rId57" name="Check Box 55">
              <controlPr defaultSize="0" autoFill="0" autoLine="0" autoPict="0">
                <anchor moveWithCells="1">
                  <from>
                    <xdr:col>12</xdr:col>
                    <xdr:colOff>85725</xdr:colOff>
                    <xdr:row>13</xdr:row>
                    <xdr:rowOff>161925</xdr:rowOff>
                  </from>
                  <to>
                    <xdr:col>12</xdr:col>
                    <xdr:colOff>295275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44" r:id="rId58" name="Check Box 56">
              <controlPr defaultSize="0" autoFill="0" autoLine="0" autoPict="0">
                <anchor moveWithCells="1">
                  <from>
                    <xdr:col>12</xdr:col>
                    <xdr:colOff>85725</xdr:colOff>
                    <xdr:row>14</xdr:row>
                    <xdr:rowOff>161925</xdr:rowOff>
                  </from>
                  <to>
                    <xdr:col>12</xdr:col>
                    <xdr:colOff>295275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45" r:id="rId59" name="Check Box 57">
              <controlPr defaultSize="0" autoFill="0" autoLine="0" autoPict="0">
                <anchor moveWithCells="1">
                  <from>
                    <xdr:col>12</xdr:col>
                    <xdr:colOff>85725</xdr:colOff>
                    <xdr:row>15</xdr:row>
                    <xdr:rowOff>161925</xdr:rowOff>
                  </from>
                  <to>
                    <xdr:col>12</xdr:col>
                    <xdr:colOff>295275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46" r:id="rId60" name="Check Box 58">
              <controlPr defaultSize="0" autoFill="0" autoLine="0" autoPict="0">
                <anchor moveWithCells="1">
                  <from>
                    <xdr:col>12</xdr:col>
                    <xdr:colOff>85725</xdr:colOff>
                    <xdr:row>16</xdr:row>
                    <xdr:rowOff>161925</xdr:rowOff>
                  </from>
                  <to>
                    <xdr:col>12</xdr:col>
                    <xdr:colOff>295275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47" r:id="rId61" name="Check Box 59">
              <controlPr defaultSize="0" autoFill="0" autoLine="0" autoPict="0">
                <anchor moveWithCells="1">
                  <from>
                    <xdr:col>12</xdr:col>
                    <xdr:colOff>85725</xdr:colOff>
                    <xdr:row>17</xdr:row>
                    <xdr:rowOff>161925</xdr:rowOff>
                  </from>
                  <to>
                    <xdr:col>12</xdr:col>
                    <xdr:colOff>295275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48" r:id="rId62" name="Check Box 60">
              <controlPr defaultSize="0" autoFill="0" autoLine="0" autoPict="0">
                <anchor moveWithCells="1">
                  <from>
                    <xdr:col>12</xdr:col>
                    <xdr:colOff>66675</xdr:colOff>
                    <xdr:row>24</xdr:row>
                    <xdr:rowOff>171450</xdr:rowOff>
                  </from>
                  <to>
                    <xdr:col>12</xdr:col>
                    <xdr:colOff>276225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49" r:id="rId63" name="Check Box 61">
              <controlPr defaultSize="0" autoFill="0" autoLine="0" autoPict="0">
                <anchor moveWithCells="1">
                  <from>
                    <xdr:col>12</xdr:col>
                    <xdr:colOff>66675</xdr:colOff>
                    <xdr:row>25</xdr:row>
                    <xdr:rowOff>171450</xdr:rowOff>
                  </from>
                  <to>
                    <xdr:col>12</xdr:col>
                    <xdr:colOff>276225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50" r:id="rId64" name="Check Box 62">
              <controlPr defaultSize="0" autoFill="0" autoLine="0" autoPict="0">
                <anchor moveWithCells="1">
                  <from>
                    <xdr:col>12</xdr:col>
                    <xdr:colOff>66675</xdr:colOff>
                    <xdr:row>26</xdr:row>
                    <xdr:rowOff>171450</xdr:rowOff>
                  </from>
                  <to>
                    <xdr:col>12</xdr:col>
                    <xdr:colOff>276225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51" r:id="rId65" name="Check Box 63">
              <controlPr defaultSize="0" autoFill="0" autoLine="0" autoPict="0">
                <anchor moveWithCells="1">
                  <from>
                    <xdr:col>12</xdr:col>
                    <xdr:colOff>66675</xdr:colOff>
                    <xdr:row>27</xdr:row>
                    <xdr:rowOff>171450</xdr:rowOff>
                  </from>
                  <to>
                    <xdr:col>12</xdr:col>
                    <xdr:colOff>276225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52" r:id="rId66" name="Check Box 64">
              <controlPr defaultSize="0" autoFill="0" autoLine="0" autoPict="0">
                <anchor moveWithCells="1">
                  <from>
                    <xdr:col>12</xdr:col>
                    <xdr:colOff>66675</xdr:colOff>
                    <xdr:row>28</xdr:row>
                    <xdr:rowOff>171450</xdr:rowOff>
                  </from>
                  <to>
                    <xdr:col>12</xdr:col>
                    <xdr:colOff>276225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53" r:id="rId67" name="Check Box 65">
              <controlPr defaultSize="0" autoFill="0" autoLine="0" autoPict="0">
                <anchor moveWithCells="1">
                  <from>
                    <xdr:col>12</xdr:col>
                    <xdr:colOff>47625</xdr:colOff>
                    <xdr:row>35</xdr:row>
                    <xdr:rowOff>161925</xdr:rowOff>
                  </from>
                  <to>
                    <xdr:col>12</xdr:col>
                    <xdr:colOff>257175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54" r:id="rId68" name="Check Box 66">
              <controlPr defaultSize="0" autoFill="0" autoLine="0" autoPict="0">
                <anchor moveWithCells="1">
                  <from>
                    <xdr:col>12</xdr:col>
                    <xdr:colOff>47625</xdr:colOff>
                    <xdr:row>36</xdr:row>
                    <xdr:rowOff>161925</xdr:rowOff>
                  </from>
                  <to>
                    <xdr:col>12</xdr:col>
                    <xdr:colOff>257175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55" r:id="rId69" name="Check Box 67">
              <controlPr defaultSize="0" autoFill="0" autoLine="0" autoPict="0">
                <anchor moveWithCells="1">
                  <from>
                    <xdr:col>12</xdr:col>
                    <xdr:colOff>47625</xdr:colOff>
                    <xdr:row>37</xdr:row>
                    <xdr:rowOff>161925</xdr:rowOff>
                  </from>
                  <to>
                    <xdr:col>12</xdr:col>
                    <xdr:colOff>257175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56" r:id="rId70" name="Check Box 68">
              <controlPr defaultSize="0" autoFill="0" autoLine="0" autoPict="0">
                <anchor moveWithCells="1">
                  <from>
                    <xdr:col>12</xdr:col>
                    <xdr:colOff>47625</xdr:colOff>
                    <xdr:row>38</xdr:row>
                    <xdr:rowOff>161925</xdr:rowOff>
                  </from>
                  <to>
                    <xdr:col>12</xdr:col>
                    <xdr:colOff>257175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57" r:id="rId71" name="Check Box 69">
              <controlPr defaultSize="0" autoFill="0" autoLine="0" autoPict="0">
                <anchor moveWithCells="1">
                  <from>
                    <xdr:col>12</xdr:col>
                    <xdr:colOff>47625</xdr:colOff>
                    <xdr:row>39</xdr:row>
                    <xdr:rowOff>161925</xdr:rowOff>
                  </from>
                  <to>
                    <xdr:col>12</xdr:col>
                    <xdr:colOff>257175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58" r:id="rId72" name="Check Box 70">
              <controlPr defaultSize="0" autoFill="0" autoLine="0" autoPict="0">
                <anchor moveWithCells="1">
                  <from>
                    <xdr:col>17</xdr:col>
                    <xdr:colOff>104775</xdr:colOff>
                    <xdr:row>13</xdr:row>
                    <xdr:rowOff>171450</xdr:rowOff>
                  </from>
                  <to>
                    <xdr:col>17</xdr:col>
                    <xdr:colOff>314325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59" r:id="rId73" name="Check Box 71">
              <controlPr defaultSize="0" autoFill="0" autoLine="0" autoPict="0">
                <anchor moveWithCells="1">
                  <from>
                    <xdr:col>17</xdr:col>
                    <xdr:colOff>104775</xdr:colOff>
                    <xdr:row>14</xdr:row>
                    <xdr:rowOff>171450</xdr:rowOff>
                  </from>
                  <to>
                    <xdr:col>17</xdr:col>
                    <xdr:colOff>314325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60" r:id="rId74" name="Check Box 72">
              <controlPr defaultSize="0" autoFill="0" autoLine="0" autoPict="0">
                <anchor moveWithCells="1">
                  <from>
                    <xdr:col>17</xdr:col>
                    <xdr:colOff>104775</xdr:colOff>
                    <xdr:row>15</xdr:row>
                    <xdr:rowOff>171450</xdr:rowOff>
                  </from>
                  <to>
                    <xdr:col>17</xdr:col>
                    <xdr:colOff>314325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61" r:id="rId75" name="Check Box 73">
              <controlPr defaultSize="0" autoFill="0" autoLine="0" autoPict="0">
                <anchor moveWithCells="1">
                  <from>
                    <xdr:col>17</xdr:col>
                    <xdr:colOff>104775</xdr:colOff>
                    <xdr:row>16</xdr:row>
                    <xdr:rowOff>171450</xdr:rowOff>
                  </from>
                  <to>
                    <xdr:col>17</xdr:col>
                    <xdr:colOff>314325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62" r:id="rId76" name="Check Box 74">
              <controlPr defaultSize="0" autoFill="0" autoLine="0" autoPict="0">
                <anchor moveWithCells="1">
                  <from>
                    <xdr:col>17</xdr:col>
                    <xdr:colOff>104775</xdr:colOff>
                    <xdr:row>17</xdr:row>
                    <xdr:rowOff>171450</xdr:rowOff>
                  </from>
                  <to>
                    <xdr:col>17</xdr:col>
                    <xdr:colOff>314325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63" r:id="rId77" name="Check Box 75">
              <controlPr defaultSize="0" autoFill="0" autoLine="0" autoPict="0">
                <anchor moveWithCells="1">
                  <from>
                    <xdr:col>17</xdr:col>
                    <xdr:colOff>104775</xdr:colOff>
                    <xdr:row>24</xdr:row>
                    <xdr:rowOff>171450</xdr:rowOff>
                  </from>
                  <to>
                    <xdr:col>17</xdr:col>
                    <xdr:colOff>314325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64" r:id="rId78" name="Check Box 76">
              <controlPr defaultSize="0" autoFill="0" autoLine="0" autoPict="0">
                <anchor moveWithCells="1">
                  <from>
                    <xdr:col>17</xdr:col>
                    <xdr:colOff>104775</xdr:colOff>
                    <xdr:row>25</xdr:row>
                    <xdr:rowOff>171450</xdr:rowOff>
                  </from>
                  <to>
                    <xdr:col>17</xdr:col>
                    <xdr:colOff>314325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65" r:id="rId79" name="Check Box 77">
              <controlPr defaultSize="0" autoFill="0" autoLine="0" autoPict="0">
                <anchor moveWithCells="1">
                  <from>
                    <xdr:col>17</xdr:col>
                    <xdr:colOff>104775</xdr:colOff>
                    <xdr:row>26</xdr:row>
                    <xdr:rowOff>171450</xdr:rowOff>
                  </from>
                  <to>
                    <xdr:col>17</xdr:col>
                    <xdr:colOff>314325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66" r:id="rId80" name="Check Box 78">
              <controlPr defaultSize="0" autoFill="0" autoLine="0" autoPict="0">
                <anchor moveWithCells="1">
                  <from>
                    <xdr:col>17</xdr:col>
                    <xdr:colOff>104775</xdr:colOff>
                    <xdr:row>27</xdr:row>
                    <xdr:rowOff>171450</xdr:rowOff>
                  </from>
                  <to>
                    <xdr:col>17</xdr:col>
                    <xdr:colOff>314325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67" r:id="rId81" name="Check Box 79">
              <controlPr defaultSize="0" autoFill="0" autoLine="0" autoPict="0">
                <anchor moveWithCells="1">
                  <from>
                    <xdr:col>17</xdr:col>
                    <xdr:colOff>104775</xdr:colOff>
                    <xdr:row>28</xdr:row>
                    <xdr:rowOff>171450</xdr:rowOff>
                  </from>
                  <to>
                    <xdr:col>17</xdr:col>
                    <xdr:colOff>314325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68" r:id="rId82" name="Check Box 80">
              <controlPr defaultSize="0" autoFill="0" autoLine="0" autoPict="0">
                <anchor moveWithCells="1">
                  <from>
                    <xdr:col>17</xdr:col>
                    <xdr:colOff>104775</xdr:colOff>
                    <xdr:row>35</xdr:row>
                    <xdr:rowOff>171450</xdr:rowOff>
                  </from>
                  <to>
                    <xdr:col>17</xdr:col>
                    <xdr:colOff>314325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69" r:id="rId83" name="Check Box 81">
              <controlPr defaultSize="0" autoFill="0" autoLine="0" autoPict="0">
                <anchor moveWithCells="1">
                  <from>
                    <xdr:col>17</xdr:col>
                    <xdr:colOff>104775</xdr:colOff>
                    <xdr:row>36</xdr:row>
                    <xdr:rowOff>171450</xdr:rowOff>
                  </from>
                  <to>
                    <xdr:col>17</xdr:col>
                    <xdr:colOff>314325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70" r:id="rId84" name="Check Box 82">
              <controlPr defaultSize="0" autoFill="0" autoLine="0" autoPict="0">
                <anchor moveWithCells="1">
                  <from>
                    <xdr:col>17</xdr:col>
                    <xdr:colOff>104775</xdr:colOff>
                    <xdr:row>37</xdr:row>
                    <xdr:rowOff>171450</xdr:rowOff>
                  </from>
                  <to>
                    <xdr:col>17</xdr:col>
                    <xdr:colOff>314325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71" r:id="rId85" name="Check Box 83">
              <controlPr defaultSize="0" autoFill="0" autoLine="0" autoPict="0">
                <anchor moveWithCells="1">
                  <from>
                    <xdr:col>17</xdr:col>
                    <xdr:colOff>104775</xdr:colOff>
                    <xdr:row>38</xdr:row>
                    <xdr:rowOff>171450</xdr:rowOff>
                  </from>
                  <to>
                    <xdr:col>17</xdr:col>
                    <xdr:colOff>314325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72" r:id="rId86" name="Check Box 84">
              <controlPr defaultSize="0" autoFill="0" autoLine="0" autoPict="0">
                <anchor moveWithCells="1">
                  <from>
                    <xdr:col>17</xdr:col>
                    <xdr:colOff>104775</xdr:colOff>
                    <xdr:row>39</xdr:row>
                    <xdr:rowOff>171450</xdr:rowOff>
                  </from>
                  <to>
                    <xdr:col>17</xdr:col>
                    <xdr:colOff>314325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73" r:id="rId87" name="Check Box 85">
              <controlPr defaultSize="0" autoFill="0" autoLine="0" autoPict="0">
                <anchor moveWithCells="1">
                  <from>
                    <xdr:col>22</xdr:col>
                    <xdr:colOff>95250</xdr:colOff>
                    <xdr:row>13</xdr:row>
                    <xdr:rowOff>171450</xdr:rowOff>
                  </from>
                  <to>
                    <xdr:col>22</xdr:col>
                    <xdr:colOff>304800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77" r:id="rId88" name="Check Box 89">
              <controlPr defaultSize="0" autoFill="0" autoLine="0" autoPict="0">
                <anchor moveWithCells="1">
                  <from>
                    <xdr:col>22</xdr:col>
                    <xdr:colOff>95250</xdr:colOff>
                    <xdr:row>24</xdr:row>
                    <xdr:rowOff>180975</xdr:rowOff>
                  </from>
                  <to>
                    <xdr:col>22</xdr:col>
                    <xdr:colOff>304800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81" r:id="rId89" name="Check Box 93">
              <controlPr defaultSize="0" autoFill="0" autoLine="0" autoPict="0">
                <anchor moveWithCells="1">
                  <from>
                    <xdr:col>22</xdr:col>
                    <xdr:colOff>95250</xdr:colOff>
                    <xdr:row>35</xdr:row>
                    <xdr:rowOff>180975</xdr:rowOff>
                  </from>
                  <to>
                    <xdr:col>22</xdr:col>
                    <xdr:colOff>304800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" r:id="rId90" name="Group Box 97">
              <controlPr defaultSize="0" autoFill="0" autoPict="0">
                <anchor moveWithCells="1">
                  <from>
                    <xdr:col>7</xdr:col>
                    <xdr:colOff>95250</xdr:colOff>
                    <xdr:row>13</xdr:row>
                    <xdr:rowOff>19050</xdr:rowOff>
                  </from>
                  <to>
                    <xdr:col>9</xdr:col>
                    <xdr:colOff>47625</xdr:colOff>
                    <xdr:row>23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" r:id="rId91" name="Option Button 98">
              <controlPr defaultSize="0" autoFill="0" autoLine="0" autoPict="0">
                <anchor moveWithCells="1">
                  <from>
                    <xdr:col>7</xdr:col>
                    <xdr:colOff>361950</xdr:colOff>
                    <xdr:row>14</xdr:row>
                    <xdr:rowOff>28575</xdr:rowOff>
                  </from>
                  <to>
                    <xdr:col>8</xdr:col>
                    <xdr:colOff>571500</xdr:colOff>
                    <xdr:row>15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" r:id="rId92" name="Option Button 99">
              <controlPr defaultSize="0" autoFill="0" autoLine="0" autoPict="0">
                <anchor moveWithCells="1">
                  <from>
                    <xdr:col>7</xdr:col>
                    <xdr:colOff>361950</xdr:colOff>
                    <xdr:row>15</xdr:row>
                    <xdr:rowOff>57150</xdr:rowOff>
                  </from>
                  <to>
                    <xdr:col>8</xdr:col>
                    <xdr:colOff>571500</xdr:colOff>
                    <xdr:row>16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" r:id="rId93" name="Option Button 100">
              <controlPr defaultSize="0" autoFill="0" autoLine="0" autoPict="0">
                <anchor moveWithCells="1">
                  <from>
                    <xdr:col>7</xdr:col>
                    <xdr:colOff>361950</xdr:colOff>
                    <xdr:row>16</xdr:row>
                    <xdr:rowOff>76200</xdr:rowOff>
                  </from>
                  <to>
                    <xdr:col>8</xdr:col>
                    <xdr:colOff>571500</xdr:colOff>
                    <xdr:row>17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89" r:id="rId94" name="Option Button 101">
              <controlPr defaultSize="0" autoFill="0" autoLine="0" autoPict="0">
                <anchor moveWithCells="1">
                  <from>
                    <xdr:col>7</xdr:col>
                    <xdr:colOff>361950</xdr:colOff>
                    <xdr:row>17</xdr:row>
                    <xdr:rowOff>95250</xdr:rowOff>
                  </from>
                  <to>
                    <xdr:col>8</xdr:col>
                    <xdr:colOff>571500</xdr:colOff>
                    <xdr:row>17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90" r:id="rId95" name="Option Button 102">
              <controlPr defaultSize="0" autoFill="0" autoLine="0" autoPict="0">
                <anchor moveWithCells="1">
                  <from>
                    <xdr:col>7</xdr:col>
                    <xdr:colOff>361950</xdr:colOff>
                    <xdr:row>17</xdr:row>
                    <xdr:rowOff>304800</xdr:rowOff>
                  </from>
                  <to>
                    <xdr:col>8</xdr:col>
                    <xdr:colOff>571500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91" r:id="rId96" name="Option Button 103">
              <controlPr defaultSize="0" autoFill="0" autoLine="0" autoPict="0">
                <anchor moveWithCells="1">
                  <from>
                    <xdr:col>7</xdr:col>
                    <xdr:colOff>361950</xdr:colOff>
                    <xdr:row>18</xdr:row>
                    <xdr:rowOff>133350</xdr:rowOff>
                  </from>
                  <to>
                    <xdr:col>8</xdr:col>
                    <xdr:colOff>571500</xdr:colOff>
                    <xdr:row>19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92" r:id="rId97" name="Option Button 104">
              <controlPr defaultSize="0" autoFill="0" autoLine="0" autoPict="0">
                <anchor moveWithCells="1">
                  <from>
                    <xdr:col>7</xdr:col>
                    <xdr:colOff>361950</xdr:colOff>
                    <xdr:row>19</xdr:row>
                    <xdr:rowOff>152400</xdr:rowOff>
                  </from>
                  <to>
                    <xdr:col>8</xdr:col>
                    <xdr:colOff>571500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93" r:id="rId98" name="Option Button 105">
              <controlPr defaultSize="0" autoFill="0" autoLine="0" autoPict="0">
                <anchor moveWithCells="1">
                  <from>
                    <xdr:col>7</xdr:col>
                    <xdr:colOff>361950</xdr:colOff>
                    <xdr:row>20</xdr:row>
                    <xdr:rowOff>171450</xdr:rowOff>
                  </from>
                  <to>
                    <xdr:col>8</xdr:col>
                    <xdr:colOff>571500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94" r:id="rId99" name="Group Box 106">
              <controlPr defaultSize="0" autoFill="0" autoPict="0" altText="Administrative">
                <anchor moveWithCells="1">
                  <from>
                    <xdr:col>7</xdr:col>
                    <xdr:colOff>85725</xdr:colOff>
                    <xdr:row>24</xdr:row>
                    <xdr:rowOff>28575</xdr:rowOff>
                  </from>
                  <to>
                    <xdr:col>9</xdr:col>
                    <xdr:colOff>38100</xdr:colOff>
                    <xdr:row>34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95" r:id="rId100" name="Option Button 107">
              <controlPr defaultSize="0" autoFill="0" autoLine="0" autoPict="0">
                <anchor moveWithCells="1">
                  <from>
                    <xdr:col>7</xdr:col>
                    <xdr:colOff>352425</xdr:colOff>
                    <xdr:row>25</xdr:row>
                    <xdr:rowOff>47625</xdr:rowOff>
                  </from>
                  <to>
                    <xdr:col>8</xdr:col>
                    <xdr:colOff>571500</xdr:colOff>
                    <xdr:row>26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96" r:id="rId101" name="Option Button 108">
              <controlPr defaultSize="0" autoFill="0" autoLine="0" autoPict="0">
                <anchor moveWithCells="1">
                  <from>
                    <xdr:col>7</xdr:col>
                    <xdr:colOff>352425</xdr:colOff>
                    <xdr:row>26</xdr:row>
                    <xdr:rowOff>66675</xdr:rowOff>
                  </from>
                  <to>
                    <xdr:col>8</xdr:col>
                    <xdr:colOff>571500</xdr:colOff>
                    <xdr:row>27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97" r:id="rId102" name="Option Button 109">
              <controlPr defaultSize="0" autoFill="0" autoLine="0" autoPict="0">
                <anchor moveWithCells="1">
                  <from>
                    <xdr:col>7</xdr:col>
                    <xdr:colOff>352425</xdr:colOff>
                    <xdr:row>27</xdr:row>
                    <xdr:rowOff>85725</xdr:rowOff>
                  </from>
                  <to>
                    <xdr:col>8</xdr:col>
                    <xdr:colOff>571500</xdr:colOff>
                    <xdr:row>28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98" r:id="rId103" name="Option Button 110">
              <controlPr defaultSize="0" autoFill="0" autoLine="0" autoPict="0">
                <anchor moveWithCells="1">
                  <from>
                    <xdr:col>7</xdr:col>
                    <xdr:colOff>352425</xdr:colOff>
                    <xdr:row>28</xdr:row>
                    <xdr:rowOff>104775</xdr:rowOff>
                  </from>
                  <to>
                    <xdr:col>8</xdr:col>
                    <xdr:colOff>571500</xdr:colOff>
                    <xdr:row>28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199" r:id="rId104" name="Option Button 111">
              <controlPr defaultSize="0" autoFill="0" autoLine="0" autoPict="0">
                <anchor moveWithCells="1">
                  <from>
                    <xdr:col>7</xdr:col>
                    <xdr:colOff>352425</xdr:colOff>
                    <xdr:row>28</xdr:row>
                    <xdr:rowOff>314325</xdr:rowOff>
                  </from>
                  <to>
                    <xdr:col>8</xdr:col>
                    <xdr:colOff>571500</xdr:colOff>
                    <xdr:row>29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200" r:id="rId105" name="Option Button 112">
              <controlPr defaultSize="0" autoFill="0" autoLine="0" autoPict="0">
                <anchor moveWithCells="1">
                  <from>
                    <xdr:col>7</xdr:col>
                    <xdr:colOff>352425</xdr:colOff>
                    <xdr:row>29</xdr:row>
                    <xdr:rowOff>142875</xdr:rowOff>
                  </from>
                  <to>
                    <xdr:col>8</xdr:col>
                    <xdr:colOff>571500</xdr:colOff>
                    <xdr:row>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201" r:id="rId106" name="Option Button 113">
              <controlPr defaultSize="0" autoFill="0" autoLine="0" autoPict="0">
                <anchor moveWithCells="1">
                  <from>
                    <xdr:col>7</xdr:col>
                    <xdr:colOff>352425</xdr:colOff>
                    <xdr:row>30</xdr:row>
                    <xdr:rowOff>161925</xdr:rowOff>
                  </from>
                  <to>
                    <xdr:col>8</xdr:col>
                    <xdr:colOff>571500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202" r:id="rId107" name="Option Button 114">
              <controlPr defaultSize="0" autoFill="0" autoLine="0" autoPict="0">
                <anchor moveWithCells="1">
                  <from>
                    <xdr:col>7</xdr:col>
                    <xdr:colOff>352425</xdr:colOff>
                    <xdr:row>31</xdr:row>
                    <xdr:rowOff>190500</xdr:rowOff>
                  </from>
                  <to>
                    <xdr:col>8</xdr:col>
                    <xdr:colOff>571500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203" r:id="rId108" name="Group Box 115">
              <controlPr defaultSize="0" autoFill="0" autoPict="0" altText="Criminal">
                <anchor moveWithCells="1">
                  <from>
                    <xdr:col>7</xdr:col>
                    <xdr:colOff>0</xdr:colOff>
                    <xdr:row>36</xdr:row>
                    <xdr:rowOff>0</xdr:rowOff>
                  </from>
                  <to>
                    <xdr:col>8</xdr:col>
                    <xdr:colOff>571500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204" r:id="rId109" name="Option Button 116">
              <controlPr defaultSize="0" autoFill="0" autoLine="0" autoPict="0">
                <anchor moveWithCells="1">
                  <from>
                    <xdr:col>7</xdr:col>
                    <xdr:colOff>276225</xdr:colOff>
                    <xdr:row>37</xdr:row>
                    <xdr:rowOff>9525</xdr:rowOff>
                  </from>
                  <to>
                    <xdr:col>8</xdr:col>
                    <xdr:colOff>495300</xdr:colOff>
                    <xdr:row>38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205" r:id="rId110" name="Option Button 117">
              <controlPr defaultSize="0" autoFill="0" autoLine="0" autoPict="0">
                <anchor moveWithCells="1">
                  <from>
                    <xdr:col>7</xdr:col>
                    <xdr:colOff>276225</xdr:colOff>
                    <xdr:row>38</xdr:row>
                    <xdr:rowOff>38100</xdr:rowOff>
                  </from>
                  <to>
                    <xdr:col>8</xdr:col>
                    <xdr:colOff>495300</xdr:colOff>
                    <xdr:row>39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206" r:id="rId111" name="Option Button 118">
              <controlPr defaultSize="0" autoFill="0" autoLine="0" autoPict="0">
                <anchor moveWithCells="1">
                  <from>
                    <xdr:col>7</xdr:col>
                    <xdr:colOff>276225</xdr:colOff>
                    <xdr:row>39</xdr:row>
                    <xdr:rowOff>57150</xdr:rowOff>
                  </from>
                  <to>
                    <xdr:col>8</xdr:col>
                    <xdr:colOff>495300</xdr:colOff>
                    <xdr:row>39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" r:id="rId112" name="Option Button 119">
              <controlPr defaultSize="0" autoFill="0" autoLine="0" autoPict="0">
                <anchor moveWithCells="1">
                  <from>
                    <xdr:col>7</xdr:col>
                    <xdr:colOff>276225</xdr:colOff>
                    <xdr:row>39</xdr:row>
                    <xdr:rowOff>266700</xdr:rowOff>
                  </from>
                  <to>
                    <xdr:col>8</xdr:col>
                    <xdr:colOff>495300</xdr:colOff>
                    <xdr:row>40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208" r:id="rId113" name="Option Button 120">
              <controlPr defaultSize="0" autoFill="0" autoLine="0" autoPict="0">
                <anchor moveWithCells="1">
                  <from>
                    <xdr:col>7</xdr:col>
                    <xdr:colOff>276225</xdr:colOff>
                    <xdr:row>40</xdr:row>
                    <xdr:rowOff>95250</xdr:rowOff>
                  </from>
                  <to>
                    <xdr:col>8</xdr:col>
                    <xdr:colOff>495300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209" r:id="rId114" name="Option Button 121">
              <controlPr defaultSize="0" autoFill="0" autoLine="0" autoPict="0">
                <anchor moveWithCells="1">
                  <from>
                    <xdr:col>7</xdr:col>
                    <xdr:colOff>276225</xdr:colOff>
                    <xdr:row>41</xdr:row>
                    <xdr:rowOff>123825</xdr:rowOff>
                  </from>
                  <to>
                    <xdr:col>8</xdr:col>
                    <xdr:colOff>495300</xdr:colOff>
                    <xdr:row>42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210" r:id="rId115" name="Option Button 122">
              <controlPr defaultSize="0" autoFill="0" autoLine="0" autoPict="0">
                <anchor moveWithCells="1">
                  <from>
                    <xdr:col>7</xdr:col>
                    <xdr:colOff>276225</xdr:colOff>
                    <xdr:row>42</xdr:row>
                    <xdr:rowOff>142875</xdr:rowOff>
                  </from>
                  <to>
                    <xdr:col>8</xdr:col>
                    <xdr:colOff>495300</xdr:colOff>
                    <xdr:row>43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211" r:id="rId116" name="Option Button 123">
              <controlPr defaultSize="0" autoFill="0" autoLine="0" autoPict="0">
                <anchor moveWithCells="1">
                  <from>
                    <xdr:col>7</xdr:col>
                    <xdr:colOff>276225</xdr:colOff>
                    <xdr:row>43</xdr:row>
                    <xdr:rowOff>161925</xdr:rowOff>
                  </from>
                  <to>
                    <xdr:col>8</xdr:col>
                    <xdr:colOff>495300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213" r:id="rId117" name="Check Box 125">
              <controlPr defaultSize="0" autoFill="0" autoLine="0" autoPict="0">
                <anchor moveWithCells="1">
                  <from>
                    <xdr:col>22</xdr:col>
                    <xdr:colOff>95250</xdr:colOff>
                    <xdr:row>14</xdr:row>
                    <xdr:rowOff>142875</xdr:rowOff>
                  </from>
                  <to>
                    <xdr:col>22</xdr:col>
                    <xdr:colOff>304800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215" r:id="rId118" name="Check Box 127">
              <controlPr defaultSize="0" autoFill="0" autoLine="0" autoPict="0">
                <anchor moveWithCells="1">
                  <from>
                    <xdr:col>22</xdr:col>
                    <xdr:colOff>95250</xdr:colOff>
                    <xdr:row>15</xdr:row>
                    <xdr:rowOff>133350</xdr:rowOff>
                  </from>
                  <to>
                    <xdr:col>22</xdr:col>
                    <xdr:colOff>304800</xdr:colOff>
                    <xdr:row>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216" r:id="rId119" name="Check Box 128">
              <controlPr defaultSize="0" autoFill="0" autoLine="0" autoPict="0">
                <anchor moveWithCells="1">
                  <from>
                    <xdr:col>22</xdr:col>
                    <xdr:colOff>95250</xdr:colOff>
                    <xdr:row>16</xdr:row>
                    <xdr:rowOff>180975</xdr:rowOff>
                  </from>
                  <to>
                    <xdr:col>22</xdr:col>
                    <xdr:colOff>304800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218" r:id="rId120" name="Check Box 130">
              <controlPr defaultSize="0" autoFill="0" autoLine="0" autoPict="0">
                <anchor moveWithCells="1">
                  <from>
                    <xdr:col>22</xdr:col>
                    <xdr:colOff>95250</xdr:colOff>
                    <xdr:row>25</xdr:row>
                    <xdr:rowOff>161925</xdr:rowOff>
                  </from>
                  <to>
                    <xdr:col>22</xdr:col>
                    <xdr:colOff>304800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219" r:id="rId121" name="Check Box 131">
              <controlPr defaultSize="0" autoFill="0" autoLine="0" autoPict="0">
                <anchor moveWithCells="1">
                  <from>
                    <xdr:col>22</xdr:col>
                    <xdr:colOff>95250</xdr:colOff>
                    <xdr:row>26</xdr:row>
                    <xdr:rowOff>133350</xdr:rowOff>
                  </from>
                  <to>
                    <xdr:col>22</xdr:col>
                    <xdr:colOff>304800</xdr:colOff>
                    <xdr:row>27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220" r:id="rId122" name="Check Box 132">
              <controlPr defaultSize="0" autoFill="0" autoLine="0" autoPict="0">
                <anchor moveWithCells="1">
                  <from>
                    <xdr:col>22</xdr:col>
                    <xdr:colOff>95250</xdr:colOff>
                    <xdr:row>27</xdr:row>
                    <xdr:rowOff>161925</xdr:rowOff>
                  </from>
                  <to>
                    <xdr:col>22</xdr:col>
                    <xdr:colOff>304800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221" r:id="rId123" name="Check Box 133">
              <controlPr defaultSize="0" autoFill="0" autoLine="0" autoPict="0">
                <anchor moveWithCells="1">
                  <from>
                    <xdr:col>22</xdr:col>
                    <xdr:colOff>95250</xdr:colOff>
                    <xdr:row>36</xdr:row>
                    <xdr:rowOff>180975</xdr:rowOff>
                  </from>
                  <to>
                    <xdr:col>22</xdr:col>
                    <xdr:colOff>304800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222" r:id="rId124" name="Check Box 134">
              <controlPr defaultSize="0" autoFill="0" autoLine="0" autoPict="0">
                <anchor moveWithCells="1">
                  <from>
                    <xdr:col>22</xdr:col>
                    <xdr:colOff>95250</xdr:colOff>
                    <xdr:row>37</xdr:row>
                    <xdr:rowOff>142875</xdr:rowOff>
                  </from>
                  <to>
                    <xdr:col>22</xdr:col>
                    <xdr:colOff>304800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223" r:id="rId125" name="Check Box 135">
              <controlPr defaultSize="0" autoFill="0" autoLine="0" autoPict="0">
                <anchor moveWithCells="1">
                  <from>
                    <xdr:col>22</xdr:col>
                    <xdr:colOff>95250</xdr:colOff>
                    <xdr:row>38</xdr:row>
                    <xdr:rowOff>114300</xdr:rowOff>
                  </from>
                  <to>
                    <xdr:col>22</xdr:col>
                    <xdr:colOff>304800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224" r:id="rId126" name="Check Box 136">
              <controlPr defaultSize="0" autoFill="0" autoLine="0" autoPict="0">
                <anchor moveWithCells="1">
                  <from>
                    <xdr:col>22</xdr:col>
                    <xdr:colOff>104775</xdr:colOff>
                    <xdr:row>17</xdr:row>
                    <xdr:rowOff>171450</xdr:rowOff>
                  </from>
                  <to>
                    <xdr:col>22</xdr:col>
                    <xdr:colOff>314325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226" r:id="rId127" name="Check Box 138">
              <controlPr defaultSize="0" autoFill="0" autoLine="0" autoPict="0">
                <anchor moveWithCells="1">
                  <from>
                    <xdr:col>22</xdr:col>
                    <xdr:colOff>95250</xdr:colOff>
                    <xdr:row>28</xdr:row>
                    <xdr:rowOff>171450</xdr:rowOff>
                  </from>
                  <to>
                    <xdr:col>22</xdr:col>
                    <xdr:colOff>304800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9227" r:id="rId128" name="Check Box 139">
              <controlPr defaultSize="0" autoFill="0" autoLine="0" autoPict="0">
                <anchor moveWithCells="1">
                  <from>
                    <xdr:col>22</xdr:col>
                    <xdr:colOff>95250</xdr:colOff>
                    <xdr:row>39</xdr:row>
                    <xdr:rowOff>161925</xdr:rowOff>
                  </from>
                  <to>
                    <xdr:col>22</xdr:col>
                    <xdr:colOff>304800</xdr:colOff>
                    <xdr:row>41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0BE71-8B0F-426D-87D5-F667FCB7470F}">
  <sheetPr codeName="Sheet13"/>
  <dimension ref="B6:AI115"/>
  <sheetViews>
    <sheetView showGridLines="0" showRowColHeaders="0" zoomScale="85" zoomScaleNormal="85" workbookViewId="0"/>
  </sheetViews>
  <sheetFormatPr defaultColWidth="9.140625" defaultRowHeight="15" outlineLevelRow="1" outlineLevelCol="1" x14ac:dyDescent="0.25"/>
  <cols>
    <col min="1" max="1" width="3.5703125" customWidth="1"/>
    <col min="2" max="3" width="9.140625" customWidth="1"/>
    <col min="4" max="4" width="3.7109375" customWidth="1"/>
    <col min="5" max="6" width="9.140625" customWidth="1"/>
    <col min="7" max="7" width="3.42578125" customWidth="1"/>
    <col min="8" max="8" width="1.140625" customWidth="1"/>
    <col min="9" max="9" width="63.85546875" bestFit="1" customWidth="1"/>
    <col min="10" max="10" width="5.140625" customWidth="1"/>
    <col min="11" max="11" width="1.28515625" customWidth="1"/>
    <col min="12" max="12" width="84.140625" customWidth="1"/>
    <col min="13" max="15" width="1.140625" customWidth="1"/>
    <col min="16" max="18" width="9.5703125" hidden="1" customWidth="1" outlineLevel="1"/>
    <col min="19" max="19" width="9.140625" hidden="1" customWidth="1" outlineLevel="1"/>
    <col min="20" max="34" width="10.7109375" hidden="1" customWidth="1" outlineLevel="1"/>
    <col min="35" max="35" width="9.140625" collapsed="1"/>
  </cols>
  <sheetData>
    <row r="6" spans="2:34" x14ac:dyDescent="0.25">
      <c r="S6" t="str">
        <f>T6&amp;" - " &amp;U6</f>
        <v xml:space="preserve">062-27 - S’il existe une base de données nationale des décisions de justice, veuillez préciser le pourcentage de décisions publiées pour chaque instance ? </v>
      </c>
      <c r="T6" s="61" t="str">
        <f>"062-27"</f>
        <v>062-27</v>
      </c>
      <c r="U6" s="61" t="str">
        <f>_xlfn.XLOOKUP('062-27(b)'!T6,'ICT questions 2022'!A:A,'ICT questions 2022'!C:C)</f>
        <v xml:space="preserve">S’il existe une base de données nationale des décisions de justice, veuillez préciser le pourcentage de décisions publiées pour chaque instance ? </v>
      </c>
    </row>
    <row r="7" spans="2:34" ht="30.6" customHeight="1" x14ac:dyDescent="0.25">
      <c r="D7" s="60"/>
      <c r="S7" t="str">
        <f>T7&amp;" - " &amp;U7</f>
        <v>062-29 - S’il existe une base de données nationale des décisions de justice, veuillez préciser ses fonctionnalités :</v>
      </c>
      <c r="T7" s="61" t="str">
        <f>"062-29"</f>
        <v>062-29</v>
      </c>
      <c r="U7" s="61" t="str">
        <f>_xlfn.XLOOKUP('062-27(b)'!T7,'ICT questions 2022'!A:A,'ICT questions 2022'!C:C)</f>
        <v>S’il existe une base de données nationale des décisions de justice, veuillez préciser ses fonctionnalités :</v>
      </c>
    </row>
    <row r="8" spans="2:34" ht="30.6" customHeight="1" x14ac:dyDescent="0.25">
      <c r="D8" s="60"/>
      <c r="T8" s="61"/>
      <c r="U8" s="61"/>
    </row>
    <row r="10" spans="2:34" x14ac:dyDescent="0.25">
      <c r="B10" s="121"/>
      <c r="C10" s="121"/>
      <c r="D10" s="44"/>
      <c r="E10" s="121"/>
      <c r="F10" s="121"/>
      <c r="G10" s="44"/>
      <c r="H10" s="44"/>
      <c r="I10" t="str">
        <f>_xlfn.XLOOKUP(H77,'ICT questions 2022'!$B:$B,'ICT questions 2022'!$D:$D)</f>
        <v>Fonctionnalités</v>
      </c>
      <c r="J10" s="82"/>
      <c r="K10" s="82"/>
      <c r="L10" s="82"/>
      <c r="M10" s="82"/>
      <c r="N10" s="82"/>
      <c r="O10" s="82"/>
      <c r="P10" s="55" t="s">
        <v>1482</v>
      </c>
      <c r="Q10" s="55" t="s">
        <v>1482</v>
      </c>
      <c r="R10" s="55" t="s">
        <v>1482</v>
      </c>
      <c r="T10" s="123" t="s">
        <v>1486</v>
      </c>
      <c r="U10" s="122" t="s">
        <v>1488</v>
      </c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 t="s">
        <v>1491</v>
      </c>
      <c r="AH10" s="122"/>
    </row>
    <row r="11" spans="2:34" x14ac:dyDescent="0.25">
      <c r="B11" s="7"/>
      <c r="C11" s="7"/>
      <c r="E11" s="7"/>
      <c r="F11" s="7"/>
      <c r="I11" s="7"/>
      <c r="J11" s="7"/>
      <c r="K11" s="7"/>
      <c r="L11" s="7"/>
      <c r="M11" s="7"/>
      <c r="N11" s="7"/>
      <c r="O11" s="7"/>
      <c r="P11" s="55"/>
      <c r="Q11" s="55"/>
      <c r="R11" s="55"/>
      <c r="T11" s="124"/>
      <c r="U11" s="126" t="s">
        <v>1487</v>
      </c>
      <c r="V11" s="128" t="s">
        <v>1459</v>
      </c>
      <c r="W11" s="126" t="s">
        <v>1487</v>
      </c>
      <c r="X11" s="128" t="s">
        <v>1459</v>
      </c>
      <c r="Y11" s="126" t="s">
        <v>1487</v>
      </c>
      <c r="Z11" s="128" t="s">
        <v>1459</v>
      </c>
      <c r="AA11" s="134" t="s">
        <v>1493</v>
      </c>
      <c r="AB11" s="135"/>
      <c r="AC11" s="136"/>
      <c r="AD11" s="137" t="s">
        <v>1494</v>
      </c>
      <c r="AE11" s="138"/>
      <c r="AF11" s="139"/>
      <c r="AG11" s="132" t="s">
        <v>1489</v>
      </c>
      <c r="AH11" s="130" t="s">
        <v>1490</v>
      </c>
    </row>
    <row r="12" spans="2:34" ht="8.25" customHeight="1" x14ac:dyDescent="0.25">
      <c r="P12" s="56"/>
      <c r="Q12" s="56"/>
      <c r="R12" s="56"/>
      <c r="T12" s="125"/>
      <c r="U12" s="127"/>
      <c r="V12" s="129"/>
      <c r="W12" s="127"/>
      <c r="X12" s="129"/>
      <c r="Y12" s="127"/>
      <c r="Z12" s="129"/>
      <c r="AA12" s="22" t="s">
        <v>1492</v>
      </c>
      <c r="AB12" s="22" t="s">
        <v>1441</v>
      </c>
      <c r="AC12" s="22" t="s">
        <v>1495</v>
      </c>
      <c r="AD12" s="11" t="s">
        <v>1492</v>
      </c>
      <c r="AE12" s="11" t="s">
        <v>1441</v>
      </c>
      <c r="AF12" s="11" t="s">
        <v>1495</v>
      </c>
      <c r="AG12" s="133"/>
      <c r="AH12" s="131"/>
    </row>
    <row r="13" spans="2:34" x14ac:dyDescent="0.25">
      <c r="P13" s="56"/>
      <c r="Q13" s="56"/>
      <c r="R13" s="56"/>
      <c r="T13" s="5"/>
      <c r="U13" s="5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</row>
    <row r="14" spans="2:34" x14ac:dyDescent="0.25">
      <c r="I14" s="58" t="s">
        <v>1449</v>
      </c>
      <c r="P14" s="56"/>
      <c r="Q14" s="56"/>
      <c r="R14" s="56"/>
      <c r="U14" s="87" t="s">
        <v>1484</v>
      </c>
      <c r="W14" s="83" t="s">
        <v>1484</v>
      </c>
      <c r="Y14" s="83" t="s">
        <v>1483</v>
      </c>
    </row>
    <row r="15" spans="2:34" x14ac:dyDescent="0.25">
      <c r="H15" s="45"/>
      <c r="I15" s="53" t="str">
        <f t="shared" ref="I15:I26" si="0">I77</f>
        <v>Anonymisation automatique</v>
      </c>
      <c r="J15" s="46"/>
      <c r="L15" s="35"/>
      <c r="M15" s="35"/>
      <c r="N15" s="35"/>
      <c r="O15" s="35"/>
      <c r="P15" s="66" t="b">
        <v>0</v>
      </c>
      <c r="Q15" s="66"/>
      <c r="R15" s="66"/>
      <c r="T15" s="26" t="s">
        <v>1449</v>
      </c>
      <c r="U15" s="36">
        <f>_xlfn.XLOOKUP(H77,Weights!$F:$F,Weights!$M:$M)</f>
        <v>1</v>
      </c>
      <c r="V15" s="39">
        <f>IF(P15,U15, 0)</f>
        <v>0</v>
      </c>
      <c r="W15" s="36"/>
      <c r="X15" s="39">
        <f>IF(Q15,W15, 0)</f>
        <v>0</v>
      </c>
      <c r="Y15" s="36"/>
      <c r="Z15" s="39">
        <f>IF(R15,Y15, 0)</f>
        <v>0</v>
      </c>
      <c r="AA15" s="27"/>
      <c r="AB15" s="27"/>
      <c r="AC15" s="27"/>
      <c r="AD15" s="27"/>
      <c r="AE15" s="27"/>
      <c r="AF15" s="27"/>
      <c r="AG15" s="27"/>
      <c r="AH15" s="28"/>
    </row>
    <row r="16" spans="2:34" x14ac:dyDescent="0.25">
      <c r="H16" s="47"/>
      <c r="I16" s="52" t="str">
        <f t="shared" si="0"/>
        <v>Anonymisation manuelle</v>
      </c>
      <c r="J16" s="48"/>
      <c r="K16" s="51"/>
      <c r="L16" s="35"/>
      <c r="M16" s="35"/>
      <c r="N16" s="35"/>
      <c r="O16" s="35"/>
      <c r="P16" s="66" t="b">
        <v>0</v>
      </c>
      <c r="Q16" s="66"/>
      <c r="R16" s="66"/>
      <c r="T16" s="29"/>
      <c r="U16" s="37">
        <f>_xlfn.XLOOKUP(H78,Weights!$F:$F,Weights!$M:$M)</f>
        <v>1</v>
      </c>
      <c r="V16" s="40">
        <f>IF(P16,U16, 0)</f>
        <v>0</v>
      </c>
      <c r="W16" s="37"/>
      <c r="X16" s="40">
        <f>IF(Q16,W16, 0)</f>
        <v>0</v>
      </c>
      <c r="Y16" s="37"/>
      <c r="Z16" s="40">
        <f>IF(R16,Y16, 0)</f>
        <v>0</v>
      </c>
      <c r="AA16" s="30"/>
      <c r="AB16" s="30"/>
      <c r="AC16" s="30"/>
      <c r="AD16" s="30"/>
      <c r="AE16" s="30"/>
      <c r="AF16" s="30"/>
      <c r="AG16" s="30"/>
      <c r="AH16" s="31"/>
    </row>
    <row r="17" spans="8:34" x14ac:dyDescent="0.25">
      <c r="H17" s="47"/>
      <c r="I17" s="52" t="str">
        <f t="shared" si="0"/>
        <v>Accès public en ligne gratuit</v>
      </c>
      <c r="J17" s="48"/>
      <c r="K17" s="51"/>
      <c r="L17" s="35"/>
      <c r="M17" s="35"/>
      <c r="N17" s="35"/>
      <c r="O17" s="35"/>
      <c r="P17" s="66" t="b">
        <v>0</v>
      </c>
      <c r="Q17" s="66"/>
      <c r="R17" s="66"/>
      <c r="T17" s="29"/>
      <c r="U17" s="37">
        <f>_xlfn.XLOOKUP(H79,Weights!$F:$F,Weights!$M:$M)</f>
        <v>1</v>
      </c>
      <c r="V17" s="40">
        <f t="shared" ref="V17:V27" si="1">IF(P17,U17, 0)</f>
        <v>0</v>
      </c>
      <c r="W17" s="37"/>
      <c r="X17" s="40"/>
      <c r="Y17" s="37"/>
      <c r="Z17" s="40"/>
      <c r="AA17" s="30"/>
      <c r="AB17" s="30"/>
      <c r="AC17" s="30"/>
      <c r="AD17" s="30"/>
      <c r="AE17" s="30"/>
      <c r="AF17" s="30"/>
      <c r="AG17" s="30"/>
      <c r="AH17" s="31"/>
    </row>
    <row r="18" spans="8:34" x14ac:dyDescent="0.25">
      <c r="H18" s="47"/>
      <c r="I18" s="52" t="str">
        <f t="shared" si="0"/>
        <v>Lien vers la jurisprudence de la Cour européenne des droits de l’homme (CEDH)</v>
      </c>
      <c r="J18" s="48"/>
      <c r="K18" s="51"/>
      <c r="L18" s="35"/>
      <c r="M18" s="35"/>
      <c r="N18" s="35"/>
      <c r="O18" s="35"/>
      <c r="P18" s="66" t="b">
        <v>0</v>
      </c>
      <c r="Q18" s="66"/>
      <c r="R18" s="66"/>
      <c r="T18" s="29"/>
      <c r="U18" s="37">
        <f>_xlfn.XLOOKUP(H80,Weights!$F:$F,Weights!$M:$M)</f>
        <v>1</v>
      </c>
      <c r="V18" s="40">
        <f t="shared" si="1"/>
        <v>0</v>
      </c>
      <c r="W18" s="37"/>
      <c r="X18" s="40"/>
      <c r="Y18" s="37"/>
      <c r="Z18" s="40"/>
      <c r="AA18" s="30"/>
      <c r="AB18" s="30"/>
      <c r="AC18" s="30"/>
      <c r="AD18" s="30"/>
      <c r="AE18" s="30"/>
      <c r="AF18" s="30"/>
      <c r="AG18" s="30"/>
      <c r="AH18" s="31"/>
    </row>
    <row r="19" spans="8:34" x14ac:dyDescent="0.25">
      <c r="H19" s="47"/>
      <c r="I19" s="52" t="str">
        <f t="shared" si="0"/>
        <v>Open data (Données ouvertes)</v>
      </c>
      <c r="J19" s="48"/>
      <c r="K19" s="51"/>
      <c r="L19" s="35"/>
      <c r="M19" s="35"/>
      <c r="N19" s="35"/>
      <c r="O19" s="35"/>
      <c r="P19" s="66" t="b">
        <v>0</v>
      </c>
      <c r="Q19" s="66"/>
      <c r="R19" s="66"/>
      <c r="T19" s="29"/>
      <c r="U19" s="37">
        <f>_xlfn.XLOOKUP(H81,Weights!$F:$F,Weights!$M:$M)</f>
        <v>1</v>
      </c>
      <c r="V19" s="40">
        <f t="shared" si="1"/>
        <v>0</v>
      </c>
      <c r="W19" s="37"/>
      <c r="X19" s="40"/>
      <c r="Y19" s="37"/>
      <c r="Z19" s="40"/>
      <c r="AA19" s="30"/>
      <c r="AB19" s="30"/>
      <c r="AC19" s="30"/>
      <c r="AD19" s="30"/>
      <c r="AE19" s="30"/>
      <c r="AF19" s="30"/>
      <c r="AG19" s="30"/>
      <c r="AH19" s="31"/>
    </row>
    <row r="20" spans="8:34" x14ac:dyDescent="0.25">
      <c r="H20" s="47"/>
      <c r="I20" s="52" t="str">
        <f t="shared" si="0"/>
        <v>Moteur de recherche avancée</v>
      </c>
      <c r="J20" s="48"/>
      <c r="K20" s="51"/>
      <c r="L20" s="35"/>
      <c r="M20" s="35"/>
      <c r="N20" s="35"/>
      <c r="O20" s="35"/>
      <c r="P20" s="66" t="b">
        <v>0</v>
      </c>
      <c r="Q20" s="66"/>
      <c r="R20" s="66"/>
      <c r="T20" s="29"/>
      <c r="U20" s="37">
        <f>_xlfn.XLOOKUP(H82,Weights!$F:$F,Weights!$M:$M)</f>
        <v>1</v>
      </c>
      <c r="V20" s="40">
        <f t="shared" si="1"/>
        <v>0</v>
      </c>
      <c r="W20" s="37"/>
      <c r="X20" s="40"/>
      <c r="Y20" s="37"/>
      <c r="Z20" s="40"/>
      <c r="AA20" s="30"/>
      <c r="AB20" s="30"/>
      <c r="AC20" s="30"/>
      <c r="AD20" s="30"/>
      <c r="AE20" s="30"/>
      <c r="AF20" s="30"/>
      <c r="AG20" s="30"/>
      <c r="AH20" s="31"/>
    </row>
    <row r="21" spans="8:34" x14ac:dyDescent="0.25">
      <c r="H21" s="47"/>
      <c r="I21" s="52" t="str">
        <f t="shared" si="0"/>
        <v>Contenu lisible par machine</v>
      </c>
      <c r="J21" s="48"/>
      <c r="K21" s="51"/>
      <c r="L21" s="35"/>
      <c r="M21" s="35"/>
      <c r="N21" s="35"/>
      <c r="O21" s="35"/>
      <c r="P21" s="66" t="b">
        <v>0</v>
      </c>
      <c r="Q21" s="66"/>
      <c r="R21" s="66"/>
      <c r="T21" s="29"/>
      <c r="U21" s="37">
        <f>_xlfn.XLOOKUP(H83,Weights!$F:$F,Weights!$M:$M)</f>
        <v>1</v>
      </c>
      <c r="V21" s="40">
        <f t="shared" si="1"/>
        <v>0</v>
      </c>
      <c r="W21" s="37"/>
      <c r="X21" s="40"/>
      <c r="Y21" s="37"/>
      <c r="Z21" s="40"/>
      <c r="AA21" s="30"/>
      <c r="AB21" s="30"/>
      <c r="AC21" s="30"/>
      <c r="AD21" s="30"/>
      <c r="AE21" s="30"/>
      <c r="AF21" s="30"/>
      <c r="AG21" s="30"/>
      <c r="AH21" s="31"/>
    </row>
    <row r="22" spans="8:34" x14ac:dyDescent="0.25">
      <c r="H22" s="47"/>
      <c r="I22" s="52" t="str">
        <f t="shared" si="0"/>
        <v>Contenu structuré</v>
      </c>
      <c r="J22" s="48"/>
      <c r="K22" s="51"/>
      <c r="L22" s="35"/>
      <c r="M22" s="35"/>
      <c r="N22" s="35"/>
      <c r="O22" s="35"/>
      <c r="P22" s="66" t="b">
        <v>0</v>
      </c>
      <c r="Q22" s="66"/>
      <c r="R22" s="66"/>
      <c r="T22" s="29"/>
      <c r="U22" s="37">
        <f>_xlfn.XLOOKUP(H84,Weights!$F:$F,Weights!$M:$M)</f>
        <v>0.5</v>
      </c>
      <c r="V22" s="40">
        <f t="shared" si="1"/>
        <v>0</v>
      </c>
      <c r="W22" s="37"/>
      <c r="X22" s="40"/>
      <c r="Y22" s="37"/>
      <c r="Z22" s="40"/>
      <c r="AA22" s="30"/>
      <c r="AB22" s="30"/>
      <c r="AC22" s="30"/>
      <c r="AD22" s="30"/>
      <c r="AE22" s="30"/>
      <c r="AF22" s="30"/>
      <c r="AG22" s="30"/>
      <c r="AH22" s="31"/>
    </row>
    <row r="23" spans="8:34" x14ac:dyDescent="0.25">
      <c r="H23" s="47"/>
      <c r="I23" s="52" t="str">
        <f t="shared" si="0"/>
        <v>Métadonnées</v>
      </c>
      <c r="J23" s="48"/>
      <c r="K23" s="51"/>
      <c r="L23" s="35"/>
      <c r="M23" s="35"/>
      <c r="N23" s="35"/>
      <c r="O23" s="35"/>
      <c r="P23" s="66" t="b">
        <v>0</v>
      </c>
      <c r="Q23" s="66"/>
      <c r="R23" s="66"/>
      <c r="T23" s="29"/>
      <c r="U23" s="37">
        <f>_xlfn.XLOOKUP(H85,Weights!$F:$F,Weights!$M:$M)</f>
        <v>1</v>
      </c>
      <c r="V23" s="40">
        <f t="shared" si="1"/>
        <v>0</v>
      </c>
      <c r="W23" s="37"/>
      <c r="X23" s="40"/>
      <c r="Y23" s="37"/>
      <c r="Z23" s="40"/>
      <c r="AA23" s="30"/>
      <c r="AB23" s="30"/>
      <c r="AC23" s="30"/>
      <c r="AD23" s="30"/>
      <c r="AE23" s="30"/>
      <c r="AF23" s="30"/>
      <c r="AG23" s="30"/>
      <c r="AH23" s="31"/>
    </row>
    <row r="24" spans="8:34" x14ac:dyDescent="0.25">
      <c r="H24" s="47"/>
      <c r="I24" s="52" t="str">
        <f t="shared" si="0"/>
        <v>Identifiant européen de la jurisprudence (ECLI)</v>
      </c>
      <c r="J24" s="48"/>
      <c r="K24" s="51"/>
      <c r="L24" s="35"/>
      <c r="M24" s="35"/>
      <c r="N24" s="35"/>
      <c r="O24" s="35"/>
      <c r="P24" s="66" t="b">
        <v>0</v>
      </c>
      <c r="Q24" s="66"/>
      <c r="R24" s="66"/>
      <c r="T24" s="29"/>
      <c r="U24" s="37">
        <f>_xlfn.XLOOKUP(H86,Weights!$F:$F,Weights!$M:$M)</f>
        <v>1</v>
      </c>
      <c r="V24" s="40">
        <f t="shared" si="1"/>
        <v>0</v>
      </c>
      <c r="W24" s="37"/>
      <c r="X24" s="40">
        <f>IF(Q24,W24, 0)</f>
        <v>0</v>
      </c>
      <c r="Y24" s="37"/>
      <c r="Z24" s="40">
        <f>IF(R24,Y24, 0)</f>
        <v>0</v>
      </c>
      <c r="AA24" s="30"/>
      <c r="AB24" s="30"/>
      <c r="AC24" s="30"/>
      <c r="AD24" s="30"/>
      <c r="AE24" s="30"/>
      <c r="AF24" s="30"/>
      <c r="AG24" s="30"/>
      <c r="AH24" s="31"/>
    </row>
    <row r="25" spans="8:34" x14ac:dyDescent="0.25">
      <c r="H25" s="47"/>
      <c r="I25" s="52" t="str">
        <f t="shared" si="0"/>
        <v>Autre fonctionnalité particulière, veuillez préciser</v>
      </c>
      <c r="J25" s="48"/>
      <c r="K25" s="51"/>
      <c r="L25" s="35"/>
      <c r="M25" s="35"/>
      <c r="N25" s="35"/>
      <c r="O25" s="35"/>
      <c r="P25" s="66" t="b">
        <v>0</v>
      </c>
      <c r="Q25" s="66"/>
      <c r="R25" s="66"/>
      <c r="T25" s="29"/>
      <c r="U25" s="37">
        <f>_xlfn.XLOOKUP(H87,Weights!$F:$F,Weights!$M:$M)</f>
        <v>0</v>
      </c>
      <c r="V25" s="40">
        <f t="shared" si="1"/>
        <v>0</v>
      </c>
      <c r="W25" s="37"/>
      <c r="X25" s="40">
        <f>IF(Q25,W25, 0)</f>
        <v>0</v>
      </c>
      <c r="Y25" s="37"/>
      <c r="Z25" s="40">
        <f>IF(R25,Y25, 0)</f>
        <v>0</v>
      </c>
      <c r="AA25" s="30"/>
      <c r="AB25" s="30"/>
      <c r="AC25" s="30"/>
      <c r="AD25" s="30"/>
      <c r="AE25" s="30"/>
      <c r="AF25" s="30"/>
      <c r="AG25" s="30"/>
      <c r="AH25" s="31"/>
    </row>
    <row r="26" spans="8:34" x14ac:dyDescent="0.25">
      <c r="H26" s="47"/>
      <c r="I26" s="52" t="str">
        <f t="shared" si="0"/>
        <v>NAP – il n’y a pas de base de données pour ces décisions</v>
      </c>
      <c r="J26" s="48"/>
      <c r="K26" s="51"/>
      <c r="L26" s="35"/>
      <c r="M26" s="35"/>
      <c r="N26" s="35"/>
      <c r="O26" s="35"/>
      <c r="P26" s="66" t="b">
        <v>0</v>
      </c>
      <c r="Q26" s="66"/>
      <c r="R26" s="66"/>
      <c r="T26" s="29"/>
      <c r="U26" s="37">
        <f>_xlfn.XLOOKUP(H88,Weights!$F:$F,Weights!$M:$M)</f>
        <v>0</v>
      </c>
      <c r="V26" s="40">
        <f t="shared" si="1"/>
        <v>0</v>
      </c>
      <c r="W26" s="37"/>
      <c r="X26" s="40">
        <f>IF(Q26,W26, 0)</f>
        <v>0</v>
      </c>
      <c r="Y26" s="37"/>
      <c r="Z26" s="40"/>
      <c r="AA26" s="30"/>
      <c r="AB26" s="30"/>
      <c r="AC26" s="30"/>
      <c r="AD26" s="30"/>
      <c r="AE26" s="30"/>
      <c r="AF26" s="30"/>
      <c r="AG26" s="30"/>
      <c r="AH26" s="31"/>
    </row>
    <row r="27" spans="8:34" x14ac:dyDescent="0.25">
      <c r="H27" s="47"/>
      <c r="I27" s="52" t="s">
        <v>1457</v>
      </c>
      <c r="J27" s="48"/>
      <c r="K27" s="51"/>
      <c r="L27" s="35"/>
      <c r="M27" s="35"/>
      <c r="N27" s="35"/>
      <c r="O27" s="35"/>
      <c r="P27" s="66" t="b">
        <v>0</v>
      </c>
      <c r="Q27" s="66"/>
      <c r="R27" s="66"/>
      <c r="T27" s="29"/>
      <c r="U27" s="69">
        <v>0</v>
      </c>
      <c r="V27" s="40">
        <f t="shared" si="1"/>
        <v>0</v>
      </c>
      <c r="W27" s="37"/>
      <c r="X27" s="41"/>
      <c r="Y27" s="37"/>
      <c r="Z27" s="40"/>
      <c r="AA27" s="30"/>
      <c r="AB27" s="30"/>
      <c r="AC27" s="30"/>
      <c r="AD27" s="30"/>
      <c r="AE27" s="30"/>
      <c r="AF27" s="30"/>
      <c r="AG27" s="30"/>
      <c r="AH27" s="31"/>
    </row>
    <row r="28" spans="8:34" ht="15.75" thickBot="1" x14ac:dyDescent="0.3">
      <c r="H28" s="49"/>
      <c r="I28" s="54"/>
      <c r="J28" s="50"/>
      <c r="K28" s="51"/>
      <c r="L28" s="35"/>
      <c r="M28" s="35"/>
      <c r="N28" s="35"/>
      <c r="O28" s="35"/>
      <c r="P28" s="66" t="b">
        <v>0</v>
      </c>
      <c r="Q28" s="66"/>
      <c r="R28" s="66"/>
      <c r="T28" s="32"/>
      <c r="U28" s="38">
        <f>IF(U14="MAX", MAX(U15:U27), IF(U14="SUM", SUM(U15:U27), "ERROR"))</f>
        <v>9.5</v>
      </c>
      <c r="V28" s="39">
        <f>IF(U14="MAX", MAX(V15:V27), IF(U14="SUM", SUM(V15:V27), "ERROR"))</f>
        <v>0</v>
      </c>
      <c r="W28" s="38">
        <f>IF(W14="MAX", MAX(W15:W27), IF(W14="SUM", SUM(W15:W27), "ERROR"))</f>
        <v>0</v>
      </c>
      <c r="X28" s="42">
        <f>IF(W14="MAX", MAX(X15:X27), IF(W14="SUM", SUM(X15:X27), "ERROR"))</f>
        <v>0</v>
      </c>
      <c r="Y28" s="38">
        <f>IF(Y14="MAX", MAX(Y15:Y27), IF(Y14="SUM", SUM(Y15:Y27), "ERROR"))</f>
        <v>0</v>
      </c>
      <c r="Z28" s="42">
        <f>IF(Y14="MAX", MAX(Z15:Z27), IF(Y14="SUM", SUM(Z15:Z27), "ERROR"))</f>
        <v>0</v>
      </c>
      <c r="AA28" s="33"/>
      <c r="AB28" s="33"/>
      <c r="AC28" s="33"/>
      <c r="AD28" s="33"/>
      <c r="AE28" s="33"/>
      <c r="AF28" s="30"/>
      <c r="AG28" s="33"/>
      <c r="AH28" s="34"/>
    </row>
    <row r="29" spans="8:34" ht="15.75" thickBot="1" x14ac:dyDescent="0.3">
      <c r="I29" s="51"/>
      <c r="J29" s="51"/>
      <c r="K29" s="51"/>
      <c r="L29" s="35"/>
      <c r="M29" s="35"/>
      <c r="N29" s="35"/>
      <c r="O29" s="35"/>
      <c r="P29" s="66"/>
      <c r="Q29" s="66"/>
      <c r="R29" s="66"/>
      <c r="T29" s="15" t="s">
        <v>1484</v>
      </c>
      <c r="U29" s="97" cm="1">
        <f t="array" ref="U29">IF(T29="SUM", SUM(U28,W28,Y28), IF(T29=AVERAGE, AVERAGE(U28,W28,Y28), "ERROR"))</f>
        <v>9.5</v>
      </c>
      <c r="V29" s="14" cm="1">
        <f t="array" ref="V29">IF(T29="SUM", SUM(V28,X28,Z28), IF(T29=AVERAGE, AVERAGE(V28,X28,Z28), "ERROR"))</f>
        <v>0</v>
      </c>
      <c r="W29" s="98"/>
      <c r="X29" s="43"/>
      <c r="Y29" s="43"/>
      <c r="Z29" s="43"/>
      <c r="AA29" s="64">
        <v>0</v>
      </c>
      <c r="AB29" s="23" t="str">
        <f>'062-27(a)'!$AO$23</f>
        <v>ERROR</v>
      </c>
      <c r="AC29" s="8" t="e">
        <f>V29*AB29</f>
        <v>#VALUE!</v>
      </c>
      <c r="AD29" s="65">
        <v>0</v>
      </c>
      <c r="AE29" s="100" t="str">
        <f>_xlfn.XLOOKUP(AD29, RatesWeights[Index], RatesWeights[Weight], "ERROR")</f>
        <v>ERROR</v>
      </c>
      <c r="AF29" s="102" t="e">
        <f>AC29</f>
        <v>#VALUE!</v>
      </c>
      <c r="AG29" s="101" t="e">
        <f>AC29/U29*10</f>
        <v>#VALUE!</v>
      </c>
      <c r="AH29" s="10" t="e">
        <f>AF29/U29*10</f>
        <v>#VALUE!</v>
      </c>
    </row>
    <row r="30" spans="8:34" x14ac:dyDescent="0.25">
      <c r="L30" s="35"/>
      <c r="M30" s="35"/>
      <c r="N30" s="35"/>
      <c r="O30" s="35"/>
      <c r="P30" s="66"/>
      <c r="Q30" s="66"/>
      <c r="R30" s="66"/>
    </row>
    <row r="31" spans="8:34" x14ac:dyDescent="0.25">
      <c r="I31" s="58" t="s">
        <v>1451</v>
      </c>
      <c r="L31" s="35"/>
      <c r="M31" s="35"/>
      <c r="N31" s="35"/>
      <c r="O31" s="35"/>
      <c r="P31" s="66"/>
      <c r="Q31" s="66"/>
      <c r="R31" s="66"/>
      <c r="U31" s="87" t="s">
        <v>1484</v>
      </c>
      <c r="W31" s="83" t="s">
        <v>1484</v>
      </c>
      <c r="Y31" s="83" t="s">
        <v>1483</v>
      </c>
    </row>
    <row r="32" spans="8:34" x14ac:dyDescent="0.25">
      <c r="H32" s="45"/>
      <c r="I32" s="53" t="str">
        <f t="shared" ref="I32:I43" si="2">I77</f>
        <v>Anonymisation automatique</v>
      </c>
      <c r="J32" s="46"/>
      <c r="L32" s="35"/>
      <c r="M32" s="35"/>
      <c r="N32" s="35"/>
      <c r="O32" s="35"/>
      <c r="P32" s="66" t="b">
        <v>0</v>
      </c>
      <c r="Q32" s="66"/>
      <c r="R32" s="66"/>
      <c r="T32" s="26" t="s">
        <v>1451</v>
      </c>
      <c r="U32" s="36">
        <f>_xlfn.XLOOKUP(H91,Weights!$F:$F,Weights!$M:$M)</f>
        <v>1</v>
      </c>
      <c r="V32" s="39">
        <f>IF(P32,U32, 0)</f>
        <v>0</v>
      </c>
      <c r="W32" s="36"/>
      <c r="X32" s="39">
        <f>IF(Q32,W32, 0)</f>
        <v>0</v>
      </c>
      <c r="Y32" s="36"/>
      <c r="Z32" s="39">
        <f>IF(R32,Y32, 0)</f>
        <v>0</v>
      </c>
      <c r="AA32" s="27"/>
      <c r="AB32" s="27"/>
      <c r="AC32" s="27"/>
      <c r="AD32" s="27"/>
      <c r="AE32" s="27"/>
      <c r="AF32" s="27"/>
      <c r="AG32" s="27"/>
      <c r="AH32" s="28"/>
    </row>
    <row r="33" spans="8:34" x14ac:dyDescent="0.25">
      <c r="H33" s="47"/>
      <c r="I33" s="52" t="str">
        <f t="shared" si="2"/>
        <v>Anonymisation manuelle</v>
      </c>
      <c r="J33" s="48"/>
      <c r="K33" s="51"/>
      <c r="L33" s="35"/>
      <c r="M33" s="35"/>
      <c r="N33" s="35"/>
      <c r="O33" s="35"/>
      <c r="P33" s="66" t="b">
        <v>0</v>
      </c>
      <c r="Q33" s="66"/>
      <c r="R33" s="66"/>
      <c r="T33" s="29"/>
      <c r="U33" s="37">
        <f>_xlfn.XLOOKUP(H92,Weights!$F:$F,Weights!$M:$M)</f>
        <v>1</v>
      </c>
      <c r="V33" s="40">
        <f>IF(P33,U33, 0)</f>
        <v>0</v>
      </c>
      <c r="W33" s="37"/>
      <c r="X33" s="40">
        <f>IF(Q33,W33, 0)</f>
        <v>0</v>
      </c>
      <c r="Y33" s="37"/>
      <c r="Z33" s="40">
        <f>IF(R33,Y33, 0)</f>
        <v>0</v>
      </c>
      <c r="AA33" s="30"/>
      <c r="AB33" s="30"/>
      <c r="AC33" s="30"/>
      <c r="AD33" s="30"/>
      <c r="AE33" s="30"/>
      <c r="AF33" s="30"/>
      <c r="AG33" s="30"/>
      <c r="AH33" s="31"/>
    </row>
    <row r="34" spans="8:34" x14ac:dyDescent="0.25">
      <c r="H34" s="47"/>
      <c r="I34" s="52" t="str">
        <f t="shared" si="2"/>
        <v>Accès public en ligne gratuit</v>
      </c>
      <c r="J34" s="48"/>
      <c r="K34" s="51"/>
      <c r="L34" s="35"/>
      <c r="M34" s="35"/>
      <c r="N34" s="35"/>
      <c r="O34" s="35"/>
      <c r="P34" s="66" t="b">
        <v>0</v>
      </c>
      <c r="Q34" s="66"/>
      <c r="R34" s="66"/>
      <c r="T34" s="29"/>
      <c r="U34" s="37">
        <f>_xlfn.XLOOKUP(H93,Weights!$F:$F,Weights!$M:$M)</f>
        <v>1</v>
      </c>
      <c r="V34" s="40">
        <f t="shared" ref="V34:V44" si="3">IF(P34,U34, 0)</f>
        <v>0</v>
      </c>
      <c r="W34" s="37"/>
      <c r="X34" s="40"/>
      <c r="Y34" s="37"/>
      <c r="Z34" s="40"/>
      <c r="AA34" s="30"/>
      <c r="AB34" s="30"/>
      <c r="AC34" s="30"/>
      <c r="AD34" s="30"/>
      <c r="AE34" s="30"/>
      <c r="AF34" s="30"/>
      <c r="AG34" s="30"/>
      <c r="AH34" s="31"/>
    </row>
    <row r="35" spans="8:34" x14ac:dyDescent="0.25">
      <c r="H35" s="47"/>
      <c r="I35" s="52" t="str">
        <f t="shared" si="2"/>
        <v>Lien vers la jurisprudence de la Cour européenne des droits de l’homme (CEDH)</v>
      </c>
      <c r="J35" s="48"/>
      <c r="K35" s="51"/>
      <c r="L35" s="35"/>
      <c r="M35" s="35"/>
      <c r="N35" s="35"/>
      <c r="O35" s="35"/>
      <c r="P35" s="66" t="b">
        <v>0</v>
      </c>
      <c r="Q35" s="66"/>
      <c r="R35" s="66"/>
      <c r="T35" s="29"/>
      <c r="U35" s="37">
        <f>_xlfn.XLOOKUP(H94,Weights!$F:$F,Weights!$M:$M)</f>
        <v>1</v>
      </c>
      <c r="V35" s="40">
        <f t="shared" si="3"/>
        <v>0</v>
      </c>
      <c r="W35" s="37"/>
      <c r="X35" s="40"/>
      <c r="Y35" s="37"/>
      <c r="Z35" s="40"/>
      <c r="AA35" s="30"/>
      <c r="AB35" s="30"/>
      <c r="AC35" s="30"/>
      <c r="AD35" s="30"/>
      <c r="AE35" s="30"/>
      <c r="AF35" s="30"/>
      <c r="AG35" s="30"/>
      <c r="AH35" s="31"/>
    </row>
    <row r="36" spans="8:34" x14ac:dyDescent="0.25">
      <c r="H36" s="47"/>
      <c r="I36" s="52" t="str">
        <f t="shared" si="2"/>
        <v>Open data (Données ouvertes)</v>
      </c>
      <c r="J36" s="48"/>
      <c r="K36" s="51"/>
      <c r="L36" s="35"/>
      <c r="M36" s="35"/>
      <c r="N36" s="35"/>
      <c r="O36" s="35"/>
      <c r="P36" s="66" t="b">
        <v>0</v>
      </c>
      <c r="Q36" s="66"/>
      <c r="R36" s="66"/>
      <c r="T36" s="29"/>
      <c r="U36" s="37">
        <f>_xlfn.XLOOKUP(H95,Weights!$F:$F,Weights!$M:$M)</f>
        <v>1</v>
      </c>
      <c r="V36" s="40">
        <f t="shared" si="3"/>
        <v>0</v>
      </c>
      <c r="W36" s="37"/>
      <c r="X36" s="40"/>
      <c r="Y36" s="37"/>
      <c r="Z36" s="40"/>
      <c r="AA36" s="30"/>
      <c r="AB36" s="30"/>
      <c r="AC36" s="30"/>
      <c r="AD36" s="30"/>
      <c r="AE36" s="30"/>
      <c r="AF36" s="30"/>
      <c r="AG36" s="30"/>
      <c r="AH36" s="31"/>
    </row>
    <row r="37" spans="8:34" x14ac:dyDescent="0.25">
      <c r="H37" s="47"/>
      <c r="I37" s="52" t="str">
        <f t="shared" si="2"/>
        <v>Moteur de recherche avancée</v>
      </c>
      <c r="J37" s="48"/>
      <c r="K37" s="51"/>
      <c r="L37" s="35"/>
      <c r="M37" s="35"/>
      <c r="N37" s="35"/>
      <c r="O37" s="35"/>
      <c r="P37" s="66" t="b">
        <v>0</v>
      </c>
      <c r="Q37" s="66"/>
      <c r="R37" s="66"/>
      <c r="T37" s="29"/>
      <c r="U37" s="37">
        <f>_xlfn.XLOOKUP(H96,Weights!$F:$F,Weights!$M:$M)</f>
        <v>1</v>
      </c>
      <c r="V37" s="40">
        <f t="shared" si="3"/>
        <v>0</v>
      </c>
      <c r="W37" s="37"/>
      <c r="X37" s="40"/>
      <c r="Y37" s="37"/>
      <c r="Z37" s="40"/>
      <c r="AA37" s="30"/>
      <c r="AB37" s="30"/>
      <c r="AC37" s="30"/>
      <c r="AD37" s="30"/>
      <c r="AE37" s="30"/>
      <c r="AF37" s="30"/>
      <c r="AG37" s="30"/>
      <c r="AH37" s="31"/>
    </row>
    <row r="38" spans="8:34" x14ac:dyDescent="0.25">
      <c r="H38" s="47"/>
      <c r="I38" s="52" t="str">
        <f t="shared" si="2"/>
        <v>Contenu lisible par machine</v>
      </c>
      <c r="J38" s="48"/>
      <c r="K38" s="51"/>
      <c r="L38" s="35"/>
      <c r="M38" s="35"/>
      <c r="N38" s="35"/>
      <c r="O38" s="35"/>
      <c r="P38" s="66" t="b">
        <v>0</v>
      </c>
      <c r="Q38" s="66"/>
      <c r="R38" s="66"/>
      <c r="T38" s="29"/>
      <c r="U38" s="37">
        <f>_xlfn.XLOOKUP(H97,Weights!$F:$F,Weights!$M:$M)</f>
        <v>1</v>
      </c>
      <c r="V38" s="40">
        <f t="shared" si="3"/>
        <v>0</v>
      </c>
      <c r="W38" s="37"/>
      <c r="X38" s="40"/>
      <c r="Y38" s="37"/>
      <c r="Z38" s="40"/>
      <c r="AA38" s="30"/>
      <c r="AB38" s="30"/>
      <c r="AC38" s="30"/>
      <c r="AD38" s="30"/>
      <c r="AE38" s="30"/>
      <c r="AF38" s="30"/>
      <c r="AG38" s="30"/>
      <c r="AH38" s="31"/>
    </row>
    <row r="39" spans="8:34" x14ac:dyDescent="0.25">
      <c r="H39" s="47"/>
      <c r="I39" s="52" t="str">
        <f t="shared" si="2"/>
        <v>Contenu structuré</v>
      </c>
      <c r="J39" s="48"/>
      <c r="K39" s="51"/>
      <c r="L39" s="35"/>
      <c r="M39" s="35"/>
      <c r="N39" s="35"/>
      <c r="O39" s="35"/>
      <c r="P39" s="66" t="b">
        <v>0</v>
      </c>
      <c r="Q39" s="66"/>
      <c r="R39" s="66"/>
      <c r="T39" s="29"/>
      <c r="U39" s="37">
        <f>_xlfn.XLOOKUP(H98,Weights!$F:$F,Weights!$M:$M)</f>
        <v>0.5</v>
      </c>
      <c r="V39" s="40">
        <f t="shared" si="3"/>
        <v>0</v>
      </c>
      <c r="W39" s="37"/>
      <c r="X39" s="40"/>
      <c r="Y39" s="37"/>
      <c r="Z39" s="40"/>
      <c r="AA39" s="30"/>
      <c r="AB39" s="30"/>
      <c r="AC39" s="30"/>
      <c r="AD39" s="30"/>
      <c r="AE39" s="30"/>
      <c r="AF39" s="30"/>
      <c r="AG39" s="30"/>
      <c r="AH39" s="31"/>
    </row>
    <row r="40" spans="8:34" x14ac:dyDescent="0.25">
      <c r="H40" s="47"/>
      <c r="I40" s="52" t="str">
        <f t="shared" si="2"/>
        <v>Métadonnées</v>
      </c>
      <c r="J40" s="48"/>
      <c r="K40" s="51"/>
      <c r="L40" s="35"/>
      <c r="M40" s="35"/>
      <c r="N40" s="35"/>
      <c r="O40" s="35"/>
      <c r="P40" s="66" t="b">
        <v>0</v>
      </c>
      <c r="Q40" s="66"/>
      <c r="R40" s="66"/>
      <c r="T40" s="29"/>
      <c r="U40" s="37">
        <f>_xlfn.XLOOKUP(H99,Weights!$F:$F,Weights!$M:$M)</f>
        <v>1</v>
      </c>
      <c r="V40" s="40">
        <f t="shared" si="3"/>
        <v>0</v>
      </c>
      <c r="W40" s="37"/>
      <c r="X40" s="40">
        <f>IF(Q40,W40, 0)</f>
        <v>0</v>
      </c>
      <c r="Y40" s="37"/>
      <c r="Z40" s="40">
        <f>IF(R40,Y40, 0)</f>
        <v>0</v>
      </c>
      <c r="AA40" s="30"/>
      <c r="AB40" s="30"/>
      <c r="AC40" s="30"/>
      <c r="AD40" s="30"/>
      <c r="AE40" s="30"/>
      <c r="AF40" s="30"/>
      <c r="AG40" s="30"/>
      <c r="AH40" s="31"/>
    </row>
    <row r="41" spans="8:34" x14ac:dyDescent="0.25">
      <c r="H41" s="47"/>
      <c r="I41" s="52" t="str">
        <f t="shared" si="2"/>
        <v>Identifiant européen de la jurisprudence (ECLI)</v>
      </c>
      <c r="J41" s="48"/>
      <c r="K41" s="51"/>
      <c r="L41" s="35"/>
      <c r="M41" s="35"/>
      <c r="N41" s="35"/>
      <c r="O41" s="35"/>
      <c r="P41" s="66" t="b">
        <v>0</v>
      </c>
      <c r="Q41" s="66"/>
      <c r="R41" s="66"/>
      <c r="T41" s="29"/>
      <c r="U41" s="37">
        <f>_xlfn.XLOOKUP(H100,Weights!$F:$F,Weights!$M:$M)</f>
        <v>1</v>
      </c>
      <c r="V41" s="40">
        <f t="shared" si="3"/>
        <v>0</v>
      </c>
      <c r="W41" s="37"/>
      <c r="X41" s="40">
        <f>IF(Q41,W41, 0)</f>
        <v>0</v>
      </c>
      <c r="Y41" s="37"/>
      <c r="Z41" s="40">
        <f>IF(R41,Y41, 0)</f>
        <v>0</v>
      </c>
      <c r="AA41" s="30"/>
      <c r="AB41" s="30"/>
      <c r="AC41" s="30"/>
      <c r="AD41" s="30"/>
      <c r="AE41" s="30"/>
      <c r="AF41" s="30"/>
      <c r="AG41" s="30"/>
      <c r="AH41" s="31"/>
    </row>
    <row r="42" spans="8:34" x14ac:dyDescent="0.25">
      <c r="H42" s="47"/>
      <c r="I42" s="52" t="str">
        <f t="shared" si="2"/>
        <v>Autre fonctionnalité particulière, veuillez préciser</v>
      </c>
      <c r="J42" s="48"/>
      <c r="K42" s="51"/>
      <c r="L42" s="35"/>
      <c r="M42" s="35"/>
      <c r="N42" s="35"/>
      <c r="O42" s="35"/>
      <c r="P42" s="66" t="b">
        <v>0</v>
      </c>
      <c r="Q42" s="66"/>
      <c r="R42" s="66"/>
      <c r="T42" s="29"/>
      <c r="U42" s="37">
        <f>_xlfn.XLOOKUP(H101,Weights!$F:$F,Weights!$M:$M)</f>
        <v>0</v>
      </c>
      <c r="V42" s="40">
        <f t="shared" si="3"/>
        <v>0</v>
      </c>
      <c r="W42" s="37"/>
      <c r="X42" s="40">
        <f>IF(Q42,W42, 0)</f>
        <v>0</v>
      </c>
      <c r="Y42" s="37"/>
      <c r="Z42" s="40"/>
      <c r="AA42" s="30"/>
      <c r="AB42" s="30"/>
      <c r="AC42" s="30"/>
      <c r="AD42" s="30"/>
      <c r="AE42" s="30"/>
      <c r="AF42" s="30"/>
      <c r="AG42" s="30"/>
      <c r="AH42" s="31"/>
    </row>
    <row r="43" spans="8:34" x14ac:dyDescent="0.25">
      <c r="H43" s="47"/>
      <c r="I43" s="52" t="str">
        <f t="shared" si="2"/>
        <v>NAP – il n’y a pas de base de données pour ces décisions</v>
      </c>
      <c r="J43" s="48"/>
      <c r="K43" s="51"/>
      <c r="L43" s="35"/>
      <c r="M43" s="35"/>
      <c r="N43" s="35"/>
      <c r="O43" s="35"/>
      <c r="P43" s="66" t="b">
        <v>0</v>
      </c>
      <c r="Q43" s="66"/>
      <c r="R43" s="66"/>
      <c r="T43" s="29"/>
      <c r="U43" s="37">
        <f>_xlfn.XLOOKUP(H102,Weights!$F:$F,Weights!$M:$M)</f>
        <v>0</v>
      </c>
      <c r="V43" s="40">
        <f t="shared" si="3"/>
        <v>0</v>
      </c>
      <c r="W43" s="37"/>
      <c r="X43" s="41"/>
      <c r="Y43" s="37"/>
      <c r="Z43" s="40"/>
      <c r="AA43" s="30"/>
      <c r="AB43" s="30"/>
      <c r="AC43" s="30"/>
      <c r="AD43" s="30"/>
      <c r="AE43" s="30"/>
      <c r="AF43" s="30"/>
      <c r="AG43" s="30"/>
      <c r="AH43" s="31"/>
    </row>
    <row r="44" spans="8:34" x14ac:dyDescent="0.25">
      <c r="H44" s="47"/>
      <c r="I44" s="52" t="s">
        <v>1457</v>
      </c>
      <c r="J44" s="48"/>
      <c r="K44" s="51"/>
      <c r="L44" s="35"/>
      <c r="M44" s="35"/>
      <c r="N44" s="35"/>
      <c r="O44" s="35"/>
      <c r="P44" s="66" t="b">
        <v>0</v>
      </c>
      <c r="Q44" s="66"/>
      <c r="R44" s="66"/>
      <c r="T44" s="29"/>
      <c r="U44" s="69">
        <v>0</v>
      </c>
      <c r="V44" s="40">
        <f t="shared" si="3"/>
        <v>0</v>
      </c>
      <c r="W44" s="37"/>
      <c r="X44" s="41"/>
      <c r="Y44" s="37"/>
      <c r="Z44" s="40"/>
      <c r="AA44" s="30"/>
      <c r="AB44" s="30"/>
      <c r="AC44" s="30"/>
      <c r="AD44" s="30"/>
      <c r="AE44" s="30"/>
      <c r="AF44" s="30"/>
      <c r="AG44" s="30"/>
      <c r="AH44" s="31"/>
    </row>
    <row r="45" spans="8:34" ht="15.75" thickBot="1" x14ac:dyDescent="0.3">
      <c r="H45" s="49"/>
      <c r="I45" s="54"/>
      <c r="J45" s="50"/>
      <c r="K45" s="51"/>
      <c r="L45" s="35"/>
      <c r="M45" s="35"/>
      <c r="N45" s="35"/>
      <c r="O45" s="35"/>
      <c r="P45" s="66" t="b">
        <v>0</v>
      </c>
      <c r="Q45" s="66"/>
      <c r="R45" s="66"/>
      <c r="T45" s="32"/>
      <c r="U45" s="38">
        <f>IF(U31="MAX", MAX(U32:U44), IF(U31="SUM", SUM(U32:U44), "ERROR"))</f>
        <v>9.5</v>
      </c>
      <c r="V45" s="39">
        <f>IF(U31="MAX", MAX(V32:V44), IF(U31="SUM", SUM(V32:V44), "ERROR"))</f>
        <v>0</v>
      </c>
      <c r="W45" s="38">
        <f>IF(W31="MAX", MAX(W32:W44), IF(W31="SUM", SUM(W32:W44), "ERROR"))</f>
        <v>0</v>
      </c>
      <c r="X45" s="42">
        <f>IF(W31="MAX", MAX(X32:X44), IF(W31="SUM", SUM(X32:X44), "ERROR"))</f>
        <v>0</v>
      </c>
      <c r="Y45" s="38">
        <f>IF(Y31="MAX", MAX(Y32:Y44), IF(Y31="SUM", SUM(Y32:Y44), "ERROR"))</f>
        <v>0</v>
      </c>
      <c r="Z45" s="42">
        <f>IF(Y31="MAX", MAX(Z32:Z44), IF(Y31="SUM", SUM(Z32:Z44), "ERROR"))</f>
        <v>0</v>
      </c>
      <c r="AA45" s="33"/>
      <c r="AB45" s="33"/>
      <c r="AC45" s="33"/>
      <c r="AD45" s="33"/>
      <c r="AE45" s="33"/>
      <c r="AF45" s="33"/>
      <c r="AG45" s="33"/>
      <c r="AH45" s="34"/>
    </row>
    <row r="46" spans="8:34" ht="12.95" customHeight="1" thickBot="1" x14ac:dyDescent="0.3">
      <c r="I46" s="51"/>
      <c r="J46" s="51"/>
      <c r="K46" s="51"/>
      <c r="L46" s="35"/>
      <c r="M46" s="35"/>
      <c r="N46" s="35"/>
      <c r="O46" s="35"/>
      <c r="P46" s="66"/>
      <c r="Q46" s="66"/>
      <c r="R46" s="66"/>
      <c r="T46" s="15" t="s">
        <v>1484</v>
      </c>
      <c r="U46" s="97" cm="1">
        <f t="array" ref="U46">IF(T46="SUM", SUM(U45,W45,Y45), IF(T46=AVERAGE, AVERAGE(U45,W45,Y45), "ERROR"))</f>
        <v>9.5</v>
      </c>
      <c r="V46" s="14" cm="1">
        <f t="array" ref="V46">IF(T46="SUM", SUM(V45,X45,Z45), IF(T46=AVERAGE, AVERAGE(V45,X45,Z45), "ERROR"))</f>
        <v>0</v>
      </c>
      <c r="W46" s="98"/>
      <c r="X46" s="43"/>
      <c r="Y46" s="43"/>
      <c r="Z46" s="43"/>
      <c r="AA46" s="64">
        <v>0</v>
      </c>
      <c r="AB46" s="23" t="str">
        <f>'062-27(a)'!$AO$34</f>
        <v>ERROR</v>
      </c>
      <c r="AC46" s="8" t="e">
        <f>V46*AB46</f>
        <v>#VALUE!</v>
      </c>
      <c r="AD46" s="65">
        <v>0</v>
      </c>
      <c r="AE46" s="12" t="str">
        <f>_xlfn.XLOOKUP(AD46, RatesWeights[Index], RatesWeights[Weight], "ERROR")</f>
        <v>ERROR</v>
      </c>
      <c r="AF46" s="102" t="e">
        <f>AC46</f>
        <v>#VALUE!</v>
      </c>
      <c r="AG46" s="24" t="e">
        <f>AC46/U46*10</f>
        <v>#VALUE!</v>
      </c>
      <c r="AH46" s="10" t="e">
        <f>AF46/U46*10</f>
        <v>#VALUE!</v>
      </c>
    </row>
    <row r="47" spans="8:34" x14ac:dyDescent="0.25">
      <c r="L47" s="35"/>
      <c r="M47" s="35"/>
      <c r="N47" s="35"/>
      <c r="O47" s="35"/>
      <c r="P47" s="66"/>
      <c r="Q47" s="66"/>
      <c r="R47" s="66"/>
    </row>
    <row r="48" spans="8:34" x14ac:dyDescent="0.25">
      <c r="I48" s="58" t="s">
        <v>1452</v>
      </c>
      <c r="L48" s="35"/>
      <c r="M48" s="35"/>
      <c r="N48" s="35"/>
      <c r="O48" s="35"/>
      <c r="P48" s="66"/>
      <c r="Q48" s="66"/>
      <c r="R48" s="66"/>
      <c r="U48" s="87" t="s">
        <v>1484</v>
      </c>
      <c r="W48" s="83" t="s">
        <v>1484</v>
      </c>
      <c r="Y48" s="83" t="s">
        <v>1483</v>
      </c>
    </row>
    <row r="49" spans="8:34" x14ac:dyDescent="0.25">
      <c r="H49" s="45"/>
      <c r="I49" s="53" t="str">
        <f t="shared" ref="I49:I60" si="4">I77</f>
        <v>Anonymisation automatique</v>
      </c>
      <c r="J49" s="46"/>
      <c r="L49" s="35"/>
      <c r="M49" s="35"/>
      <c r="N49" s="35"/>
      <c r="O49" s="35"/>
      <c r="P49" s="66" t="b">
        <v>0</v>
      </c>
      <c r="Q49" s="66"/>
      <c r="R49" s="66"/>
      <c r="T49" s="26" t="s">
        <v>1452</v>
      </c>
      <c r="U49" s="36">
        <f>_xlfn.XLOOKUP(H104,Weights!$F:$F,Weights!$M:$M)</f>
        <v>1</v>
      </c>
      <c r="V49" s="39">
        <f>IF(P49,U49, 0)</f>
        <v>0</v>
      </c>
      <c r="W49" s="36"/>
      <c r="X49" s="39">
        <f>IF(Q49,W49, 0)</f>
        <v>0</v>
      </c>
      <c r="Y49" s="36"/>
      <c r="Z49" s="39">
        <f>IF(R49,Y49, 0)</f>
        <v>0</v>
      </c>
      <c r="AA49" s="27"/>
      <c r="AB49" s="27"/>
      <c r="AC49" s="27"/>
      <c r="AD49" s="27"/>
      <c r="AE49" s="27"/>
      <c r="AF49" s="27"/>
      <c r="AG49" s="27"/>
      <c r="AH49" s="28"/>
    </row>
    <row r="50" spans="8:34" x14ac:dyDescent="0.25">
      <c r="H50" s="47"/>
      <c r="I50" s="52" t="str">
        <f t="shared" si="4"/>
        <v>Anonymisation manuelle</v>
      </c>
      <c r="J50" s="48"/>
      <c r="K50" s="51"/>
      <c r="L50" s="35"/>
      <c r="M50" s="35"/>
      <c r="N50" s="35"/>
      <c r="O50" s="35"/>
      <c r="P50" s="66" t="b">
        <v>0</v>
      </c>
      <c r="Q50" s="66"/>
      <c r="R50" s="66"/>
      <c r="T50" s="29"/>
      <c r="U50" s="37">
        <f>_xlfn.XLOOKUP(H105,Weights!$F:$F,Weights!$M:$M)</f>
        <v>1</v>
      </c>
      <c r="V50" s="40">
        <f>IF(P50,U50, 0)</f>
        <v>0</v>
      </c>
      <c r="W50" s="37"/>
      <c r="X50" s="40">
        <f>IF(Q50,W50, 0)</f>
        <v>0</v>
      </c>
      <c r="Y50" s="37"/>
      <c r="Z50" s="40">
        <f>IF(R50,Y50, 0)</f>
        <v>0</v>
      </c>
      <c r="AA50" s="30"/>
      <c r="AB50" s="30"/>
      <c r="AC50" s="30"/>
      <c r="AD50" s="30"/>
      <c r="AE50" s="30"/>
      <c r="AF50" s="30"/>
      <c r="AG50" s="30"/>
      <c r="AH50" s="31"/>
    </row>
    <row r="51" spans="8:34" x14ac:dyDescent="0.25">
      <c r="H51" s="47"/>
      <c r="I51" s="52" t="str">
        <f t="shared" si="4"/>
        <v>Accès public en ligne gratuit</v>
      </c>
      <c r="J51" s="48"/>
      <c r="K51" s="51"/>
      <c r="L51" s="35"/>
      <c r="M51" s="35"/>
      <c r="N51" s="35"/>
      <c r="O51" s="35"/>
      <c r="P51" s="66" t="b">
        <v>0</v>
      </c>
      <c r="Q51" s="66"/>
      <c r="R51" s="66"/>
      <c r="T51" s="29"/>
      <c r="U51" s="37">
        <f>_xlfn.XLOOKUP(H106,Weights!$F:$F,Weights!$M:$M)</f>
        <v>1</v>
      </c>
      <c r="V51" s="40">
        <f t="shared" ref="V51:V61" si="5">IF(P51,U51, 0)</f>
        <v>0</v>
      </c>
      <c r="W51" s="37"/>
      <c r="X51" s="40"/>
      <c r="Y51" s="37"/>
      <c r="Z51" s="40"/>
      <c r="AA51" s="30"/>
      <c r="AB51" s="30"/>
      <c r="AC51" s="30"/>
      <c r="AD51" s="30"/>
      <c r="AE51" s="30"/>
      <c r="AF51" s="30"/>
      <c r="AG51" s="30"/>
      <c r="AH51" s="31"/>
    </row>
    <row r="52" spans="8:34" x14ac:dyDescent="0.25">
      <c r="H52" s="47"/>
      <c r="I52" s="52" t="str">
        <f t="shared" si="4"/>
        <v>Lien vers la jurisprudence de la Cour européenne des droits de l’homme (CEDH)</v>
      </c>
      <c r="J52" s="48"/>
      <c r="K52" s="51"/>
      <c r="L52" s="35"/>
      <c r="M52" s="35"/>
      <c r="N52" s="35"/>
      <c r="O52" s="35"/>
      <c r="P52" s="66" t="b">
        <v>0</v>
      </c>
      <c r="Q52" s="66"/>
      <c r="R52" s="66"/>
      <c r="T52" s="29"/>
      <c r="U52" s="37">
        <f>_xlfn.XLOOKUP(H107,Weights!$F:$F,Weights!$M:$M)</f>
        <v>1</v>
      </c>
      <c r="V52" s="40">
        <f t="shared" si="5"/>
        <v>0</v>
      </c>
      <c r="W52" s="37"/>
      <c r="X52" s="40"/>
      <c r="Y52" s="37"/>
      <c r="Z52" s="40"/>
      <c r="AA52" s="30"/>
      <c r="AB52" s="30"/>
      <c r="AC52" s="30"/>
      <c r="AD52" s="30"/>
      <c r="AE52" s="30"/>
      <c r="AF52" s="30"/>
      <c r="AG52" s="30"/>
      <c r="AH52" s="31"/>
    </row>
    <row r="53" spans="8:34" x14ac:dyDescent="0.25">
      <c r="H53" s="47"/>
      <c r="I53" s="52" t="str">
        <f t="shared" si="4"/>
        <v>Open data (Données ouvertes)</v>
      </c>
      <c r="J53" s="48"/>
      <c r="K53" s="51"/>
      <c r="L53" s="35"/>
      <c r="M53" s="35"/>
      <c r="N53" s="35"/>
      <c r="O53" s="35"/>
      <c r="P53" s="66" t="b">
        <v>0</v>
      </c>
      <c r="Q53" s="66"/>
      <c r="R53" s="66"/>
      <c r="T53" s="29"/>
      <c r="U53" s="37">
        <f>_xlfn.XLOOKUP(H108,Weights!$F:$F,Weights!$M:$M)</f>
        <v>1</v>
      </c>
      <c r="V53" s="40">
        <f t="shared" si="5"/>
        <v>0</v>
      </c>
      <c r="W53" s="37"/>
      <c r="X53" s="40"/>
      <c r="Y53" s="37"/>
      <c r="Z53" s="40"/>
      <c r="AA53" s="30"/>
      <c r="AB53" s="30"/>
      <c r="AC53" s="30"/>
      <c r="AD53" s="30"/>
      <c r="AE53" s="30"/>
      <c r="AF53" s="30"/>
      <c r="AG53" s="30"/>
      <c r="AH53" s="31"/>
    </row>
    <row r="54" spans="8:34" x14ac:dyDescent="0.25">
      <c r="H54" s="47"/>
      <c r="I54" s="52" t="str">
        <f t="shared" si="4"/>
        <v>Moteur de recherche avancée</v>
      </c>
      <c r="J54" s="48"/>
      <c r="K54" s="51"/>
      <c r="L54" s="35"/>
      <c r="M54" s="35"/>
      <c r="N54" s="35"/>
      <c r="O54" s="35"/>
      <c r="P54" s="66" t="b">
        <v>0</v>
      </c>
      <c r="Q54" s="66"/>
      <c r="R54" s="66"/>
      <c r="T54" s="29"/>
      <c r="U54" s="37">
        <f>_xlfn.XLOOKUP(H109,Weights!$F:$F,Weights!$M:$M)</f>
        <v>1</v>
      </c>
      <c r="V54" s="40">
        <f t="shared" si="5"/>
        <v>0</v>
      </c>
      <c r="W54" s="37"/>
      <c r="X54" s="40"/>
      <c r="Y54" s="37"/>
      <c r="Z54" s="40"/>
      <c r="AA54" s="30"/>
      <c r="AB54" s="30"/>
      <c r="AC54" s="30"/>
      <c r="AD54" s="30"/>
      <c r="AE54" s="30"/>
      <c r="AF54" s="30"/>
      <c r="AG54" s="30"/>
      <c r="AH54" s="31"/>
    </row>
    <row r="55" spans="8:34" x14ac:dyDescent="0.25">
      <c r="H55" s="47"/>
      <c r="I55" s="52" t="str">
        <f t="shared" si="4"/>
        <v>Contenu lisible par machine</v>
      </c>
      <c r="J55" s="48"/>
      <c r="K55" s="51"/>
      <c r="L55" s="35"/>
      <c r="M55" s="35"/>
      <c r="N55" s="35"/>
      <c r="O55" s="35"/>
      <c r="P55" s="66" t="b">
        <v>0</v>
      </c>
      <c r="Q55" s="66"/>
      <c r="R55" s="66"/>
      <c r="T55" s="29"/>
      <c r="U55" s="37">
        <f>_xlfn.XLOOKUP(H110,Weights!$F:$F,Weights!$M:$M)</f>
        <v>1</v>
      </c>
      <c r="V55" s="40">
        <f t="shared" si="5"/>
        <v>0</v>
      </c>
      <c r="W55" s="37"/>
      <c r="X55" s="40"/>
      <c r="Y55" s="37"/>
      <c r="Z55" s="40"/>
      <c r="AA55" s="30"/>
      <c r="AB55" s="30"/>
      <c r="AC55" s="30"/>
      <c r="AD55" s="30"/>
      <c r="AE55" s="30"/>
      <c r="AF55" s="30"/>
      <c r="AG55" s="30"/>
      <c r="AH55" s="31"/>
    </row>
    <row r="56" spans="8:34" x14ac:dyDescent="0.25">
      <c r="H56" s="47"/>
      <c r="I56" s="52" t="str">
        <f t="shared" si="4"/>
        <v>Contenu structuré</v>
      </c>
      <c r="J56" s="48"/>
      <c r="K56" s="51"/>
      <c r="L56" s="35"/>
      <c r="M56" s="35"/>
      <c r="N56" s="35"/>
      <c r="O56" s="35"/>
      <c r="P56" s="66" t="b">
        <v>0</v>
      </c>
      <c r="Q56" s="66"/>
      <c r="R56" s="66"/>
      <c r="T56" s="29"/>
      <c r="U56" s="37">
        <f>_xlfn.XLOOKUP(H111,Weights!$F:$F,Weights!$M:$M)</f>
        <v>0.5</v>
      </c>
      <c r="V56" s="40">
        <f t="shared" si="5"/>
        <v>0</v>
      </c>
      <c r="W56" s="37"/>
      <c r="X56" s="40"/>
      <c r="Y56" s="37"/>
      <c r="Z56" s="40"/>
      <c r="AA56" s="30"/>
      <c r="AB56" s="30"/>
      <c r="AC56" s="30"/>
      <c r="AD56" s="30"/>
      <c r="AE56" s="30"/>
      <c r="AF56" s="30"/>
      <c r="AG56" s="30"/>
      <c r="AH56" s="31"/>
    </row>
    <row r="57" spans="8:34" x14ac:dyDescent="0.25">
      <c r="H57" s="47"/>
      <c r="I57" s="52" t="str">
        <f t="shared" si="4"/>
        <v>Métadonnées</v>
      </c>
      <c r="J57" s="48"/>
      <c r="K57" s="51"/>
      <c r="L57" s="35"/>
      <c r="M57" s="35"/>
      <c r="N57" s="35"/>
      <c r="O57" s="35"/>
      <c r="P57" s="66" t="b">
        <v>0</v>
      </c>
      <c r="Q57" s="66"/>
      <c r="R57" s="66"/>
      <c r="T57" s="29"/>
      <c r="U57" s="37">
        <f>_xlfn.XLOOKUP(H112,Weights!$F:$F,Weights!$M:$M)</f>
        <v>1</v>
      </c>
      <c r="V57" s="40">
        <f t="shared" si="5"/>
        <v>0</v>
      </c>
      <c r="W57" s="37"/>
      <c r="X57" s="40"/>
      <c r="Y57" s="37"/>
      <c r="Z57" s="40"/>
      <c r="AA57" s="30"/>
      <c r="AB57" s="30"/>
      <c r="AC57" s="30"/>
      <c r="AD57" s="30"/>
      <c r="AE57" s="30"/>
      <c r="AF57" s="30"/>
      <c r="AG57" s="30"/>
      <c r="AH57" s="31"/>
    </row>
    <row r="58" spans="8:34" x14ac:dyDescent="0.25">
      <c r="H58" s="47"/>
      <c r="I58" s="52" t="str">
        <f t="shared" si="4"/>
        <v>Identifiant européen de la jurisprudence (ECLI)</v>
      </c>
      <c r="J58" s="48"/>
      <c r="K58" s="51"/>
      <c r="L58" s="35"/>
      <c r="M58" s="35"/>
      <c r="N58" s="35"/>
      <c r="O58" s="35"/>
      <c r="P58" s="66" t="b">
        <v>0</v>
      </c>
      <c r="Q58" s="66"/>
      <c r="R58" s="66"/>
      <c r="T58" s="29"/>
      <c r="U58" s="37">
        <f>_xlfn.XLOOKUP(H113,Weights!$F:$F,Weights!$M:$M)</f>
        <v>1</v>
      </c>
      <c r="V58" s="40">
        <f t="shared" si="5"/>
        <v>0</v>
      </c>
      <c r="W58" s="37"/>
      <c r="X58" s="40"/>
      <c r="Y58" s="37"/>
      <c r="Z58" s="40"/>
      <c r="AA58" s="30"/>
      <c r="AB58" s="30"/>
      <c r="AC58" s="30"/>
      <c r="AD58" s="30"/>
      <c r="AE58" s="30"/>
      <c r="AF58" s="30"/>
      <c r="AG58" s="30"/>
      <c r="AH58" s="31"/>
    </row>
    <row r="59" spans="8:34" x14ac:dyDescent="0.25">
      <c r="H59" s="47"/>
      <c r="I59" s="52" t="str">
        <f t="shared" si="4"/>
        <v>Autre fonctionnalité particulière, veuillez préciser</v>
      </c>
      <c r="J59" s="48"/>
      <c r="K59" s="51"/>
      <c r="L59" s="35"/>
      <c r="M59" s="35"/>
      <c r="N59" s="35"/>
      <c r="O59" s="35"/>
      <c r="P59" s="66" t="b">
        <v>0</v>
      </c>
      <c r="Q59" s="66"/>
      <c r="R59" s="66"/>
      <c r="T59" s="29"/>
      <c r="U59" s="37">
        <f>_xlfn.XLOOKUP(H114,Weights!$F:$F,Weights!$M:$M)</f>
        <v>0</v>
      </c>
      <c r="V59" s="40">
        <f t="shared" si="5"/>
        <v>0</v>
      </c>
      <c r="W59" s="37"/>
      <c r="X59" s="40">
        <f>IF(Q59,W59, 0)</f>
        <v>0</v>
      </c>
      <c r="Y59" s="37"/>
      <c r="Z59" s="40">
        <f>IF(R59,Y59, 0)</f>
        <v>0</v>
      </c>
      <c r="AA59" s="30"/>
      <c r="AB59" s="30"/>
      <c r="AC59" s="30"/>
      <c r="AD59" s="30"/>
      <c r="AE59" s="30"/>
      <c r="AF59" s="30"/>
      <c r="AG59" s="30"/>
      <c r="AH59" s="31"/>
    </row>
    <row r="60" spans="8:34" x14ac:dyDescent="0.25">
      <c r="H60" s="47"/>
      <c r="I60" s="52" t="str">
        <f t="shared" si="4"/>
        <v>NAP – il n’y a pas de base de données pour ces décisions</v>
      </c>
      <c r="J60" s="48"/>
      <c r="K60" s="51"/>
      <c r="L60" s="35"/>
      <c r="M60" s="35"/>
      <c r="N60" s="35"/>
      <c r="O60" s="35"/>
      <c r="P60" s="66" t="b">
        <v>0</v>
      </c>
      <c r="Q60" s="66"/>
      <c r="R60" s="66"/>
      <c r="T60" s="29"/>
      <c r="U60" s="37">
        <f>_xlfn.XLOOKUP(H115,Weights!$F:$F,Weights!$M:$M)</f>
        <v>0</v>
      </c>
      <c r="V60" s="40">
        <f t="shared" si="5"/>
        <v>0</v>
      </c>
      <c r="W60" s="37"/>
      <c r="X60" s="40">
        <f>IF(Q60,W60, 0)</f>
        <v>0</v>
      </c>
      <c r="Y60" s="37"/>
      <c r="Z60" s="40">
        <f>IF(R60,Y60, 0)</f>
        <v>0</v>
      </c>
      <c r="AA60" s="30"/>
      <c r="AB60" s="30"/>
      <c r="AC60" s="30"/>
      <c r="AD60" s="30"/>
      <c r="AE60" s="30"/>
      <c r="AF60" s="30"/>
      <c r="AG60" s="30"/>
      <c r="AH60" s="31"/>
    </row>
    <row r="61" spans="8:34" x14ac:dyDescent="0.25">
      <c r="H61" s="47"/>
      <c r="I61" s="52" t="s">
        <v>1457</v>
      </c>
      <c r="J61" s="48"/>
      <c r="K61" s="51"/>
      <c r="L61" s="35"/>
      <c r="M61" s="35"/>
      <c r="N61" s="35"/>
      <c r="O61" s="35"/>
      <c r="P61" s="66" t="b">
        <v>0</v>
      </c>
      <c r="Q61" s="66"/>
      <c r="R61" s="66"/>
      <c r="T61" s="29"/>
      <c r="U61" s="37">
        <v>0</v>
      </c>
      <c r="V61" s="40">
        <f t="shared" si="5"/>
        <v>0</v>
      </c>
      <c r="W61" s="37"/>
      <c r="X61" s="40">
        <f>IF(Q61,W61, 0)</f>
        <v>0</v>
      </c>
      <c r="Y61" s="37"/>
      <c r="Z61" s="40"/>
      <c r="AA61" s="30"/>
      <c r="AB61" s="30"/>
      <c r="AC61" s="30"/>
      <c r="AD61" s="30"/>
      <c r="AE61" s="30"/>
      <c r="AF61" s="30"/>
      <c r="AG61" s="30"/>
      <c r="AH61" s="31"/>
    </row>
    <row r="62" spans="8:34" ht="15.75" thickBot="1" x14ac:dyDescent="0.3">
      <c r="H62" s="49"/>
      <c r="I62" s="54"/>
      <c r="J62" s="50"/>
      <c r="K62" s="51"/>
      <c r="L62" s="35"/>
      <c r="M62" s="35"/>
      <c r="N62" s="35"/>
      <c r="O62" s="35"/>
      <c r="P62" s="56"/>
      <c r="Q62" s="56"/>
      <c r="R62" s="56"/>
      <c r="T62" s="32"/>
      <c r="U62" s="38">
        <f>IF(U48="MAX", MAX(U49:U61), IF(U48="SUM", SUM(U49:U61), "ERROR"))</f>
        <v>9.5</v>
      </c>
      <c r="V62" s="39">
        <f>IF(U48="MAX", MAX(V49:V61), IF(U48="SUM", SUM(V49:V61), "ERROR"))</f>
        <v>0</v>
      </c>
      <c r="W62" s="38">
        <f>IF(W48="MAX", MAX(W49:W61), IF(W48="SUM", SUM(W49:W61), "ERROR"))</f>
        <v>0</v>
      </c>
      <c r="X62" s="42">
        <f>IF(W48="MAX", MAX(X49:X61), IF(W48="SUM", SUM(X49:X61), "ERROR"))</f>
        <v>0</v>
      </c>
      <c r="Y62" s="38">
        <f>IF(Y48="MAX", MAX(Y49:Y61), IF(Y48="SUM", SUM(Y49:Y61), "ERROR"))</f>
        <v>0</v>
      </c>
      <c r="Z62" s="42">
        <f>IF(Y48="MAX", MAX(Z49:Z61), IF(Y48="SUM", SUM(Z49:Z61), "ERROR"))</f>
        <v>0</v>
      </c>
      <c r="AA62" s="33"/>
      <c r="AB62" s="33"/>
      <c r="AC62" s="33"/>
      <c r="AD62" s="33"/>
      <c r="AE62" s="33"/>
      <c r="AF62" s="33"/>
      <c r="AG62" s="33"/>
      <c r="AH62" s="34"/>
    </row>
    <row r="63" spans="8:34" ht="15.75" thickBot="1" x14ac:dyDescent="0.3">
      <c r="I63" s="51"/>
      <c r="J63" s="51"/>
      <c r="K63" s="51"/>
      <c r="L63" s="35"/>
      <c r="M63" s="35"/>
      <c r="N63" s="35"/>
      <c r="O63" s="35"/>
      <c r="T63" s="15" t="s">
        <v>1484</v>
      </c>
      <c r="U63" s="97" cm="1">
        <f t="array" ref="U63">IF(T63="SUM", SUM(U62,W62,Y62), IF(T63=AVERAGE, AVERAGE(U62,W62,Y62), "ERROR"))</f>
        <v>9.5</v>
      </c>
      <c r="V63" s="14" cm="1">
        <f t="array" ref="V63">IF(T63="SUM", SUM(V62,X62,Z62), IF(T63=AVERAGE, AVERAGE(V62,X62,Z62), "ERROR"))</f>
        <v>0</v>
      </c>
      <c r="W63" s="98"/>
      <c r="X63" s="43"/>
      <c r="Y63" s="43"/>
      <c r="Z63" s="43"/>
      <c r="AA63" s="64">
        <v>0</v>
      </c>
      <c r="AB63" s="23" t="str">
        <f>'062-27(a)'!$AO$45</f>
        <v>ERROR</v>
      </c>
      <c r="AC63" s="8" t="e">
        <f>V63*AB63</f>
        <v>#VALUE!</v>
      </c>
      <c r="AD63" s="65">
        <v>0</v>
      </c>
      <c r="AE63" s="12" t="str">
        <f>_xlfn.XLOOKUP(AD63, RatesWeights[Index], RatesWeights[Weight], "ERROR")</f>
        <v>ERROR</v>
      </c>
      <c r="AF63" s="102" t="e">
        <f>AC63</f>
        <v>#VALUE!</v>
      </c>
      <c r="AG63" s="24" t="e">
        <f>AC63/U63*10</f>
        <v>#VALUE!</v>
      </c>
      <c r="AH63" s="10" t="e">
        <f>AF63/U63*10</f>
        <v>#VALUE!</v>
      </c>
    </row>
    <row r="64" spans="8:34" ht="16.5" customHeight="1" thickBot="1" x14ac:dyDescent="0.3">
      <c r="AC64" s="114" t="s">
        <v>1739</v>
      </c>
      <c r="AF64" t="s">
        <v>1740</v>
      </c>
      <c r="AG64" t="s">
        <v>1717</v>
      </c>
      <c r="AH64" t="s">
        <v>1718</v>
      </c>
    </row>
    <row r="65" spans="5:34" ht="15.75" thickBot="1" x14ac:dyDescent="0.3">
      <c r="T65" s="16" t="s">
        <v>1485</v>
      </c>
      <c r="U65" s="17">
        <f>SUM(U29,U46,U63)</f>
        <v>28.5</v>
      </c>
      <c r="V65" s="18"/>
      <c r="W65" s="18"/>
      <c r="X65" s="18"/>
      <c r="Y65" s="18"/>
      <c r="Z65" s="18"/>
      <c r="AA65" s="18"/>
      <c r="AB65" s="18"/>
      <c r="AC65" s="20" t="e">
        <f>SUM(AC29,AC46,AC63)</f>
        <v>#VALUE!</v>
      </c>
      <c r="AD65" s="18"/>
      <c r="AE65" s="18"/>
      <c r="AF65" s="19" t="e">
        <f>SUM(AF29,AF46,AF63)</f>
        <v>#VALUE!</v>
      </c>
      <c r="AG65" s="20" t="e">
        <f>AC65/U65*10</f>
        <v>#VALUE!</v>
      </c>
      <c r="AH65" s="21" t="e">
        <f>AF65/U65*10</f>
        <v>#VALUE!</v>
      </c>
    </row>
    <row r="66" spans="5:34" ht="29.1" customHeight="1" x14ac:dyDescent="0.25">
      <c r="I66" s="119"/>
      <c r="J66" s="119"/>
    </row>
    <row r="70" spans="5:34" x14ac:dyDescent="0.25">
      <c r="Y70" s="75"/>
    </row>
    <row r="71" spans="5:34" x14ac:dyDescent="0.25">
      <c r="Y71" s="75"/>
    </row>
    <row r="75" spans="5:34" outlineLevel="1" x14ac:dyDescent="0.25"/>
    <row r="76" spans="5:34" outlineLevel="1" x14ac:dyDescent="0.25">
      <c r="E76">
        <v>1</v>
      </c>
    </row>
    <row r="77" spans="5:34" outlineLevel="1" x14ac:dyDescent="0.25">
      <c r="E77">
        <v>1</v>
      </c>
      <c r="H77" t="str">
        <f t="shared" ref="H77:H88" si="6">$T$7&amp;".1."&amp;$E$76&amp;"."&amp;E77</f>
        <v>062-29.1.1.1</v>
      </c>
      <c r="I77" t="str">
        <f>_xlfn.XLOOKUP(H77,'ICT questions 2022'!B:B,'ICT questions 2022'!F:F)</f>
        <v>Anonymisation automatique</v>
      </c>
    </row>
    <row r="78" spans="5:34" outlineLevel="1" x14ac:dyDescent="0.25">
      <c r="E78">
        <v>2</v>
      </c>
      <c r="H78" t="str">
        <f t="shared" si="6"/>
        <v>062-29.1.1.2</v>
      </c>
      <c r="I78" t="str">
        <f>_xlfn.XLOOKUP(H78,'ICT questions 2022'!B:B,'ICT questions 2022'!F:F)</f>
        <v>Anonymisation manuelle</v>
      </c>
    </row>
    <row r="79" spans="5:34" outlineLevel="1" x14ac:dyDescent="0.25">
      <c r="E79">
        <v>3</v>
      </c>
      <c r="H79" t="str">
        <f t="shared" si="6"/>
        <v>062-29.1.1.3</v>
      </c>
      <c r="I79" t="str">
        <f>_xlfn.XLOOKUP(H79,'ICT questions 2022'!B:B,'ICT questions 2022'!F:F)</f>
        <v>Accès public en ligne gratuit</v>
      </c>
    </row>
    <row r="80" spans="5:34" outlineLevel="1" x14ac:dyDescent="0.25">
      <c r="E80">
        <v>4</v>
      </c>
      <c r="H80" t="str">
        <f t="shared" si="6"/>
        <v>062-29.1.1.4</v>
      </c>
      <c r="I80" t="str">
        <f>_xlfn.XLOOKUP(H80,'ICT questions 2022'!B:B,'ICT questions 2022'!F:F)</f>
        <v>Lien vers la jurisprudence de la Cour européenne des droits de l’homme (CEDH)</v>
      </c>
    </row>
    <row r="81" spans="5:9" outlineLevel="1" x14ac:dyDescent="0.25">
      <c r="E81">
        <v>5</v>
      </c>
      <c r="H81" t="str">
        <f t="shared" si="6"/>
        <v>062-29.1.1.5</v>
      </c>
      <c r="I81" t="str">
        <f>_xlfn.XLOOKUP(H81,'ICT questions 2022'!B:B,'ICT questions 2022'!F:F)</f>
        <v>Open data (Données ouvertes)</v>
      </c>
    </row>
    <row r="82" spans="5:9" outlineLevel="1" x14ac:dyDescent="0.25">
      <c r="E82">
        <v>6</v>
      </c>
      <c r="H82" t="str">
        <f t="shared" si="6"/>
        <v>062-29.1.1.6</v>
      </c>
      <c r="I82" t="str">
        <f>_xlfn.XLOOKUP(H82,'ICT questions 2022'!B:B,'ICT questions 2022'!F:F)</f>
        <v>Moteur de recherche avancée</v>
      </c>
    </row>
    <row r="83" spans="5:9" outlineLevel="1" x14ac:dyDescent="0.25">
      <c r="E83">
        <v>7</v>
      </c>
      <c r="H83" t="str">
        <f t="shared" si="6"/>
        <v>062-29.1.1.7</v>
      </c>
      <c r="I83" t="str">
        <f>_xlfn.XLOOKUP(H83,'ICT questions 2022'!B:B,'ICT questions 2022'!F:F)</f>
        <v>Contenu lisible par machine</v>
      </c>
    </row>
    <row r="84" spans="5:9" outlineLevel="1" x14ac:dyDescent="0.25">
      <c r="E84">
        <v>8</v>
      </c>
      <c r="H84" t="str">
        <f t="shared" si="6"/>
        <v>062-29.1.1.8</v>
      </c>
      <c r="I84" t="str">
        <f>_xlfn.XLOOKUP(H84,'ICT questions 2022'!B:B,'ICT questions 2022'!F:F)</f>
        <v>Contenu structuré</v>
      </c>
    </row>
    <row r="85" spans="5:9" outlineLevel="1" x14ac:dyDescent="0.25">
      <c r="E85">
        <v>9</v>
      </c>
      <c r="H85" t="str">
        <f t="shared" si="6"/>
        <v>062-29.1.1.9</v>
      </c>
      <c r="I85" t="str">
        <f>_xlfn.XLOOKUP(H85,'ICT questions 2022'!B:B,'ICT questions 2022'!F:F)</f>
        <v>Métadonnées</v>
      </c>
    </row>
    <row r="86" spans="5:9" outlineLevel="1" x14ac:dyDescent="0.25">
      <c r="E86">
        <v>10</v>
      </c>
      <c r="H86" t="str">
        <f t="shared" si="6"/>
        <v>062-29.1.1.10</v>
      </c>
      <c r="I86" t="str">
        <f>_xlfn.XLOOKUP(H86,'ICT questions 2022'!B:B,'ICT questions 2022'!F:F)</f>
        <v>Identifiant européen de la jurisprudence (ECLI)</v>
      </c>
    </row>
    <row r="87" spans="5:9" outlineLevel="1" x14ac:dyDescent="0.25">
      <c r="E87">
        <v>11</v>
      </c>
      <c r="H87" t="str">
        <f t="shared" si="6"/>
        <v>062-29.1.1.11</v>
      </c>
      <c r="I87" t="str">
        <f>_xlfn.XLOOKUP(H87,'ICT questions 2022'!B:B,'ICT questions 2022'!F:F)</f>
        <v>Autre fonctionnalité particulière, veuillez préciser</v>
      </c>
    </row>
    <row r="88" spans="5:9" outlineLevel="1" x14ac:dyDescent="0.25">
      <c r="E88">
        <v>12</v>
      </c>
      <c r="H88" t="str">
        <f t="shared" si="6"/>
        <v>062-29.1.1.12</v>
      </c>
      <c r="I88" t="str">
        <f>_xlfn.XLOOKUP(H88,'ICT questions 2022'!B:B,'ICT questions 2022'!F:F)</f>
        <v>NAP – il n’y a pas de base de données pour ces décisions</v>
      </c>
    </row>
    <row r="89" spans="5:9" outlineLevel="1" x14ac:dyDescent="0.25"/>
    <row r="90" spans="5:9" outlineLevel="1" x14ac:dyDescent="0.25">
      <c r="E90">
        <v>2</v>
      </c>
    </row>
    <row r="91" spans="5:9" outlineLevel="1" x14ac:dyDescent="0.25">
      <c r="E91">
        <v>1</v>
      </c>
      <c r="H91" t="str">
        <f t="shared" ref="H91:H102" si="7">$T$7&amp;".1."&amp;$E$90&amp;"."&amp;E91</f>
        <v>062-29.1.2.1</v>
      </c>
    </row>
    <row r="92" spans="5:9" outlineLevel="1" x14ac:dyDescent="0.25">
      <c r="E92">
        <v>2</v>
      </c>
      <c r="H92" t="str">
        <f t="shared" si="7"/>
        <v>062-29.1.2.2</v>
      </c>
    </row>
    <row r="93" spans="5:9" outlineLevel="1" x14ac:dyDescent="0.25">
      <c r="E93">
        <v>3</v>
      </c>
      <c r="H93" t="str">
        <f t="shared" si="7"/>
        <v>062-29.1.2.3</v>
      </c>
    </row>
    <row r="94" spans="5:9" outlineLevel="1" x14ac:dyDescent="0.25">
      <c r="E94">
        <v>4</v>
      </c>
      <c r="H94" t="str">
        <f t="shared" si="7"/>
        <v>062-29.1.2.4</v>
      </c>
    </row>
    <row r="95" spans="5:9" outlineLevel="1" x14ac:dyDescent="0.25">
      <c r="E95">
        <v>5</v>
      </c>
      <c r="H95" t="str">
        <f t="shared" si="7"/>
        <v>062-29.1.2.5</v>
      </c>
    </row>
    <row r="96" spans="5:9" outlineLevel="1" x14ac:dyDescent="0.25">
      <c r="E96">
        <v>6</v>
      </c>
      <c r="H96" t="str">
        <f t="shared" si="7"/>
        <v>062-29.1.2.6</v>
      </c>
    </row>
    <row r="97" spans="5:8" outlineLevel="1" x14ac:dyDescent="0.25">
      <c r="E97">
        <v>7</v>
      </c>
      <c r="H97" t="str">
        <f t="shared" si="7"/>
        <v>062-29.1.2.7</v>
      </c>
    </row>
    <row r="98" spans="5:8" outlineLevel="1" x14ac:dyDescent="0.25">
      <c r="E98">
        <v>8</v>
      </c>
      <c r="H98" t="str">
        <f t="shared" si="7"/>
        <v>062-29.1.2.8</v>
      </c>
    </row>
    <row r="99" spans="5:8" outlineLevel="1" x14ac:dyDescent="0.25">
      <c r="E99">
        <v>9</v>
      </c>
      <c r="H99" t="str">
        <f t="shared" si="7"/>
        <v>062-29.1.2.9</v>
      </c>
    </row>
    <row r="100" spans="5:8" outlineLevel="1" x14ac:dyDescent="0.25">
      <c r="E100">
        <v>10</v>
      </c>
      <c r="H100" t="str">
        <f t="shared" si="7"/>
        <v>062-29.1.2.10</v>
      </c>
    </row>
    <row r="101" spans="5:8" outlineLevel="1" x14ac:dyDescent="0.25">
      <c r="E101">
        <v>11</v>
      </c>
      <c r="H101" t="str">
        <f t="shared" si="7"/>
        <v>062-29.1.2.11</v>
      </c>
    </row>
    <row r="102" spans="5:8" outlineLevel="1" x14ac:dyDescent="0.25">
      <c r="E102">
        <v>12</v>
      </c>
      <c r="H102" t="str">
        <f t="shared" si="7"/>
        <v>062-29.1.2.12</v>
      </c>
    </row>
    <row r="103" spans="5:8" outlineLevel="1" x14ac:dyDescent="0.25">
      <c r="E103">
        <v>3</v>
      </c>
    </row>
    <row r="104" spans="5:8" outlineLevel="1" x14ac:dyDescent="0.25">
      <c r="E104">
        <v>1</v>
      </c>
      <c r="H104" t="str">
        <f t="shared" ref="H104:H115" si="8">$T$7&amp;".1."&amp;$E$103&amp;"."&amp;E104</f>
        <v>062-29.1.3.1</v>
      </c>
    </row>
    <row r="105" spans="5:8" outlineLevel="1" x14ac:dyDescent="0.25">
      <c r="E105">
        <v>2</v>
      </c>
      <c r="H105" t="str">
        <f t="shared" si="8"/>
        <v>062-29.1.3.2</v>
      </c>
    </row>
    <row r="106" spans="5:8" outlineLevel="1" x14ac:dyDescent="0.25">
      <c r="E106">
        <v>3</v>
      </c>
      <c r="H106" t="str">
        <f t="shared" si="8"/>
        <v>062-29.1.3.3</v>
      </c>
    </row>
    <row r="107" spans="5:8" outlineLevel="1" x14ac:dyDescent="0.25">
      <c r="E107">
        <v>4</v>
      </c>
      <c r="H107" t="str">
        <f t="shared" si="8"/>
        <v>062-29.1.3.4</v>
      </c>
    </row>
    <row r="108" spans="5:8" outlineLevel="1" x14ac:dyDescent="0.25">
      <c r="E108">
        <v>5</v>
      </c>
      <c r="H108" t="str">
        <f t="shared" si="8"/>
        <v>062-29.1.3.5</v>
      </c>
    </row>
    <row r="109" spans="5:8" outlineLevel="1" x14ac:dyDescent="0.25">
      <c r="E109">
        <v>6</v>
      </c>
      <c r="H109" t="str">
        <f t="shared" si="8"/>
        <v>062-29.1.3.6</v>
      </c>
    </row>
    <row r="110" spans="5:8" outlineLevel="1" x14ac:dyDescent="0.25">
      <c r="E110">
        <v>7</v>
      </c>
      <c r="H110" t="str">
        <f t="shared" si="8"/>
        <v>062-29.1.3.7</v>
      </c>
    </row>
    <row r="111" spans="5:8" outlineLevel="1" x14ac:dyDescent="0.25">
      <c r="E111">
        <v>8</v>
      </c>
      <c r="H111" t="str">
        <f t="shared" si="8"/>
        <v>062-29.1.3.8</v>
      </c>
    </row>
    <row r="112" spans="5:8" outlineLevel="1" x14ac:dyDescent="0.25">
      <c r="E112">
        <v>9</v>
      </c>
      <c r="H112" t="str">
        <f t="shared" si="8"/>
        <v>062-29.1.3.9</v>
      </c>
    </row>
    <row r="113" spans="5:8" outlineLevel="1" x14ac:dyDescent="0.25">
      <c r="E113">
        <v>10</v>
      </c>
      <c r="H113" t="str">
        <f t="shared" si="8"/>
        <v>062-29.1.3.10</v>
      </c>
    </row>
    <row r="114" spans="5:8" outlineLevel="1" x14ac:dyDescent="0.25">
      <c r="E114">
        <v>11</v>
      </c>
      <c r="H114" t="str">
        <f t="shared" si="8"/>
        <v>062-29.1.3.11</v>
      </c>
    </row>
    <row r="115" spans="5:8" outlineLevel="1" x14ac:dyDescent="0.25">
      <c r="E115">
        <v>12</v>
      </c>
      <c r="H115" t="str">
        <f t="shared" si="8"/>
        <v>062-29.1.3.12</v>
      </c>
    </row>
  </sheetData>
  <sheetProtection algorithmName="SHA-512" hashValue="lWp+iBFQnwPqYL12VYbJE+U4DVIpC6EdTPSksE9EvgVAMDOc78+Nf5a5I6u7r8nKvtEh3DB6J/WF8W1FibLINA==" saltValue="cSreDdPWrIJ46JG5VDePKg==" spinCount="100000" sheet="1" objects="1" scenarios="1" selectLockedCells="1" selectUnlockedCells="1"/>
  <mergeCells count="16">
    <mergeCell ref="I66:J66"/>
    <mergeCell ref="B10:C10"/>
    <mergeCell ref="E10:F10"/>
    <mergeCell ref="T10:T12"/>
    <mergeCell ref="U10:AF10"/>
    <mergeCell ref="AG10:AH10"/>
    <mergeCell ref="U11:U12"/>
    <mergeCell ref="V11:V12"/>
    <mergeCell ref="W11:W12"/>
    <mergeCell ref="X11:X12"/>
    <mergeCell ref="Y11:Y12"/>
    <mergeCell ref="Z11:Z12"/>
    <mergeCell ref="AA11:AC11"/>
    <mergeCell ref="AD11:AF11"/>
    <mergeCell ref="AG11:AG12"/>
    <mergeCell ref="AH11:AH12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1191" r:id="rId3" name="Check Box 55">
              <controlPr defaultSize="0" autoFill="0" autoLine="0" autoPict="0">
                <anchor moveWithCells="1">
                  <from>
                    <xdr:col>9</xdr:col>
                    <xdr:colOff>114300</xdr:colOff>
                    <xdr:row>13</xdr:row>
                    <xdr:rowOff>161925</xdr:rowOff>
                  </from>
                  <to>
                    <xdr:col>9</xdr:col>
                    <xdr:colOff>323850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192" r:id="rId4" name="Check Box 56">
              <controlPr defaultSize="0" autoFill="0" autoLine="0" autoPict="0">
                <anchor moveWithCells="1">
                  <from>
                    <xdr:col>9</xdr:col>
                    <xdr:colOff>114300</xdr:colOff>
                    <xdr:row>14</xdr:row>
                    <xdr:rowOff>161925</xdr:rowOff>
                  </from>
                  <to>
                    <xdr:col>9</xdr:col>
                    <xdr:colOff>323850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193" r:id="rId5" name="Check Box 57">
              <controlPr defaultSize="0" autoFill="0" autoLine="0" autoPict="0">
                <anchor moveWithCells="1">
                  <from>
                    <xdr:col>9</xdr:col>
                    <xdr:colOff>114300</xdr:colOff>
                    <xdr:row>23</xdr:row>
                    <xdr:rowOff>161925</xdr:rowOff>
                  </from>
                  <to>
                    <xdr:col>9</xdr:col>
                    <xdr:colOff>323850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194" r:id="rId6" name="Check Box 58">
              <controlPr defaultSize="0" autoFill="0" autoLine="0" autoPict="0">
                <anchor moveWithCells="1">
                  <from>
                    <xdr:col>9</xdr:col>
                    <xdr:colOff>114300</xdr:colOff>
                    <xdr:row>15</xdr:row>
                    <xdr:rowOff>161925</xdr:rowOff>
                  </from>
                  <to>
                    <xdr:col>9</xdr:col>
                    <xdr:colOff>323850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195" r:id="rId7" name="Check Box 59">
              <controlPr defaultSize="0" autoFill="0" autoLine="0" autoPict="0">
                <anchor moveWithCells="1">
                  <from>
                    <xdr:col>9</xdr:col>
                    <xdr:colOff>66675</xdr:colOff>
                    <xdr:row>30</xdr:row>
                    <xdr:rowOff>171450</xdr:rowOff>
                  </from>
                  <to>
                    <xdr:col>9</xdr:col>
                    <xdr:colOff>295275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196" r:id="rId8" name="Check Box 60">
              <controlPr defaultSize="0" autoFill="0" autoLine="0" autoPict="0">
                <anchor moveWithCells="1">
                  <from>
                    <xdr:col>9</xdr:col>
                    <xdr:colOff>66675</xdr:colOff>
                    <xdr:row>31</xdr:row>
                    <xdr:rowOff>190500</xdr:rowOff>
                  </from>
                  <to>
                    <xdr:col>9</xdr:col>
                    <xdr:colOff>295275</xdr:colOff>
                    <xdr:row>33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197" r:id="rId9" name="Check Box 61">
              <controlPr defaultSize="0" autoFill="0" autoLine="0" autoPict="0">
                <anchor moveWithCells="1">
                  <from>
                    <xdr:col>9</xdr:col>
                    <xdr:colOff>66675</xdr:colOff>
                    <xdr:row>39</xdr:row>
                    <xdr:rowOff>9525</xdr:rowOff>
                  </from>
                  <to>
                    <xdr:col>9</xdr:col>
                    <xdr:colOff>295275</xdr:colOff>
                    <xdr:row>40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198" r:id="rId10" name="Check Box 62">
              <controlPr defaultSize="0" autoFill="0" autoLine="0" autoPict="0">
                <anchor moveWithCells="1">
                  <from>
                    <xdr:col>9</xdr:col>
                    <xdr:colOff>66675</xdr:colOff>
                    <xdr:row>40</xdr:row>
                    <xdr:rowOff>28575</xdr:rowOff>
                  </from>
                  <to>
                    <xdr:col>9</xdr:col>
                    <xdr:colOff>295275</xdr:colOff>
                    <xdr:row>41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199" r:id="rId11" name="Check Box 63">
              <controlPr defaultSize="0" autoFill="0" autoLine="0" autoPict="0">
                <anchor moveWithCells="1">
                  <from>
                    <xdr:col>9</xdr:col>
                    <xdr:colOff>38100</xdr:colOff>
                    <xdr:row>47</xdr:row>
                    <xdr:rowOff>161925</xdr:rowOff>
                  </from>
                  <to>
                    <xdr:col>9</xdr:col>
                    <xdr:colOff>247650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200" r:id="rId12" name="Check Box 64">
              <controlPr defaultSize="0" autoFill="0" autoLine="0" autoPict="0">
                <anchor moveWithCells="1">
                  <from>
                    <xdr:col>9</xdr:col>
                    <xdr:colOff>38100</xdr:colOff>
                    <xdr:row>48</xdr:row>
                    <xdr:rowOff>161925</xdr:rowOff>
                  </from>
                  <to>
                    <xdr:col>9</xdr:col>
                    <xdr:colOff>247650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201" r:id="rId13" name="Check Box 65">
              <controlPr defaultSize="0" autoFill="0" autoLine="0" autoPict="0">
                <anchor moveWithCells="1">
                  <from>
                    <xdr:col>9</xdr:col>
                    <xdr:colOff>38100</xdr:colOff>
                    <xdr:row>49</xdr:row>
                    <xdr:rowOff>161925</xdr:rowOff>
                  </from>
                  <to>
                    <xdr:col>9</xdr:col>
                    <xdr:colOff>247650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202" r:id="rId14" name="Check Box 66">
              <controlPr defaultSize="0" autoFill="0" autoLine="0" autoPict="0">
                <anchor moveWithCells="1">
                  <from>
                    <xdr:col>9</xdr:col>
                    <xdr:colOff>114300</xdr:colOff>
                    <xdr:row>24</xdr:row>
                    <xdr:rowOff>161925</xdr:rowOff>
                  </from>
                  <to>
                    <xdr:col>11</xdr:col>
                    <xdr:colOff>19050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203" r:id="rId15" name="Check Box 67">
              <controlPr defaultSize="0" autoFill="0" autoLine="0" autoPict="0">
                <anchor moveWithCells="1">
                  <from>
                    <xdr:col>9</xdr:col>
                    <xdr:colOff>114300</xdr:colOff>
                    <xdr:row>17</xdr:row>
                    <xdr:rowOff>161925</xdr:rowOff>
                  </from>
                  <to>
                    <xdr:col>9</xdr:col>
                    <xdr:colOff>323850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204" r:id="rId16" name="Check Box 68">
              <controlPr defaultSize="0" autoFill="0" autoLine="0" autoPict="0">
                <anchor moveWithCells="1">
                  <from>
                    <xdr:col>9</xdr:col>
                    <xdr:colOff>114300</xdr:colOff>
                    <xdr:row>16</xdr:row>
                    <xdr:rowOff>161925</xdr:rowOff>
                  </from>
                  <to>
                    <xdr:col>9</xdr:col>
                    <xdr:colOff>323850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205" r:id="rId17" name="Check Box 69">
              <controlPr defaultSize="0" autoFill="0" autoLine="0" autoPict="0">
                <anchor moveWithCells="1">
                  <from>
                    <xdr:col>9</xdr:col>
                    <xdr:colOff>114300</xdr:colOff>
                    <xdr:row>18</xdr:row>
                    <xdr:rowOff>161925</xdr:rowOff>
                  </from>
                  <to>
                    <xdr:col>9</xdr:col>
                    <xdr:colOff>323850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206" r:id="rId18" name="Check Box 70">
              <controlPr defaultSize="0" autoFill="0" autoLine="0" autoPict="0">
                <anchor moveWithCells="1">
                  <from>
                    <xdr:col>9</xdr:col>
                    <xdr:colOff>114300</xdr:colOff>
                    <xdr:row>19</xdr:row>
                    <xdr:rowOff>161925</xdr:rowOff>
                  </from>
                  <to>
                    <xdr:col>9</xdr:col>
                    <xdr:colOff>323850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207" r:id="rId19" name="Check Box 71">
              <controlPr defaultSize="0" autoFill="0" autoLine="0" autoPict="0">
                <anchor moveWithCells="1">
                  <from>
                    <xdr:col>9</xdr:col>
                    <xdr:colOff>114300</xdr:colOff>
                    <xdr:row>21</xdr:row>
                    <xdr:rowOff>161925</xdr:rowOff>
                  </from>
                  <to>
                    <xdr:col>9</xdr:col>
                    <xdr:colOff>323850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208" r:id="rId20" name="Check Box 72">
              <controlPr defaultSize="0" autoFill="0" autoLine="0" autoPict="0">
                <anchor moveWithCells="1">
                  <from>
                    <xdr:col>9</xdr:col>
                    <xdr:colOff>114300</xdr:colOff>
                    <xdr:row>20</xdr:row>
                    <xdr:rowOff>161925</xdr:rowOff>
                  </from>
                  <to>
                    <xdr:col>9</xdr:col>
                    <xdr:colOff>323850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209" r:id="rId21" name="Check Box 73">
              <controlPr defaultSize="0" autoFill="0" autoLine="0" autoPict="0">
                <anchor moveWithCells="1">
                  <from>
                    <xdr:col>9</xdr:col>
                    <xdr:colOff>114300</xdr:colOff>
                    <xdr:row>22</xdr:row>
                    <xdr:rowOff>161925</xdr:rowOff>
                  </from>
                  <to>
                    <xdr:col>9</xdr:col>
                    <xdr:colOff>323850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211" r:id="rId22" name="Check Box 75">
              <controlPr defaultSize="0" autoFill="0" autoLine="0" autoPict="0">
                <anchor moveWithCells="1">
                  <from>
                    <xdr:col>9</xdr:col>
                    <xdr:colOff>114300</xdr:colOff>
                    <xdr:row>26</xdr:row>
                    <xdr:rowOff>0</xdr:rowOff>
                  </from>
                  <to>
                    <xdr:col>9</xdr:col>
                    <xdr:colOff>323850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213" r:id="rId23" name="Check Box 77">
              <controlPr defaultSize="0" autoFill="0" autoLine="0" autoPict="0">
                <anchor moveWithCells="1">
                  <from>
                    <xdr:col>9</xdr:col>
                    <xdr:colOff>66675</xdr:colOff>
                    <xdr:row>33</xdr:row>
                    <xdr:rowOff>0</xdr:rowOff>
                  </from>
                  <to>
                    <xdr:col>9</xdr:col>
                    <xdr:colOff>276225</xdr:colOff>
                    <xdr:row>34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214" r:id="rId24" name="Check Box 78">
              <controlPr defaultSize="0" autoFill="0" autoLine="0" autoPict="0">
                <anchor moveWithCells="1">
                  <from>
                    <xdr:col>9</xdr:col>
                    <xdr:colOff>66675</xdr:colOff>
                    <xdr:row>34</xdr:row>
                    <xdr:rowOff>0</xdr:rowOff>
                  </from>
                  <to>
                    <xdr:col>9</xdr:col>
                    <xdr:colOff>276225</xdr:colOff>
                    <xdr:row>35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215" r:id="rId25" name="Check Box 79">
              <controlPr defaultSize="0" autoFill="0" autoLine="0" autoPict="0">
                <anchor moveWithCells="1">
                  <from>
                    <xdr:col>9</xdr:col>
                    <xdr:colOff>66675</xdr:colOff>
                    <xdr:row>35</xdr:row>
                    <xdr:rowOff>0</xdr:rowOff>
                  </from>
                  <to>
                    <xdr:col>9</xdr:col>
                    <xdr:colOff>276225</xdr:colOff>
                    <xdr:row>36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216" r:id="rId26" name="Check Box 80">
              <controlPr defaultSize="0" autoFill="0" autoLine="0" autoPict="0">
                <anchor moveWithCells="1">
                  <from>
                    <xdr:col>9</xdr:col>
                    <xdr:colOff>66675</xdr:colOff>
                    <xdr:row>36</xdr:row>
                    <xdr:rowOff>0</xdr:rowOff>
                  </from>
                  <to>
                    <xdr:col>9</xdr:col>
                    <xdr:colOff>276225</xdr:colOff>
                    <xdr:row>37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217" r:id="rId27" name="Check Box 81">
              <controlPr defaultSize="0" autoFill="0" autoLine="0" autoPict="0">
                <anchor moveWithCells="1">
                  <from>
                    <xdr:col>9</xdr:col>
                    <xdr:colOff>66675</xdr:colOff>
                    <xdr:row>37</xdr:row>
                    <xdr:rowOff>0</xdr:rowOff>
                  </from>
                  <to>
                    <xdr:col>9</xdr:col>
                    <xdr:colOff>276225</xdr:colOff>
                    <xdr:row>38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218" r:id="rId28" name="Check Box 82">
              <controlPr defaultSize="0" autoFill="0" autoLine="0" autoPict="0">
                <anchor moveWithCells="1">
                  <from>
                    <xdr:col>9</xdr:col>
                    <xdr:colOff>66675</xdr:colOff>
                    <xdr:row>38</xdr:row>
                    <xdr:rowOff>0</xdr:rowOff>
                  </from>
                  <to>
                    <xdr:col>9</xdr:col>
                    <xdr:colOff>276225</xdr:colOff>
                    <xdr:row>39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219" r:id="rId29" name="Check Box 83">
              <controlPr defaultSize="0" autoFill="0" autoLine="0" autoPict="0">
                <anchor moveWithCells="1">
                  <from>
                    <xdr:col>9</xdr:col>
                    <xdr:colOff>66675</xdr:colOff>
                    <xdr:row>41</xdr:row>
                    <xdr:rowOff>28575</xdr:rowOff>
                  </from>
                  <to>
                    <xdr:col>9</xdr:col>
                    <xdr:colOff>276225</xdr:colOff>
                    <xdr:row>42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220" r:id="rId30" name="Check Box 84">
              <controlPr defaultSize="0" autoFill="0" autoLine="0" autoPict="0">
                <anchor moveWithCells="1">
                  <from>
                    <xdr:col>9</xdr:col>
                    <xdr:colOff>66675</xdr:colOff>
                    <xdr:row>42</xdr:row>
                    <xdr:rowOff>28575</xdr:rowOff>
                  </from>
                  <to>
                    <xdr:col>9</xdr:col>
                    <xdr:colOff>276225</xdr:colOff>
                    <xdr:row>43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222" r:id="rId31" name="Check Box 86">
              <controlPr defaultSize="0" autoFill="0" autoLine="0" autoPict="0">
                <anchor moveWithCells="1">
                  <from>
                    <xdr:col>9</xdr:col>
                    <xdr:colOff>66675</xdr:colOff>
                    <xdr:row>43</xdr:row>
                    <xdr:rowOff>28575</xdr:rowOff>
                  </from>
                  <to>
                    <xdr:col>9</xdr:col>
                    <xdr:colOff>276225</xdr:colOff>
                    <xdr:row>44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224" r:id="rId32" name="Check Box 88">
              <controlPr defaultSize="0" autoFill="0" autoLine="0" autoPict="0">
                <anchor moveWithCells="1">
                  <from>
                    <xdr:col>9</xdr:col>
                    <xdr:colOff>38100</xdr:colOff>
                    <xdr:row>51</xdr:row>
                    <xdr:rowOff>161925</xdr:rowOff>
                  </from>
                  <to>
                    <xdr:col>9</xdr:col>
                    <xdr:colOff>247650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225" r:id="rId33" name="Check Box 89">
              <controlPr defaultSize="0" autoFill="0" autoLine="0" autoPict="0">
                <anchor moveWithCells="1">
                  <from>
                    <xdr:col>9</xdr:col>
                    <xdr:colOff>38100</xdr:colOff>
                    <xdr:row>50</xdr:row>
                    <xdr:rowOff>161925</xdr:rowOff>
                  </from>
                  <to>
                    <xdr:col>9</xdr:col>
                    <xdr:colOff>247650</xdr:colOff>
                    <xdr:row>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226" r:id="rId34" name="Check Box 90">
              <controlPr defaultSize="0" autoFill="0" autoLine="0" autoPict="0">
                <anchor moveWithCells="1">
                  <from>
                    <xdr:col>9</xdr:col>
                    <xdr:colOff>38100</xdr:colOff>
                    <xdr:row>52</xdr:row>
                    <xdr:rowOff>161925</xdr:rowOff>
                  </from>
                  <to>
                    <xdr:col>9</xdr:col>
                    <xdr:colOff>247650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227" r:id="rId35" name="Check Box 91">
              <controlPr defaultSize="0" autoFill="0" autoLine="0" autoPict="0">
                <anchor moveWithCells="1">
                  <from>
                    <xdr:col>9</xdr:col>
                    <xdr:colOff>38100</xdr:colOff>
                    <xdr:row>53</xdr:row>
                    <xdr:rowOff>161925</xdr:rowOff>
                  </from>
                  <to>
                    <xdr:col>9</xdr:col>
                    <xdr:colOff>247650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228" r:id="rId36" name="Check Box 92">
              <controlPr defaultSize="0" autoFill="0" autoLine="0" autoPict="0">
                <anchor moveWithCells="1">
                  <from>
                    <xdr:col>9</xdr:col>
                    <xdr:colOff>38100</xdr:colOff>
                    <xdr:row>54</xdr:row>
                    <xdr:rowOff>161925</xdr:rowOff>
                  </from>
                  <to>
                    <xdr:col>9</xdr:col>
                    <xdr:colOff>247650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229" r:id="rId37" name="Check Box 93">
              <controlPr defaultSize="0" autoFill="0" autoLine="0" autoPict="0">
                <anchor moveWithCells="1">
                  <from>
                    <xdr:col>9</xdr:col>
                    <xdr:colOff>38100</xdr:colOff>
                    <xdr:row>55</xdr:row>
                    <xdr:rowOff>161925</xdr:rowOff>
                  </from>
                  <to>
                    <xdr:col>9</xdr:col>
                    <xdr:colOff>247650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230" r:id="rId38" name="Check Box 94">
              <controlPr defaultSize="0" autoFill="0" autoLine="0" autoPict="0">
                <anchor moveWithCells="1">
                  <from>
                    <xdr:col>9</xdr:col>
                    <xdr:colOff>38100</xdr:colOff>
                    <xdr:row>56</xdr:row>
                    <xdr:rowOff>161925</xdr:rowOff>
                  </from>
                  <to>
                    <xdr:col>9</xdr:col>
                    <xdr:colOff>247650</xdr:colOff>
                    <xdr:row>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231" r:id="rId39" name="Check Box 95">
              <controlPr defaultSize="0" autoFill="0" autoLine="0" autoPict="0">
                <anchor moveWithCells="1">
                  <from>
                    <xdr:col>9</xdr:col>
                    <xdr:colOff>38100</xdr:colOff>
                    <xdr:row>57</xdr:row>
                    <xdr:rowOff>161925</xdr:rowOff>
                  </from>
                  <to>
                    <xdr:col>9</xdr:col>
                    <xdr:colOff>247650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232" r:id="rId40" name="Check Box 96">
              <controlPr defaultSize="0" autoFill="0" autoLine="0" autoPict="0">
                <anchor moveWithCells="1">
                  <from>
                    <xdr:col>9</xdr:col>
                    <xdr:colOff>38100</xdr:colOff>
                    <xdr:row>58</xdr:row>
                    <xdr:rowOff>161925</xdr:rowOff>
                  </from>
                  <to>
                    <xdr:col>9</xdr:col>
                    <xdr:colOff>247650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233" r:id="rId41" name="Check Box 97">
              <controlPr defaultSize="0" autoFill="0" autoLine="0" autoPict="0">
                <anchor moveWithCells="1">
                  <from>
                    <xdr:col>9</xdr:col>
                    <xdr:colOff>38100</xdr:colOff>
                    <xdr:row>59</xdr:row>
                    <xdr:rowOff>161925</xdr:rowOff>
                  </from>
                  <to>
                    <xdr:col>9</xdr:col>
                    <xdr:colOff>247650</xdr:colOff>
                    <xdr:row>61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E96E7-1CA6-44EC-A91A-4A9458B5F308}">
  <sheetPr codeName="Sheet14"/>
  <dimension ref="B7:AN104"/>
  <sheetViews>
    <sheetView showGridLines="0" showRowColHeaders="0" zoomScale="85" zoomScaleNormal="85" workbookViewId="0"/>
  </sheetViews>
  <sheetFormatPr defaultColWidth="9.140625" defaultRowHeight="15" outlineLevelRow="1" outlineLevelCol="1" x14ac:dyDescent="0.25"/>
  <cols>
    <col min="1" max="1" width="3.5703125" customWidth="1"/>
    <col min="2" max="3" width="9.140625" customWidth="1"/>
    <col min="4" max="4" width="3.7109375" customWidth="1"/>
    <col min="5" max="6" width="9.140625" customWidth="1"/>
    <col min="7" max="7" width="3.42578125" customWidth="1"/>
    <col min="8" max="8" width="1.140625" customWidth="1"/>
    <col min="9" max="9" width="51.7109375" bestFit="1" customWidth="1"/>
    <col min="10" max="10" width="5.140625" customWidth="1"/>
    <col min="11" max="11" width="1.28515625" customWidth="1"/>
    <col min="12" max="12" width="3.5703125" customWidth="1"/>
    <col min="13" max="13" width="1.5703125" customWidth="1"/>
    <col min="14" max="14" width="54.140625" bestFit="1" customWidth="1"/>
    <col min="15" max="15" width="6.42578125" customWidth="1"/>
    <col min="16" max="16" width="1.42578125" customWidth="1"/>
    <col min="17" max="17" width="49.140625" customWidth="1"/>
    <col min="18" max="20" width="1.140625" customWidth="1"/>
    <col min="21" max="23" width="9.5703125" hidden="1" customWidth="1" outlineLevel="1"/>
    <col min="24" max="24" width="9.140625" hidden="1" customWidth="1" outlineLevel="1"/>
    <col min="25" max="39" width="10.7109375" hidden="1" customWidth="1" outlineLevel="1"/>
    <col min="40" max="40" width="9.140625" collapsed="1"/>
  </cols>
  <sheetData>
    <row r="7" spans="2:39" ht="30.6" customHeight="1" x14ac:dyDescent="0.25">
      <c r="D7" s="60"/>
      <c r="X7" t="str">
        <f>Y7&amp;" - " &amp;Z7</f>
        <v xml:space="preserve">062-30 - S’il existe des outils statistiques d’analyse des données des affaires judiciaires, quel est leur taux de déploiement ? </v>
      </c>
      <c r="Y7" s="61" t="str">
        <f>"062-30"</f>
        <v>062-30</v>
      </c>
      <c r="Z7" s="61" t="str">
        <f>_xlfn.XLOOKUP('062-30'!Y7,'ICT questions 2022'!A:A,'ICT questions 2022'!C:C)</f>
        <v xml:space="preserve">S’il existe des outils statistiques d’analyse des données des affaires judiciaires, quel est leur taux de déploiement ? </v>
      </c>
    </row>
    <row r="8" spans="2:39" ht="30.6" customHeight="1" x14ac:dyDescent="0.25">
      <c r="D8" s="60"/>
      <c r="X8" t="str">
        <f>Y8&amp;" - " &amp;Z8</f>
        <v>062-31 - S’il existe des outils statistiques d’analyse des données des affaires judiciaires, veuillez préciser leurs fonctionnalités ainsi que les données disponibles pour des analyses statistiques :</v>
      </c>
      <c r="Y8" s="61" t="str">
        <f>"062-31"</f>
        <v>062-31</v>
      </c>
      <c r="Z8" s="61" t="str">
        <f>_xlfn.XLOOKUP('062-30'!Y8,'ICT questions 2022'!A:A,'ICT questions 2022'!C:C)</f>
        <v>S’il existe des outils statistiques d’analyse des données des affaires judiciaires, veuillez préciser leurs fonctionnalités ainsi que les données disponibles pour des analyses statistiques :</v>
      </c>
    </row>
    <row r="10" spans="2:39" x14ac:dyDescent="0.25">
      <c r="B10" s="121" t="s">
        <v>1717</v>
      </c>
      <c r="C10" s="121"/>
      <c r="D10" s="44"/>
      <c r="E10" s="121"/>
      <c r="F10" s="121"/>
      <c r="G10" s="44"/>
      <c r="H10" s="44"/>
      <c r="I10" t="str">
        <f>_xlfn.XLOOKUP(H71,'ICT questions 2022'!$B:$B,'ICT questions 2022'!$D:$D)</f>
        <v>Fonctionnalités</v>
      </c>
      <c r="J10" s="80"/>
      <c r="K10" s="80"/>
      <c r="L10" s="80"/>
      <c r="M10" s="80"/>
      <c r="N10" t="str">
        <f>_xlfn.XLOOKUP(M71,'ICT questions 2022'!$B:$B,'ICT questions 2022'!$D:$D)</f>
        <v>Données disponibles pour des analyses statistiques</v>
      </c>
      <c r="O10" s="80"/>
      <c r="P10" s="80"/>
      <c r="Q10" s="80"/>
      <c r="R10" s="80"/>
      <c r="S10" s="80"/>
      <c r="T10" s="80"/>
      <c r="U10" s="55" t="s">
        <v>1482</v>
      </c>
      <c r="V10" s="55" t="s">
        <v>1482</v>
      </c>
      <c r="W10" s="55" t="s">
        <v>1482</v>
      </c>
      <c r="Y10" s="123" t="s">
        <v>1486</v>
      </c>
      <c r="Z10" s="122" t="s">
        <v>1488</v>
      </c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  <c r="AK10" s="122"/>
      <c r="AL10" s="122" t="s">
        <v>1491</v>
      </c>
      <c r="AM10" s="122"/>
    </row>
    <row r="11" spans="2:39" x14ac:dyDescent="0.25">
      <c r="B11" s="7"/>
      <c r="C11" s="7"/>
      <c r="E11" s="7"/>
      <c r="F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55"/>
      <c r="V11" s="55"/>
      <c r="W11" s="55"/>
      <c r="Y11" s="124"/>
      <c r="Z11" s="126" t="s">
        <v>1487</v>
      </c>
      <c r="AA11" s="128" t="s">
        <v>1459</v>
      </c>
      <c r="AB11" s="126" t="s">
        <v>1487</v>
      </c>
      <c r="AC11" s="128" t="s">
        <v>1459</v>
      </c>
      <c r="AD11" s="126" t="s">
        <v>1487</v>
      </c>
      <c r="AE11" s="128" t="s">
        <v>1459</v>
      </c>
      <c r="AF11" s="134" t="s">
        <v>1493</v>
      </c>
      <c r="AG11" s="135"/>
      <c r="AH11" s="136"/>
      <c r="AI11" s="137" t="s">
        <v>1494</v>
      </c>
      <c r="AJ11" s="138"/>
      <c r="AK11" s="139"/>
      <c r="AL11" s="132" t="s">
        <v>1489</v>
      </c>
      <c r="AM11" s="130" t="s">
        <v>1490</v>
      </c>
    </row>
    <row r="12" spans="2:39" ht="8.25" customHeight="1" x14ac:dyDescent="0.25">
      <c r="U12" s="56"/>
      <c r="V12" s="56"/>
      <c r="W12" s="56"/>
      <c r="Y12" s="125"/>
      <c r="Z12" s="127"/>
      <c r="AA12" s="129"/>
      <c r="AB12" s="127"/>
      <c r="AC12" s="129"/>
      <c r="AD12" s="127"/>
      <c r="AE12" s="129"/>
      <c r="AF12" s="22" t="s">
        <v>1492</v>
      </c>
      <c r="AG12" s="22" t="s">
        <v>1441</v>
      </c>
      <c r="AH12" s="22" t="s">
        <v>1495</v>
      </c>
      <c r="AI12" s="11" t="s">
        <v>1492</v>
      </c>
      <c r="AJ12" s="11" t="s">
        <v>1441</v>
      </c>
      <c r="AK12" s="11" t="s">
        <v>1495</v>
      </c>
      <c r="AL12" s="133"/>
      <c r="AM12" s="131"/>
    </row>
    <row r="13" spans="2:39" x14ac:dyDescent="0.25">
      <c r="U13" s="56"/>
      <c r="V13" s="56"/>
      <c r="W13" s="56"/>
      <c r="Y13" s="5"/>
      <c r="Z13" s="5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</row>
    <row r="14" spans="2:39" x14ac:dyDescent="0.25">
      <c r="I14" s="58" t="s">
        <v>1449</v>
      </c>
      <c r="U14" s="56"/>
      <c r="V14" s="56"/>
      <c r="W14" s="56"/>
      <c r="Z14" s="87" t="s">
        <v>1484</v>
      </c>
      <c r="AB14" s="81" t="s">
        <v>1484</v>
      </c>
      <c r="AD14" s="81" t="s">
        <v>1483</v>
      </c>
    </row>
    <row r="15" spans="2:39" x14ac:dyDescent="0.25">
      <c r="H15" s="45"/>
      <c r="I15" s="53" t="str">
        <f t="shared" ref="I15:I24" si="0">I71</f>
        <v>Intégration/connexion avec le SGA</v>
      </c>
      <c r="J15" s="46"/>
      <c r="M15" s="45"/>
      <c r="N15" s="53" t="str">
        <f>N71</f>
        <v>Données relatives au flux d’affaires (nouvelles, terminées, pendantes)</v>
      </c>
      <c r="O15" s="46"/>
      <c r="Q15" s="35"/>
      <c r="R15" s="35"/>
      <c r="S15" s="35"/>
      <c r="T15" s="35"/>
      <c r="U15" s="66" t="b">
        <v>0</v>
      </c>
      <c r="V15" s="66" t="b">
        <v>0</v>
      </c>
      <c r="W15" s="66"/>
      <c r="Y15" s="26" t="s">
        <v>1449</v>
      </c>
      <c r="Z15" s="36">
        <f>_xlfn.XLOOKUP(H71,Weights!$F:$F,Weights!$M:$M)</f>
        <v>2</v>
      </c>
      <c r="AA15" s="39">
        <f>IF(U15,Z15, 0)</f>
        <v>0</v>
      </c>
      <c r="AB15" s="36">
        <f>_xlfn.XLOOKUP(M71,Weights!$F:$F,Weights!$M:$M)</f>
        <v>1</v>
      </c>
      <c r="AC15" s="39">
        <f>IF(V15,AB15, 0)</f>
        <v>0</v>
      </c>
      <c r="AD15" s="36"/>
      <c r="AE15" s="39">
        <f>IF(W15,AD15, 0)</f>
        <v>0</v>
      </c>
      <c r="AF15" s="27"/>
      <c r="AG15" s="27"/>
      <c r="AH15" s="27"/>
      <c r="AI15" s="27"/>
      <c r="AJ15" s="27"/>
      <c r="AK15" s="27"/>
      <c r="AL15" s="27"/>
      <c r="AM15" s="28"/>
    </row>
    <row r="16" spans="2:39" x14ac:dyDescent="0.25">
      <c r="H16" s="47"/>
      <c r="I16" s="52" t="str">
        <f t="shared" si="0"/>
        <v>Logiciel d’informatique décisionnelle (Business intelligence)</v>
      </c>
      <c r="J16" s="48"/>
      <c r="K16" s="51"/>
      <c r="M16" s="47"/>
      <c r="N16" s="52" t="str">
        <f>N72</f>
        <v>Age d’une affaire pendante</v>
      </c>
      <c r="O16" s="48"/>
      <c r="P16" s="51"/>
      <c r="Q16" s="35"/>
      <c r="R16" s="35"/>
      <c r="S16" s="35"/>
      <c r="T16" s="35"/>
      <c r="U16" s="66" t="b">
        <v>0</v>
      </c>
      <c r="V16" s="66" t="b">
        <v>0</v>
      </c>
      <c r="W16" s="66"/>
      <c r="Y16" s="29"/>
      <c r="Z16" s="37">
        <f>_xlfn.XLOOKUP(H72,Weights!$F:$F,Weights!$M:$M)</f>
        <v>2</v>
      </c>
      <c r="AA16" s="40">
        <f>IF(U16,Z16, 0)</f>
        <v>0</v>
      </c>
      <c r="AB16" s="37">
        <f>_xlfn.XLOOKUP(M72,Weights!$F:$F,Weights!$M:$M)</f>
        <v>1</v>
      </c>
      <c r="AC16" s="40">
        <f>IF(V16,AB16, 0)</f>
        <v>0</v>
      </c>
      <c r="AD16" s="37"/>
      <c r="AE16" s="40">
        <f>IF(W16,AD16, 0)</f>
        <v>0</v>
      </c>
      <c r="AF16" s="30"/>
      <c r="AG16" s="30"/>
      <c r="AH16" s="30"/>
      <c r="AI16" s="30"/>
      <c r="AJ16" s="30"/>
      <c r="AK16" s="30"/>
      <c r="AL16" s="30"/>
      <c r="AM16" s="31"/>
    </row>
    <row r="17" spans="8:39" x14ac:dyDescent="0.25">
      <c r="H17" s="47"/>
      <c r="I17" s="52" t="str">
        <f t="shared" si="0"/>
        <v>Génération de rapports statistiques prédéfinis</v>
      </c>
      <c r="J17" s="48"/>
      <c r="K17" s="51"/>
      <c r="M17" s="47"/>
      <c r="N17" s="52" t="str">
        <f>N73</f>
        <v>Durée des procédures</v>
      </c>
      <c r="O17" s="48"/>
      <c r="P17" s="51"/>
      <c r="Q17" s="35"/>
      <c r="R17" s="35"/>
      <c r="S17" s="35"/>
      <c r="T17" s="35"/>
      <c r="U17" s="66" t="b">
        <v>0</v>
      </c>
      <c r="V17" s="66" t="b">
        <v>0</v>
      </c>
      <c r="W17" s="66"/>
      <c r="Y17" s="29"/>
      <c r="Z17" s="37">
        <f>_xlfn.XLOOKUP(H73,Weights!$F:$F,Weights!$M:$M)</f>
        <v>1</v>
      </c>
      <c r="AA17" s="40">
        <f t="shared" ref="AA17:AA25" si="1">IF(U17,Z17, 0)</f>
        <v>0</v>
      </c>
      <c r="AB17" s="37">
        <f>_xlfn.XLOOKUP(M73,Weights!$F:$F,Weights!$M:$M)</f>
        <v>1</v>
      </c>
      <c r="AC17" s="40">
        <f t="shared" ref="AC17:AC25" si="2">IF(V17,AB17, 0)</f>
        <v>0</v>
      </c>
      <c r="AD17" s="37"/>
      <c r="AE17" s="40">
        <f>IF(W17,AD17, 0)</f>
        <v>0</v>
      </c>
      <c r="AF17" s="30"/>
      <c r="AG17" s="30"/>
      <c r="AH17" s="30"/>
      <c r="AI17" s="30"/>
      <c r="AJ17" s="30"/>
      <c r="AK17" s="30"/>
      <c r="AL17" s="30"/>
      <c r="AM17" s="31"/>
    </row>
    <row r="18" spans="8:39" x14ac:dyDescent="0.25">
      <c r="H18" s="47"/>
      <c r="I18" s="52" t="str">
        <f t="shared" si="0"/>
        <v xml:space="preserve">Génération de rapports statistiques personnalisés </v>
      </c>
      <c r="J18" s="48"/>
      <c r="K18" s="51"/>
      <c r="M18" s="47"/>
      <c r="N18" s="52" t="str">
        <f t="shared" ref="N18:N24" si="3">N74</f>
        <v>Nombre d’audiences</v>
      </c>
      <c r="O18" s="48"/>
      <c r="P18" s="51"/>
      <c r="Q18" s="35"/>
      <c r="R18" s="35"/>
      <c r="S18" s="35"/>
      <c r="T18" s="35"/>
      <c r="U18" s="66" t="b">
        <v>0</v>
      </c>
      <c r="V18" s="66" t="b">
        <v>0</v>
      </c>
      <c r="W18" s="66"/>
      <c r="Y18" s="29"/>
      <c r="Z18" s="37">
        <f>_xlfn.XLOOKUP(H74,Weights!$F:$F,Weights!$M:$M)</f>
        <v>1</v>
      </c>
      <c r="AA18" s="40">
        <f t="shared" si="1"/>
        <v>0</v>
      </c>
      <c r="AB18" s="37">
        <f>_xlfn.XLOOKUP(M74,Weights!$F:$F,Weights!$M:$M)</f>
        <v>1</v>
      </c>
      <c r="AC18" s="40">
        <f t="shared" si="2"/>
        <v>0</v>
      </c>
      <c r="AD18" s="37"/>
      <c r="AE18" s="40"/>
      <c r="AF18" s="30"/>
      <c r="AG18" s="30"/>
      <c r="AH18" s="30"/>
      <c r="AI18" s="30"/>
      <c r="AJ18" s="30"/>
      <c r="AK18" s="30"/>
      <c r="AL18" s="30"/>
      <c r="AM18" s="31"/>
    </row>
    <row r="19" spans="8:39" x14ac:dyDescent="0.25">
      <c r="H19" s="47"/>
      <c r="I19" s="52" t="str">
        <f t="shared" si="0"/>
        <v>Page et/ou tableau de bord interne(s)</v>
      </c>
      <c r="J19" s="48"/>
      <c r="K19" s="51"/>
      <c r="M19" s="47"/>
      <c r="N19" s="52" t="str">
        <f t="shared" si="3"/>
        <v>Affaires par juge</v>
      </c>
      <c r="O19" s="48"/>
      <c r="P19" s="51"/>
      <c r="Q19" s="35"/>
      <c r="R19" s="35"/>
      <c r="S19" s="35"/>
      <c r="T19" s="35"/>
      <c r="U19" s="66" t="b">
        <v>0</v>
      </c>
      <c r="V19" s="66" t="b">
        <v>0</v>
      </c>
      <c r="W19" s="66"/>
      <c r="Y19" s="29"/>
      <c r="Z19" s="37">
        <f>_xlfn.XLOOKUP(H75,Weights!$F:$F,Weights!$M:$M)</f>
        <v>1</v>
      </c>
      <c r="AA19" s="40">
        <f t="shared" si="1"/>
        <v>0</v>
      </c>
      <c r="AB19" s="37">
        <f>_xlfn.XLOOKUP(M75,Weights!$F:$F,Weights!$M:$M)</f>
        <v>1</v>
      </c>
      <c r="AC19" s="40">
        <f t="shared" si="2"/>
        <v>0</v>
      </c>
      <c r="AD19" s="37"/>
      <c r="AE19" s="40"/>
      <c r="AF19" s="30"/>
      <c r="AG19" s="30"/>
      <c r="AH19" s="30"/>
      <c r="AI19" s="30"/>
      <c r="AJ19" s="30"/>
      <c r="AK19" s="30"/>
      <c r="AL19" s="30"/>
      <c r="AM19" s="31"/>
    </row>
    <row r="20" spans="8:39" x14ac:dyDescent="0.25">
      <c r="H20" s="47"/>
      <c r="I20" s="52" t="str">
        <f t="shared" si="0"/>
        <v>Page externe avec des statistiques (site web public)</v>
      </c>
      <c r="J20" s="48"/>
      <c r="K20" s="51"/>
      <c r="M20" s="47"/>
      <c r="N20" s="52" t="str">
        <f t="shared" si="3"/>
        <v>Pondération des affaires</v>
      </c>
      <c r="O20" s="48"/>
      <c r="P20" s="51"/>
      <c r="Q20" s="35"/>
      <c r="R20" s="35"/>
      <c r="S20" s="35"/>
      <c r="T20" s="35"/>
      <c r="U20" s="66" t="b">
        <v>0</v>
      </c>
      <c r="V20" s="66" t="b">
        <v>0</v>
      </c>
      <c r="W20" s="66"/>
      <c r="Y20" s="29"/>
      <c r="Z20" s="37">
        <f>_xlfn.XLOOKUP(H76,Weights!$F:$F,Weights!$M:$M)</f>
        <v>1</v>
      </c>
      <c r="AA20" s="40">
        <f t="shared" si="1"/>
        <v>0</v>
      </c>
      <c r="AB20" s="37">
        <f>_xlfn.XLOOKUP(M76,Weights!$F:$F,Weights!$M:$M)</f>
        <v>1</v>
      </c>
      <c r="AC20" s="40">
        <f t="shared" si="2"/>
        <v>0</v>
      </c>
      <c r="AD20" s="37"/>
      <c r="AE20" s="40"/>
      <c r="AF20" s="30"/>
      <c r="AG20" s="30"/>
      <c r="AH20" s="30"/>
      <c r="AI20" s="30"/>
      <c r="AJ20" s="30"/>
      <c r="AK20" s="30"/>
      <c r="AL20" s="30"/>
      <c r="AM20" s="31"/>
    </row>
    <row r="21" spans="8:39" x14ac:dyDescent="0.25">
      <c r="H21" s="47"/>
      <c r="I21" s="52" t="str">
        <f t="shared" si="0"/>
        <v>Disponibilité des données en temps réel</v>
      </c>
      <c r="J21" s="48"/>
      <c r="K21" s="51"/>
      <c r="M21" s="47"/>
      <c r="N21" s="52" t="str">
        <f t="shared" si="3"/>
        <v>Nombre de parties dans une affaire</v>
      </c>
      <c r="O21" s="48"/>
      <c r="P21" s="51"/>
      <c r="Q21" s="35"/>
      <c r="R21" s="35"/>
      <c r="S21" s="35"/>
      <c r="T21" s="35"/>
      <c r="U21" s="66" t="b">
        <v>0</v>
      </c>
      <c r="V21" s="66" t="b">
        <v>0</v>
      </c>
      <c r="W21" s="66"/>
      <c r="Y21" s="29"/>
      <c r="Z21" s="37">
        <f>_xlfn.XLOOKUP(H77,Weights!$F:$F,Weights!$M:$M)</f>
        <v>1</v>
      </c>
      <c r="AA21" s="40">
        <f t="shared" si="1"/>
        <v>0</v>
      </c>
      <c r="AB21" s="37">
        <f>_xlfn.XLOOKUP(M77,Weights!$F:$F,Weights!$M:$M)</f>
        <v>1</v>
      </c>
      <c r="AC21" s="40">
        <f t="shared" si="2"/>
        <v>0</v>
      </c>
      <c r="AD21" s="37"/>
      <c r="AE21" s="40">
        <f>IF(W21,AD21, 0)</f>
        <v>0</v>
      </c>
      <c r="AF21" s="30"/>
      <c r="AG21" s="30"/>
      <c r="AH21" s="30"/>
      <c r="AI21" s="30"/>
      <c r="AJ21" s="30"/>
      <c r="AK21" s="30"/>
      <c r="AL21" s="30"/>
      <c r="AM21" s="31"/>
    </row>
    <row r="22" spans="8:39" x14ac:dyDescent="0.25">
      <c r="H22" s="47"/>
      <c r="I22" s="52" t="str">
        <f t="shared" si="0"/>
        <v>Consolidation automatique des données au niveau national</v>
      </c>
      <c r="J22" s="48"/>
      <c r="K22" s="51"/>
      <c r="M22" s="47"/>
      <c r="N22" s="52" t="str">
        <f t="shared" si="3"/>
        <v>Indicateur de recours</v>
      </c>
      <c r="O22" s="48"/>
      <c r="P22" s="51"/>
      <c r="Q22" s="35"/>
      <c r="R22" s="35"/>
      <c r="S22" s="35"/>
      <c r="T22" s="35"/>
      <c r="U22" s="66" t="b">
        <v>0</v>
      </c>
      <c r="V22" s="66" t="b">
        <v>0</v>
      </c>
      <c r="W22" s="66"/>
      <c r="Y22" s="29"/>
      <c r="Z22" s="37">
        <f>_xlfn.XLOOKUP(H78,Weights!$F:$F,Weights!$M:$M)</f>
        <v>1</v>
      </c>
      <c r="AA22" s="40">
        <f t="shared" si="1"/>
        <v>0</v>
      </c>
      <c r="AB22" s="37">
        <f>_xlfn.XLOOKUP(M78,Weights!$F:$F,Weights!$M:$M)</f>
        <v>1</v>
      </c>
      <c r="AC22" s="40">
        <f t="shared" si="2"/>
        <v>0</v>
      </c>
      <c r="AD22" s="37"/>
      <c r="AE22" s="40"/>
      <c r="AF22" s="30"/>
      <c r="AG22" s="30"/>
      <c r="AH22" s="30"/>
      <c r="AI22" s="30"/>
      <c r="AJ22" s="30"/>
      <c r="AK22" s="30"/>
      <c r="AL22" s="30"/>
      <c r="AM22" s="31"/>
    </row>
    <row r="23" spans="8:39" x14ac:dyDescent="0.25">
      <c r="H23" s="47"/>
      <c r="I23" s="52" t="str">
        <f t="shared" si="0"/>
        <v>Autre fonctionnalité particulière, veuillez préciser</v>
      </c>
      <c r="J23" s="48"/>
      <c r="K23" s="51"/>
      <c r="M23" s="47"/>
      <c r="N23" s="52" t="str">
        <f t="shared" si="3"/>
        <v>Résultat du recours</v>
      </c>
      <c r="O23" s="48"/>
      <c r="P23" s="51"/>
      <c r="Q23" s="35"/>
      <c r="R23" s="35"/>
      <c r="S23" s="35"/>
      <c r="T23" s="35"/>
      <c r="U23" s="66" t="b">
        <v>0</v>
      </c>
      <c r="V23" s="66" t="b">
        <v>0</v>
      </c>
      <c r="W23" s="66"/>
      <c r="Y23" s="29"/>
      <c r="Z23" s="37">
        <f>_xlfn.XLOOKUP(H79,Weights!$F:$F,Weights!$M:$M)</f>
        <v>0</v>
      </c>
      <c r="AA23" s="40">
        <f t="shared" si="1"/>
        <v>0</v>
      </c>
      <c r="AB23" s="37">
        <f>_xlfn.XLOOKUP(M79,Weights!$F:$F,Weights!$M:$M)</f>
        <v>1</v>
      </c>
      <c r="AC23" s="40">
        <f t="shared" si="2"/>
        <v>0</v>
      </c>
      <c r="AD23" s="37"/>
      <c r="AE23" s="40"/>
      <c r="AF23" s="30"/>
      <c r="AG23" s="30"/>
      <c r="AH23" s="30"/>
      <c r="AI23" s="30"/>
      <c r="AJ23" s="30"/>
      <c r="AK23" s="30"/>
      <c r="AL23" s="30"/>
      <c r="AM23" s="31"/>
    </row>
    <row r="24" spans="8:39" x14ac:dyDescent="0.25">
      <c r="H24" s="47"/>
      <c r="I24" s="52" t="str">
        <f t="shared" si="0"/>
        <v>NAP – il n’existe pas d’outil statistique</v>
      </c>
      <c r="J24" s="48"/>
      <c r="K24" s="51"/>
      <c r="M24" s="47"/>
      <c r="N24" s="52" t="str">
        <f t="shared" si="3"/>
        <v>NAP - il n’existe pas d’outil statistique</v>
      </c>
      <c r="O24" s="48"/>
      <c r="P24" s="51"/>
      <c r="Q24" s="35"/>
      <c r="R24" s="35"/>
      <c r="S24" s="35"/>
      <c r="T24" s="35"/>
      <c r="U24" s="66" t="b">
        <v>0</v>
      </c>
      <c r="V24" s="66" t="b">
        <v>0</v>
      </c>
      <c r="W24" s="66"/>
      <c r="Y24" s="29"/>
      <c r="Z24" s="37">
        <f>_xlfn.XLOOKUP(H80,Weights!$F:$F,Weights!$M:$M)</f>
        <v>0</v>
      </c>
      <c r="AA24" s="40">
        <f t="shared" si="1"/>
        <v>0</v>
      </c>
      <c r="AB24" s="37">
        <f>_xlfn.XLOOKUP(M80,Weights!$F:$F,Weights!$M:$M)</f>
        <v>0</v>
      </c>
      <c r="AC24" s="40">
        <f t="shared" si="2"/>
        <v>0</v>
      </c>
      <c r="AD24" s="37"/>
      <c r="AE24" s="40"/>
      <c r="AF24" s="30"/>
      <c r="AG24" s="30"/>
      <c r="AH24" s="30"/>
      <c r="AI24" s="30"/>
      <c r="AJ24" s="30"/>
      <c r="AK24" s="30"/>
      <c r="AL24" s="30"/>
      <c r="AM24" s="31"/>
    </row>
    <row r="25" spans="8:39" x14ac:dyDescent="0.25">
      <c r="H25" s="47"/>
      <c r="I25" s="52" t="s">
        <v>1457</v>
      </c>
      <c r="J25" s="48"/>
      <c r="K25" s="51"/>
      <c r="M25" s="47"/>
      <c r="N25" s="52" t="s">
        <v>1457</v>
      </c>
      <c r="O25" s="48"/>
      <c r="P25" s="51"/>
      <c r="Q25" s="35"/>
      <c r="R25" s="35"/>
      <c r="S25" s="35"/>
      <c r="T25" s="35"/>
      <c r="U25" s="66" t="b">
        <v>0</v>
      </c>
      <c r="V25" s="66" t="b">
        <v>0</v>
      </c>
      <c r="W25" s="66"/>
      <c r="Y25" s="29"/>
      <c r="Z25" s="37">
        <v>0</v>
      </c>
      <c r="AA25" s="40">
        <f t="shared" si="1"/>
        <v>0</v>
      </c>
      <c r="AB25" s="37">
        <v>0</v>
      </c>
      <c r="AC25" s="40">
        <f t="shared" si="2"/>
        <v>0</v>
      </c>
      <c r="AD25" s="37"/>
      <c r="AE25" s="40"/>
      <c r="AF25" s="30"/>
      <c r="AG25" s="30"/>
      <c r="AH25" s="30"/>
      <c r="AI25" s="30"/>
      <c r="AJ25" s="30"/>
      <c r="AK25" s="30"/>
      <c r="AL25" s="30"/>
      <c r="AM25" s="31"/>
    </row>
    <row r="26" spans="8:39" ht="15.75" thickBot="1" x14ac:dyDescent="0.3">
      <c r="H26" s="49"/>
      <c r="I26" s="54"/>
      <c r="J26" s="50"/>
      <c r="K26" s="51"/>
      <c r="M26" s="49"/>
      <c r="N26" s="54"/>
      <c r="O26" s="50"/>
      <c r="P26" s="51"/>
      <c r="Q26" s="35"/>
      <c r="R26" s="35"/>
      <c r="S26" s="35"/>
      <c r="T26" s="35"/>
      <c r="U26" s="56"/>
      <c r="V26" s="56"/>
      <c r="W26" s="66"/>
      <c r="Y26" s="32"/>
      <c r="Z26" s="38">
        <f>IF(Z14="MAX", MAX(Z15:Z24), IF(Z14="SUM", SUM(Z15:Z24), "ERROR"))</f>
        <v>10</v>
      </c>
      <c r="AA26" s="42">
        <f>IF(Z14="MAX", MAX(AA15:AA24), IF(Z14="SUM", SUM(AA15:AA24), "ERROR"))</f>
        <v>0</v>
      </c>
      <c r="AB26" s="38">
        <f>IF(AB14="MAX", MAX(AB15:AB24), IF(AB14="SUM", SUM(AB15:AB24), "ERROR"))</f>
        <v>9</v>
      </c>
      <c r="AC26" s="42">
        <f>IF(AB14="MAX", MAX(AC15:AC24), IF(AB14="SUM", SUM(AC15:AC24), "ERROR"))</f>
        <v>0</v>
      </c>
      <c r="AD26" s="38">
        <f>IF(AD14="MAX", MAX(AD15:AD24), IF(AD14="SUM", SUM(AD15:AD24), "ERROR"))</f>
        <v>0</v>
      </c>
      <c r="AE26" s="42">
        <f>IF(AD14="MAX", MAX(AE15:AE24), IF(AD14="SUM", SUM(AE15:AE24), "ERROR"))</f>
        <v>0</v>
      </c>
      <c r="AF26" s="33"/>
      <c r="AG26" s="33"/>
      <c r="AH26" s="33"/>
      <c r="AI26" s="33"/>
      <c r="AJ26" s="33"/>
      <c r="AK26" s="33"/>
      <c r="AL26" s="33"/>
      <c r="AM26" s="34"/>
    </row>
    <row r="27" spans="8:39" ht="15.75" thickBot="1" x14ac:dyDescent="0.3">
      <c r="I27" s="51"/>
      <c r="J27" s="51"/>
      <c r="K27" s="51"/>
      <c r="N27" s="51"/>
      <c r="O27" s="51"/>
      <c r="P27" s="51"/>
      <c r="Q27" s="35"/>
      <c r="R27" s="35"/>
      <c r="S27" s="35"/>
      <c r="T27" s="35"/>
      <c r="U27" s="66"/>
      <c r="V27" s="66"/>
      <c r="W27" s="66"/>
      <c r="Y27" s="15" t="s">
        <v>1484</v>
      </c>
      <c r="Z27" s="13" cm="1">
        <f t="array" ref="Z27">IF(Y27="SUM", SUM(Z26,AB26,AD26), IF(Y27=AVERAGE, AVERAGE(Z26,AB26,AD26), "ERROR"))</f>
        <v>19</v>
      </c>
      <c r="AA27" s="14" cm="1">
        <f t="array" ref="AA27">IF(Y27="SUM", SUM(AA26,AC26,AE26), IF(Y27=AVERAGE, AVERAGE(AA26,AC26,AE26), "ERROR"))</f>
        <v>0</v>
      </c>
      <c r="AB27" s="43"/>
      <c r="AC27" s="43"/>
      <c r="AD27" s="43"/>
      <c r="AE27" s="43"/>
      <c r="AF27" s="64">
        <v>0</v>
      </c>
      <c r="AG27" s="23" t="str">
        <f>_xlfn.XLOOKUP(AF27, RatesWeights[Index], RatesWeights[Weight], "ERROR")</f>
        <v>ERROR</v>
      </c>
      <c r="AH27" s="8" t="e">
        <f>AA27*AG27</f>
        <v>#VALUE!</v>
      </c>
      <c r="AI27" s="65">
        <v>0</v>
      </c>
      <c r="AJ27" s="12" t="str">
        <f>_xlfn.XLOOKUP(AI27, RatesWeights[Index], RatesWeights[Weight], "ERROR")</f>
        <v>ERROR</v>
      </c>
      <c r="AK27" s="102" t="e">
        <f>AH27</f>
        <v>#VALUE!</v>
      </c>
      <c r="AL27" s="24" t="e">
        <f>AH27/Z27*10</f>
        <v>#VALUE!</v>
      </c>
      <c r="AM27" s="10" t="e">
        <f>AK27/Z27*10</f>
        <v>#VALUE!</v>
      </c>
    </row>
    <row r="28" spans="8:39" x14ac:dyDescent="0.25">
      <c r="M28" s="35"/>
      <c r="N28" s="35"/>
      <c r="O28" s="35"/>
      <c r="P28" s="35"/>
      <c r="Q28" s="35"/>
      <c r="R28" s="35"/>
      <c r="S28" s="35"/>
      <c r="T28" s="35"/>
      <c r="U28" s="66"/>
      <c r="V28" s="66"/>
      <c r="W28" s="66"/>
    </row>
    <row r="29" spans="8:39" x14ac:dyDescent="0.25">
      <c r="I29" s="58" t="s">
        <v>1451</v>
      </c>
      <c r="M29" s="35"/>
      <c r="N29" s="35"/>
      <c r="O29" s="35"/>
      <c r="P29" s="35"/>
      <c r="Q29" s="35"/>
      <c r="R29" s="35"/>
      <c r="S29" s="35"/>
      <c r="T29" s="35"/>
      <c r="U29" s="66"/>
      <c r="V29" s="66"/>
      <c r="W29" s="66"/>
      <c r="Z29" s="87" t="s">
        <v>1484</v>
      </c>
      <c r="AB29" s="81" t="s">
        <v>1484</v>
      </c>
      <c r="AD29" s="81" t="s">
        <v>1483</v>
      </c>
    </row>
    <row r="30" spans="8:39" x14ac:dyDescent="0.25">
      <c r="H30" s="45"/>
      <c r="I30" s="53" t="str">
        <f t="shared" ref="I30:I39" si="4">I71</f>
        <v>Intégration/connexion avec le SGA</v>
      </c>
      <c r="J30" s="46"/>
      <c r="M30" s="45"/>
      <c r="N30" s="53" t="str">
        <f>N71</f>
        <v>Données relatives au flux d’affaires (nouvelles, terminées, pendantes)</v>
      </c>
      <c r="O30" s="46"/>
      <c r="Q30" s="35"/>
      <c r="R30" s="35"/>
      <c r="S30" s="35"/>
      <c r="T30" s="35"/>
      <c r="U30" s="66" t="b">
        <v>0</v>
      </c>
      <c r="V30" s="66" t="b">
        <v>0</v>
      </c>
      <c r="W30" s="66"/>
      <c r="Y30" s="26" t="s">
        <v>1451</v>
      </c>
      <c r="Z30" s="36">
        <f>_xlfn.XLOOKUP(H83,Weights!$F:$F,Weights!$M:$M)</f>
        <v>2</v>
      </c>
      <c r="AA30" s="39">
        <f>IF(U30,Z30, 0)</f>
        <v>0</v>
      </c>
      <c r="AB30" s="36">
        <f>_xlfn.XLOOKUP(M83,Weights!$F:$F,Weights!$M:$M)</f>
        <v>1</v>
      </c>
      <c r="AC30" s="39">
        <f>IF(V30,AB30, 0)</f>
        <v>0</v>
      </c>
      <c r="AD30" s="36"/>
      <c r="AE30" s="39">
        <f>IF(W30,AD30, 0)</f>
        <v>0</v>
      </c>
      <c r="AF30" s="27"/>
      <c r="AG30" s="27"/>
      <c r="AH30" s="27"/>
      <c r="AI30" s="27"/>
      <c r="AJ30" s="27"/>
      <c r="AK30" s="27"/>
      <c r="AL30" s="27"/>
      <c r="AM30" s="28"/>
    </row>
    <row r="31" spans="8:39" x14ac:dyDescent="0.25">
      <c r="H31" s="47"/>
      <c r="I31" s="52" t="str">
        <f t="shared" si="4"/>
        <v>Logiciel d’informatique décisionnelle (Business intelligence)</v>
      </c>
      <c r="J31" s="48"/>
      <c r="K31" s="51"/>
      <c r="M31" s="47"/>
      <c r="N31" s="52" t="str">
        <f>N72</f>
        <v>Age d’une affaire pendante</v>
      </c>
      <c r="O31" s="48"/>
      <c r="P31" s="51"/>
      <c r="Q31" s="35"/>
      <c r="R31" s="35"/>
      <c r="S31" s="35"/>
      <c r="T31" s="35"/>
      <c r="U31" s="66" t="b">
        <v>0</v>
      </c>
      <c r="V31" s="66" t="b">
        <v>0</v>
      </c>
      <c r="W31" s="66"/>
      <c r="Y31" s="29"/>
      <c r="Z31" s="37">
        <f>_xlfn.XLOOKUP(H84,Weights!$F:$F,Weights!$M:$M)</f>
        <v>2</v>
      </c>
      <c r="AA31" s="40">
        <f>IF(U31,Z31, 0)</f>
        <v>0</v>
      </c>
      <c r="AB31" s="37">
        <f>_xlfn.XLOOKUP(M84,Weights!$F:$F,Weights!$M:$M)</f>
        <v>1</v>
      </c>
      <c r="AC31" s="40">
        <f>IF(V31,AB31, 0)</f>
        <v>0</v>
      </c>
      <c r="AD31" s="37"/>
      <c r="AE31" s="40">
        <f>IF(W31,AD31, 0)</f>
        <v>0</v>
      </c>
      <c r="AF31" s="30"/>
      <c r="AG31" s="30"/>
      <c r="AH31" s="30"/>
      <c r="AI31" s="30"/>
      <c r="AJ31" s="30"/>
      <c r="AK31" s="30"/>
      <c r="AL31" s="30"/>
      <c r="AM31" s="31"/>
    </row>
    <row r="32" spans="8:39" x14ac:dyDescent="0.25">
      <c r="H32" s="47"/>
      <c r="I32" s="52" t="str">
        <f t="shared" si="4"/>
        <v>Génération de rapports statistiques prédéfinis</v>
      </c>
      <c r="J32" s="48"/>
      <c r="K32" s="51"/>
      <c r="M32" s="47"/>
      <c r="N32" s="52" t="str">
        <f t="shared" ref="N32:N39" si="5">N73</f>
        <v>Durée des procédures</v>
      </c>
      <c r="O32" s="48"/>
      <c r="P32" s="51"/>
      <c r="Q32" s="35"/>
      <c r="R32" s="35"/>
      <c r="S32" s="35"/>
      <c r="T32" s="35"/>
      <c r="U32" s="66" t="b">
        <v>0</v>
      </c>
      <c r="V32" s="66" t="b">
        <v>0</v>
      </c>
      <c r="W32" s="66"/>
      <c r="Y32" s="29"/>
      <c r="Z32" s="37">
        <f>_xlfn.XLOOKUP(H85,Weights!$F:$F,Weights!$M:$M)</f>
        <v>1</v>
      </c>
      <c r="AA32" s="40">
        <f t="shared" ref="AA32:AA40" si="6">IF(U32,Z32, 0)</f>
        <v>0</v>
      </c>
      <c r="AB32" s="37">
        <f>_xlfn.XLOOKUP(M85,Weights!$F:$F,Weights!$M:$M)</f>
        <v>1</v>
      </c>
      <c r="AC32" s="40">
        <f t="shared" ref="AC32:AC40" si="7">IF(V32,AB32, 0)</f>
        <v>0</v>
      </c>
      <c r="AD32" s="37"/>
      <c r="AE32" s="40">
        <f>IF(W32,AD32, 0)</f>
        <v>0</v>
      </c>
      <c r="AF32" s="30"/>
      <c r="AG32" s="30"/>
      <c r="AH32" s="30"/>
      <c r="AI32" s="30"/>
      <c r="AJ32" s="30"/>
      <c r="AK32" s="30"/>
      <c r="AL32" s="30"/>
      <c r="AM32" s="31"/>
    </row>
    <row r="33" spans="8:39" x14ac:dyDescent="0.25">
      <c r="H33" s="47"/>
      <c r="I33" s="52" t="str">
        <f t="shared" si="4"/>
        <v xml:space="preserve">Génération de rapports statistiques personnalisés </v>
      </c>
      <c r="J33" s="48"/>
      <c r="K33" s="51"/>
      <c r="M33" s="47"/>
      <c r="N33" s="52" t="str">
        <f t="shared" si="5"/>
        <v>Nombre d’audiences</v>
      </c>
      <c r="O33" s="48"/>
      <c r="P33" s="51"/>
      <c r="Q33" s="35"/>
      <c r="R33" s="35"/>
      <c r="S33" s="35"/>
      <c r="T33" s="35"/>
      <c r="U33" s="66" t="b">
        <v>0</v>
      </c>
      <c r="V33" s="66" t="b">
        <v>0</v>
      </c>
      <c r="W33" s="66"/>
      <c r="Y33" s="29"/>
      <c r="Z33" s="37">
        <f>_xlfn.XLOOKUP(H86,Weights!$F:$F,Weights!$M:$M)</f>
        <v>1</v>
      </c>
      <c r="AA33" s="40">
        <f t="shared" si="6"/>
        <v>0</v>
      </c>
      <c r="AB33" s="37">
        <f>_xlfn.XLOOKUP(M86,Weights!$F:$F,Weights!$M:$M)</f>
        <v>1</v>
      </c>
      <c r="AC33" s="40">
        <f t="shared" si="7"/>
        <v>0</v>
      </c>
      <c r="AD33" s="37"/>
      <c r="AE33" s="40"/>
      <c r="AF33" s="30"/>
      <c r="AG33" s="30"/>
      <c r="AH33" s="30"/>
      <c r="AI33" s="30"/>
      <c r="AJ33" s="30"/>
      <c r="AK33" s="30"/>
      <c r="AL33" s="30"/>
      <c r="AM33" s="31"/>
    </row>
    <row r="34" spans="8:39" x14ac:dyDescent="0.25">
      <c r="H34" s="47"/>
      <c r="I34" s="52" t="str">
        <f t="shared" si="4"/>
        <v>Page et/ou tableau de bord interne(s)</v>
      </c>
      <c r="J34" s="48"/>
      <c r="K34" s="51"/>
      <c r="M34" s="47"/>
      <c r="N34" s="52" t="str">
        <f t="shared" si="5"/>
        <v>Affaires par juge</v>
      </c>
      <c r="O34" s="48"/>
      <c r="P34" s="51"/>
      <c r="Q34" s="35"/>
      <c r="R34" s="35"/>
      <c r="S34" s="35"/>
      <c r="T34" s="35"/>
      <c r="U34" s="66" t="b">
        <v>0</v>
      </c>
      <c r="V34" s="66" t="b">
        <v>0</v>
      </c>
      <c r="W34" s="66"/>
      <c r="Y34" s="29"/>
      <c r="Z34" s="37">
        <f>_xlfn.XLOOKUP(H87,Weights!$F:$F,Weights!$M:$M)</f>
        <v>1</v>
      </c>
      <c r="AA34" s="40">
        <f t="shared" si="6"/>
        <v>0</v>
      </c>
      <c r="AB34" s="37">
        <f>_xlfn.XLOOKUP(M87,Weights!$F:$F,Weights!$M:$M)</f>
        <v>1</v>
      </c>
      <c r="AC34" s="40">
        <f t="shared" si="7"/>
        <v>0</v>
      </c>
      <c r="AD34" s="37"/>
      <c r="AE34" s="40"/>
      <c r="AF34" s="30"/>
      <c r="AG34" s="30"/>
      <c r="AH34" s="30"/>
      <c r="AI34" s="30"/>
      <c r="AJ34" s="30"/>
      <c r="AK34" s="30"/>
      <c r="AL34" s="30"/>
      <c r="AM34" s="31"/>
    </row>
    <row r="35" spans="8:39" x14ac:dyDescent="0.25">
      <c r="H35" s="47"/>
      <c r="I35" s="52" t="str">
        <f t="shared" si="4"/>
        <v>Page externe avec des statistiques (site web public)</v>
      </c>
      <c r="J35" s="48"/>
      <c r="K35" s="51"/>
      <c r="M35" s="47"/>
      <c r="N35" s="52" t="str">
        <f t="shared" si="5"/>
        <v>Pondération des affaires</v>
      </c>
      <c r="O35" s="48"/>
      <c r="P35" s="51"/>
      <c r="Q35" s="35"/>
      <c r="R35" s="35"/>
      <c r="S35" s="35"/>
      <c r="T35" s="35"/>
      <c r="U35" s="66" t="b">
        <v>0</v>
      </c>
      <c r="V35" s="66" t="b">
        <v>0</v>
      </c>
      <c r="W35" s="66"/>
      <c r="Y35" s="29"/>
      <c r="Z35" s="37">
        <f>_xlfn.XLOOKUP(H88,Weights!$F:$F,Weights!$M:$M)</f>
        <v>1</v>
      </c>
      <c r="AA35" s="40">
        <f t="shared" si="6"/>
        <v>0</v>
      </c>
      <c r="AB35" s="37">
        <f>_xlfn.XLOOKUP(M88,Weights!$F:$F,Weights!$M:$M)</f>
        <v>1</v>
      </c>
      <c r="AC35" s="40">
        <f t="shared" si="7"/>
        <v>0</v>
      </c>
      <c r="AD35" s="37"/>
      <c r="AE35" s="40"/>
      <c r="AF35" s="30"/>
      <c r="AG35" s="30"/>
      <c r="AH35" s="30"/>
      <c r="AI35" s="30"/>
      <c r="AJ35" s="30"/>
      <c r="AK35" s="30"/>
      <c r="AL35" s="30"/>
      <c r="AM35" s="31"/>
    </row>
    <row r="36" spans="8:39" x14ac:dyDescent="0.25">
      <c r="H36" s="47"/>
      <c r="I36" s="52" t="str">
        <f t="shared" si="4"/>
        <v>Disponibilité des données en temps réel</v>
      </c>
      <c r="J36" s="48"/>
      <c r="K36" s="51"/>
      <c r="M36" s="47"/>
      <c r="N36" s="52" t="str">
        <f t="shared" si="5"/>
        <v>Nombre de parties dans une affaire</v>
      </c>
      <c r="O36" s="48"/>
      <c r="P36" s="51"/>
      <c r="Q36" s="35"/>
      <c r="R36" s="35"/>
      <c r="S36" s="35"/>
      <c r="T36" s="35"/>
      <c r="U36" s="66" t="b">
        <v>0</v>
      </c>
      <c r="V36" s="66" t="b">
        <v>0</v>
      </c>
      <c r="W36" s="66"/>
      <c r="Y36" s="29"/>
      <c r="Z36" s="37">
        <f>_xlfn.XLOOKUP(H89,Weights!$F:$F,Weights!$M:$M)</f>
        <v>1</v>
      </c>
      <c r="AA36" s="40">
        <f t="shared" si="6"/>
        <v>0</v>
      </c>
      <c r="AB36" s="37">
        <f>_xlfn.XLOOKUP(M89,Weights!$F:$F,Weights!$M:$M)</f>
        <v>1</v>
      </c>
      <c r="AC36" s="40">
        <f t="shared" si="7"/>
        <v>0</v>
      </c>
      <c r="AD36" s="37"/>
      <c r="AE36" s="40">
        <f>IF(W36,AD36, 0)</f>
        <v>0</v>
      </c>
      <c r="AF36" s="30"/>
      <c r="AG36" s="30"/>
      <c r="AH36" s="30"/>
      <c r="AI36" s="30"/>
      <c r="AJ36" s="30"/>
      <c r="AK36" s="30"/>
      <c r="AL36" s="30"/>
      <c r="AM36" s="31"/>
    </row>
    <row r="37" spans="8:39" x14ac:dyDescent="0.25">
      <c r="H37" s="47"/>
      <c r="I37" s="52" t="str">
        <f t="shared" si="4"/>
        <v>Consolidation automatique des données au niveau national</v>
      </c>
      <c r="J37" s="48"/>
      <c r="K37" s="51"/>
      <c r="M37" s="47"/>
      <c r="N37" s="52" t="str">
        <f t="shared" si="5"/>
        <v>Indicateur de recours</v>
      </c>
      <c r="O37" s="48"/>
      <c r="P37" s="51"/>
      <c r="Q37" s="35"/>
      <c r="R37" s="35"/>
      <c r="S37" s="35"/>
      <c r="T37" s="35"/>
      <c r="U37" s="66" t="b">
        <v>0</v>
      </c>
      <c r="V37" s="66" t="b">
        <v>0</v>
      </c>
      <c r="W37" s="66"/>
      <c r="Y37" s="29"/>
      <c r="Z37" s="37">
        <f>_xlfn.XLOOKUP(H90,Weights!$F:$F,Weights!$M:$M)</f>
        <v>1</v>
      </c>
      <c r="AA37" s="40">
        <f t="shared" si="6"/>
        <v>0</v>
      </c>
      <c r="AB37" s="37">
        <f>_xlfn.XLOOKUP(M90,Weights!$F:$F,Weights!$M:$M)</f>
        <v>1</v>
      </c>
      <c r="AC37" s="40">
        <f t="shared" si="7"/>
        <v>0</v>
      </c>
      <c r="AD37" s="37"/>
      <c r="AE37" s="40"/>
      <c r="AF37" s="30"/>
      <c r="AG37" s="30"/>
      <c r="AH37" s="30"/>
      <c r="AI37" s="30"/>
      <c r="AJ37" s="30"/>
      <c r="AK37" s="30"/>
      <c r="AL37" s="30"/>
      <c r="AM37" s="31"/>
    </row>
    <row r="38" spans="8:39" x14ac:dyDescent="0.25">
      <c r="H38" s="47"/>
      <c r="I38" s="52" t="str">
        <f t="shared" si="4"/>
        <v>Autre fonctionnalité particulière, veuillez préciser</v>
      </c>
      <c r="J38" s="48"/>
      <c r="K38" s="51"/>
      <c r="M38" s="47"/>
      <c r="N38" s="52" t="str">
        <f t="shared" si="5"/>
        <v>Résultat du recours</v>
      </c>
      <c r="O38" s="48"/>
      <c r="P38" s="51"/>
      <c r="Q38" s="35"/>
      <c r="R38" s="35"/>
      <c r="S38" s="35"/>
      <c r="T38" s="35"/>
      <c r="U38" s="66" t="b">
        <v>0</v>
      </c>
      <c r="V38" s="66" t="b">
        <v>0</v>
      </c>
      <c r="W38" s="66"/>
      <c r="Y38" s="29"/>
      <c r="Z38" s="37">
        <f>_xlfn.XLOOKUP(H91,Weights!$F:$F,Weights!$M:$M)</f>
        <v>0</v>
      </c>
      <c r="AA38" s="40">
        <f t="shared" si="6"/>
        <v>0</v>
      </c>
      <c r="AB38" s="37">
        <f>_xlfn.XLOOKUP(M91,Weights!$F:$F,Weights!$M:$M)</f>
        <v>1</v>
      </c>
      <c r="AC38" s="40">
        <f t="shared" si="7"/>
        <v>0</v>
      </c>
      <c r="AD38" s="37"/>
      <c r="AE38" s="40"/>
      <c r="AF38" s="30"/>
      <c r="AG38" s="30"/>
      <c r="AH38" s="30"/>
      <c r="AI38" s="30"/>
      <c r="AJ38" s="30"/>
      <c r="AK38" s="30"/>
      <c r="AL38" s="30"/>
      <c r="AM38" s="31"/>
    </row>
    <row r="39" spans="8:39" x14ac:dyDescent="0.25">
      <c r="H39" s="47"/>
      <c r="I39" s="52" t="str">
        <f t="shared" si="4"/>
        <v>NAP – il n’existe pas d’outil statistique</v>
      </c>
      <c r="J39" s="48"/>
      <c r="K39" s="51"/>
      <c r="M39" s="47"/>
      <c r="N39" s="52" t="str">
        <f t="shared" si="5"/>
        <v>NAP - il n’existe pas d’outil statistique</v>
      </c>
      <c r="O39" s="48"/>
      <c r="P39" s="51"/>
      <c r="Q39" s="35"/>
      <c r="R39" s="35"/>
      <c r="S39" s="35"/>
      <c r="T39" s="35"/>
      <c r="U39" s="66" t="b">
        <v>0</v>
      </c>
      <c r="V39" s="66" t="b">
        <v>0</v>
      </c>
      <c r="W39" s="66"/>
      <c r="Y39" s="29"/>
      <c r="Z39" s="37">
        <f>_xlfn.XLOOKUP(H92,Weights!$F:$F,Weights!$M:$M)</f>
        <v>0</v>
      </c>
      <c r="AA39" s="40">
        <f t="shared" si="6"/>
        <v>0</v>
      </c>
      <c r="AB39" s="37">
        <f>_xlfn.XLOOKUP(M92,Weights!$F:$F,Weights!$M:$M)</f>
        <v>0</v>
      </c>
      <c r="AC39" s="40">
        <f t="shared" si="7"/>
        <v>0</v>
      </c>
      <c r="AD39" s="37"/>
      <c r="AE39" s="40"/>
      <c r="AF39" s="30"/>
      <c r="AG39" s="30"/>
      <c r="AH39" s="30"/>
      <c r="AI39" s="30"/>
      <c r="AJ39" s="30"/>
      <c r="AK39" s="30"/>
      <c r="AL39" s="30"/>
      <c r="AM39" s="31"/>
    </row>
    <row r="40" spans="8:39" x14ac:dyDescent="0.25">
      <c r="H40" s="47"/>
      <c r="I40" s="52" t="s">
        <v>1457</v>
      </c>
      <c r="J40" s="48"/>
      <c r="K40" s="51"/>
      <c r="M40" s="47"/>
      <c r="N40" s="52" t="s">
        <v>1457</v>
      </c>
      <c r="O40" s="48"/>
      <c r="P40" s="51"/>
      <c r="Q40" s="35"/>
      <c r="R40" s="35"/>
      <c r="S40" s="35"/>
      <c r="T40" s="35"/>
      <c r="U40" s="66" t="b">
        <v>0</v>
      </c>
      <c r="V40" s="66" t="b">
        <v>0</v>
      </c>
      <c r="W40" s="66"/>
      <c r="Y40" s="29"/>
      <c r="Z40" s="37">
        <v>0</v>
      </c>
      <c r="AA40" s="40">
        <f t="shared" si="6"/>
        <v>0</v>
      </c>
      <c r="AB40" s="37">
        <v>0</v>
      </c>
      <c r="AC40" s="40">
        <f t="shared" si="7"/>
        <v>0</v>
      </c>
      <c r="AD40" s="37"/>
      <c r="AE40" s="40"/>
      <c r="AF40" s="30"/>
      <c r="AG40" s="30"/>
      <c r="AH40" s="30"/>
      <c r="AI40" s="30"/>
      <c r="AJ40" s="30"/>
      <c r="AK40" s="30"/>
      <c r="AL40" s="30"/>
      <c r="AM40" s="31"/>
    </row>
    <row r="41" spans="8:39" ht="15.75" thickBot="1" x14ac:dyDescent="0.3">
      <c r="H41" s="49"/>
      <c r="I41" s="54"/>
      <c r="J41" s="50"/>
      <c r="K41" s="51"/>
      <c r="M41" s="49"/>
      <c r="N41" s="54"/>
      <c r="O41" s="50"/>
      <c r="P41" s="51"/>
      <c r="Q41" s="35"/>
      <c r="R41" s="35"/>
      <c r="S41" s="35"/>
      <c r="T41" s="35"/>
      <c r="U41" s="56"/>
      <c r="V41" s="56"/>
      <c r="W41" s="66"/>
      <c r="Y41" s="32"/>
      <c r="Z41" s="38">
        <f>IF(Z29="MAX", MAX(Z30:Z39), IF(Z29="SUM", SUM(Z30:Z39), "ERROR"))</f>
        <v>10</v>
      </c>
      <c r="AA41" s="42">
        <f>IF(Z29="MAX", MAX(AA30:AA39), IF(Z29="SUM", SUM(AA30:AA39), "ERROR"))</f>
        <v>0</v>
      </c>
      <c r="AB41" s="38">
        <f>IF(AB29="MAX", MAX(AB30:AB39), IF(AB29="SUM", SUM(AB30:AB39), "ERROR"))</f>
        <v>9</v>
      </c>
      <c r="AC41" s="42">
        <f>IF(AB29="MAX", MAX(AC30:AC39), IF(AB29="SUM", SUM(AC30:AC39), "ERROR"))</f>
        <v>0</v>
      </c>
      <c r="AD41" s="38">
        <f>IF(AD29="MAX", MAX(AD30:AD39), IF(AD29="SUM", SUM(AD30:AD39), "ERROR"))</f>
        <v>0</v>
      </c>
      <c r="AE41" s="42">
        <f>IF(AD29="MAX", MAX(AE30:AE39), IF(AD29="SUM", SUM(AE30:AE39), "ERROR"))</f>
        <v>0</v>
      </c>
      <c r="AF41" s="33"/>
      <c r="AG41" s="33"/>
      <c r="AH41" s="33"/>
      <c r="AI41" s="33"/>
      <c r="AJ41" s="33"/>
      <c r="AK41" s="33"/>
      <c r="AL41" s="33"/>
      <c r="AM41" s="34"/>
    </row>
    <row r="42" spans="8:39" ht="12.95" customHeight="1" thickBot="1" x14ac:dyDescent="0.3">
      <c r="I42" s="51"/>
      <c r="J42" s="51"/>
      <c r="K42" s="51"/>
      <c r="N42" s="51"/>
      <c r="O42" s="51"/>
      <c r="P42" s="51"/>
      <c r="Q42" s="35"/>
      <c r="R42" s="35"/>
      <c r="S42" s="35"/>
      <c r="T42" s="35"/>
      <c r="U42" s="66"/>
      <c r="V42" s="66"/>
      <c r="W42" s="66"/>
      <c r="Y42" s="15" t="s">
        <v>1484</v>
      </c>
      <c r="Z42" s="13" cm="1">
        <f t="array" ref="Z42">IF(Y42="SUM", SUM(Z41,AB41,AD41), IF(Y42=AVERAGE, AVERAGE(Z41,AB41,AD41), "ERROR"))</f>
        <v>19</v>
      </c>
      <c r="AA42" s="14" cm="1">
        <f t="array" ref="AA42">IF(Y42="SUM", SUM(AA41,AC41,AE41), IF(Y42=AVERAGE, AVERAGE(AA41,AC41,AE41), "ERROR"))</f>
        <v>0</v>
      </c>
      <c r="AB42" s="43"/>
      <c r="AC42" s="43"/>
      <c r="AD42" s="43"/>
      <c r="AE42" s="43"/>
      <c r="AF42" s="64">
        <v>0</v>
      </c>
      <c r="AG42" s="23" t="str">
        <f>_xlfn.XLOOKUP(AF42, RatesWeights[Index], RatesWeights[Weight], "ERROR")</f>
        <v>ERROR</v>
      </c>
      <c r="AH42" s="8" t="e">
        <f>AA42*AG42</f>
        <v>#VALUE!</v>
      </c>
      <c r="AI42" s="65">
        <v>0</v>
      </c>
      <c r="AJ42" s="12" t="str">
        <f>_xlfn.XLOOKUP(AI42, RatesWeights[Index], RatesWeights[Weight], "ERROR")</f>
        <v>ERROR</v>
      </c>
      <c r="AK42" s="102" t="e">
        <f>AH42</f>
        <v>#VALUE!</v>
      </c>
      <c r="AL42" s="24" t="e">
        <f>AH42/Z42*10</f>
        <v>#VALUE!</v>
      </c>
      <c r="AM42" s="10" t="e">
        <f>AK42/Z42*10</f>
        <v>#VALUE!</v>
      </c>
    </row>
    <row r="43" spans="8:39" x14ac:dyDescent="0.25">
      <c r="M43" s="35"/>
      <c r="N43" s="35"/>
      <c r="O43" s="35"/>
      <c r="P43" s="35"/>
      <c r="Q43" s="35"/>
      <c r="R43" s="35"/>
      <c r="S43" s="35"/>
      <c r="T43" s="35"/>
      <c r="U43" s="66"/>
      <c r="V43" s="66"/>
      <c r="W43" s="66"/>
    </row>
    <row r="44" spans="8:39" x14ac:dyDescent="0.25">
      <c r="I44" s="58" t="s">
        <v>1738</v>
      </c>
      <c r="M44" s="35"/>
      <c r="N44" s="35"/>
      <c r="O44" s="35"/>
      <c r="P44" s="35"/>
      <c r="Q44" s="35"/>
      <c r="R44" s="35"/>
      <c r="S44" s="35"/>
      <c r="T44" s="35"/>
      <c r="U44" s="66"/>
      <c r="V44" s="66"/>
      <c r="W44" s="66"/>
      <c r="Z44" s="87" t="s">
        <v>1484</v>
      </c>
      <c r="AB44" s="81" t="s">
        <v>1484</v>
      </c>
      <c r="AD44" s="81" t="s">
        <v>1483</v>
      </c>
    </row>
    <row r="45" spans="8:39" x14ac:dyDescent="0.25">
      <c r="H45" s="45"/>
      <c r="I45" s="53" t="str">
        <f t="shared" ref="I45:I54" si="8">I71</f>
        <v>Intégration/connexion avec le SGA</v>
      </c>
      <c r="J45" s="46"/>
      <c r="M45" s="45"/>
      <c r="N45" s="53" t="str">
        <f>N71</f>
        <v>Données relatives au flux d’affaires (nouvelles, terminées, pendantes)</v>
      </c>
      <c r="O45" s="46"/>
      <c r="Q45" s="35"/>
      <c r="R45" s="35"/>
      <c r="S45" s="35"/>
      <c r="T45" s="35"/>
      <c r="U45" s="66" t="b">
        <v>0</v>
      </c>
      <c r="V45" s="66" t="b">
        <v>0</v>
      </c>
      <c r="W45" s="66"/>
      <c r="Y45" s="26" t="s">
        <v>1452</v>
      </c>
      <c r="Z45" s="36">
        <f>_xlfn.XLOOKUP(H94,Weights!$F:$F,Weights!$M:$M)</f>
        <v>2</v>
      </c>
      <c r="AA45" s="39">
        <f>IF(U45,Z45, 0)</f>
        <v>0</v>
      </c>
      <c r="AB45" s="36">
        <f>_xlfn.XLOOKUP(M94,Weights!$F:$F,Weights!$M:$M)</f>
        <v>1</v>
      </c>
      <c r="AC45" s="39">
        <f>IF(V45,AB45, 0)</f>
        <v>0</v>
      </c>
      <c r="AD45" s="36"/>
      <c r="AE45" s="39">
        <f>IF(W45,AD45, 0)</f>
        <v>0</v>
      </c>
      <c r="AF45" s="27"/>
      <c r="AG45" s="27"/>
      <c r="AH45" s="27"/>
      <c r="AI45" s="27"/>
      <c r="AJ45" s="27"/>
      <c r="AK45" s="27"/>
      <c r="AL45" s="27"/>
      <c r="AM45" s="28"/>
    </row>
    <row r="46" spans="8:39" x14ac:dyDescent="0.25">
      <c r="H46" s="47"/>
      <c r="I46" s="52" t="str">
        <f t="shared" si="8"/>
        <v>Logiciel d’informatique décisionnelle (Business intelligence)</v>
      </c>
      <c r="J46" s="48"/>
      <c r="K46" s="51"/>
      <c r="M46" s="47"/>
      <c r="N46" s="52" t="str">
        <f>N72</f>
        <v>Age d’une affaire pendante</v>
      </c>
      <c r="O46" s="48"/>
      <c r="P46" s="51"/>
      <c r="Q46" s="35"/>
      <c r="R46" s="35"/>
      <c r="S46" s="35"/>
      <c r="T46" s="35"/>
      <c r="U46" s="66" t="b">
        <v>0</v>
      </c>
      <c r="V46" s="66" t="b">
        <v>0</v>
      </c>
      <c r="W46" s="66"/>
      <c r="Y46" s="29"/>
      <c r="Z46" s="37">
        <f>_xlfn.XLOOKUP(H95,Weights!$F:$F,Weights!$M:$M)</f>
        <v>2</v>
      </c>
      <c r="AA46" s="40">
        <f>IF(U46,Z46, 0)</f>
        <v>0</v>
      </c>
      <c r="AB46" s="37">
        <f>_xlfn.XLOOKUP(M95,Weights!$F:$F,Weights!$M:$M)</f>
        <v>1</v>
      </c>
      <c r="AC46" s="40">
        <f>IF(V46,AB46, 0)</f>
        <v>0</v>
      </c>
      <c r="AD46" s="37"/>
      <c r="AE46" s="40">
        <f>IF(W46,AD46, 0)</f>
        <v>0</v>
      </c>
      <c r="AF46" s="30"/>
      <c r="AG46" s="30"/>
      <c r="AH46" s="30"/>
      <c r="AI46" s="30"/>
      <c r="AJ46" s="30"/>
      <c r="AK46" s="30"/>
      <c r="AL46" s="30"/>
      <c r="AM46" s="31"/>
    </row>
    <row r="47" spans="8:39" x14ac:dyDescent="0.25">
      <c r="H47" s="47"/>
      <c r="I47" s="52" t="str">
        <f t="shared" si="8"/>
        <v>Génération de rapports statistiques prédéfinis</v>
      </c>
      <c r="J47" s="48"/>
      <c r="K47" s="51"/>
      <c r="M47" s="47"/>
      <c r="N47" s="52" t="str">
        <f t="shared" ref="N47:N54" si="9">N73</f>
        <v>Durée des procédures</v>
      </c>
      <c r="O47" s="48"/>
      <c r="P47" s="51"/>
      <c r="Q47" s="35"/>
      <c r="R47" s="35"/>
      <c r="S47" s="35"/>
      <c r="T47" s="35"/>
      <c r="U47" s="66" t="b">
        <v>0</v>
      </c>
      <c r="V47" s="66" t="b">
        <v>0</v>
      </c>
      <c r="W47" s="66"/>
      <c r="Y47" s="29"/>
      <c r="Z47" s="37">
        <f>_xlfn.XLOOKUP(H96,Weights!$F:$F,Weights!$M:$M)</f>
        <v>1</v>
      </c>
      <c r="AA47" s="40">
        <f t="shared" ref="AA47:AA55" si="10">IF(U47,Z47, 0)</f>
        <v>0</v>
      </c>
      <c r="AB47" s="37">
        <f>_xlfn.XLOOKUP(M96,Weights!$F:$F,Weights!$M:$M)</f>
        <v>1</v>
      </c>
      <c r="AC47" s="40">
        <f t="shared" ref="AC47:AC55" si="11">IF(V47,AB47, 0)</f>
        <v>0</v>
      </c>
      <c r="AD47" s="37"/>
      <c r="AE47" s="40">
        <f>IF(W47,AD47, 0)</f>
        <v>0</v>
      </c>
      <c r="AF47" s="30"/>
      <c r="AG47" s="30"/>
      <c r="AH47" s="30"/>
      <c r="AI47" s="30"/>
      <c r="AJ47" s="30"/>
      <c r="AK47" s="30"/>
      <c r="AL47" s="30"/>
      <c r="AM47" s="31"/>
    </row>
    <row r="48" spans="8:39" x14ac:dyDescent="0.25">
      <c r="H48" s="47"/>
      <c r="I48" s="52" t="str">
        <f t="shared" si="8"/>
        <v xml:space="preserve">Génération de rapports statistiques personnalisés </v>
      </c>
      <c r="J48" s="48"/>
      <c r="K48" s="51"/>
      <c r="M48" s="47"/>
      <c r="N48" s="52" t="str">
        <f t="shared" si="9"/>
        <v>Nombre d’audiences</v>
      </c>
      <c r="O48" s="48"/>
      <c r="P48" s="51"/>
      <c r="Q48" s="35"/>
      <c r="R48" s="35"/>
      <c r="S48" s="35"/>
      <c r="T48" s="35"/>
      <c r="U48" s="66" t="b">
        <v>0</v>
      </c>
      <c r="V48" s="66" t="b">
        <v>0</v>
      </c>
      <c r="W48" s="66"/>
      <c r="Y48" s="29"/>
      <c r="Z48" s="37">
        <f>_xlfn.XLOOKUP(H97,Weights!$F:$F,Weights!$M:$M)</f>
        <v>1</v>
      </c>
      <c r="AA48" s="40">
        <f t="shared" si="10"/>
        <v>0</v>
      </c>
      <c r="AB48" s="37">
        <f>_xlfn.XLOOKUP(M97,Weights!$F:$F,Weights!$M:$M)</f>
        <v>1</v>
      </c>
      <c r="AC48" s="40">
        <f t="shared" si="11"/>
        <v>0</v>
      </c>
      <c r="AD48" s="37"/>
      <c r="AE48" s="40">
        <f>IF(W48,AD48, 0)</f>
        <v>0</v>
      </c>
      <c r="AF48" s="30"/>
      <c r="AG48" s="30"/>
      <c r="AH48" s="30"/>
      <c r="AI48" s="30"/>
      <c r="AJ48" s="30"/>
      <c r="AK48" s="30"/>
      <c r="AL48" s="30"/>
      <c r="AM48" s="31"/>
    </row>
    <row r="49" spans="8:39" x14ac:dyDescent="0.25">
      <c r="H49" s="47"/>
      <c r="I49" s="52" t="str">
        <f t="shared" si="8"/>
        <v>Page et/ou tableau de bord interne(s)</v>
      </c>
      <c r="J49" s="48"/>
      <c r="K49" s="51"/>
      <c r="M49" s="47"/>
      <c r="N49" s="52" t="str">
        <f t="shared" si="9"/>
        <v>Affaires par juge</v>
      </c>
      <c r="O49" s="48"/>
      <c r="P49" s="51"/>
      <c r="Q49" s="35"/>
      <c r="R49" s="35"/>
      <c r="S49" s="35"/>
      <c r="T49" s="35"/>
      <c r="U49" s="66" t="b">
        <v>0</v>
      </c>
      <c r="V49" s="66" t="b">
        <v>0</v>
      </c>
      <c r="W49" s="66"/>
      <c r="Y49" s="29"/>
      <c r="Z49" s="37">
        <f>_xlfn.XLOOKUP(H98,Weights!$F:$F,Weights!$M:$M)</f>
        <v>1</v>
      </c>
      <c r="AA49" s="40">
        <f t="shared" si="10"/>
        <v>0</v>
      </c>
      <c r="AB49" s="37">
        <f>_xlfn.XLOOKUP(M98,Weights!$F:$F,Weights!$M:$M)</f>
        <v>1</v>
      </c>
      <c r="AC49" s="40">
        <f t="shared" si="11"/>
        <v>0</v>
      </c>
      <c r="AD49" s="37"/>
      <c r="AE49" s="40"/>
      <c r="AF49" s="30"/>
      <c r="AG49" s="30"/>
      <c r="AH49" s="30"/>
      <c r="AI49" s="30"/>
      <c r="AJ49" s="30"/>
      <c r="AK49" s="30"/>
      <c r="AL49" s="30"/>
      <c r="AM49" s="31"/>
    </row>
    <row r="50" spans="8:39" x14ac:dyDescent="0.25">
      <c r="H50" s="47"/>
      <c r="I50" s="52" t="str">
        <f t="shared" si="8"/>
        <v>Page externe avec des statistiques (site web public)</v>
      </c>
      <c r="J50" s="48"/>
      <c r="K50" s="51"/>
      <c r="M50" s="47"/>
      <c r="N50" s="52" t="str">
        <f t="shared" si="9"/>
        <v>Pondération des affaires</v>
      </c>
      <c r="O50" s="48"/>
      <c r="P50" s="51"/>
      <c r="Q50" s="35"/>
      <c r="R50" s="35"/>
      <c r="S50" s="35"/>
      <c r="T50" s="35"/>
      <c r="U50" s="66" t="b">
        <v>0</v>
      </c>
      <c r="V50" s="66" t="b">
        <v>0</v>
      </c>
      <c r="W50" s="66"/>
      <c r="Y50" s="29"/>
      <c r="Z50" s="37">
        <f>_xlfn.XLOOKUP(H99,Weights!$F:$F,Weights!$M:$M)</f>
        <v>1</v>
      </c>
      <c r="AA50" s="40">
        <f t="shared" si="10"/>
        <v>0</v>
      </c>
      <c r="AB50" s="37">
        <f>_xlfn.XLOOKUP(M99,Weights!$F:$F,Weights!$M:$M)</f>
        <v>1</v>
      </c>
      <c r="AC50" s="40">
        <f t="shared" si="11"/>
        <v>0</v>
      </c>
      <c r="AD50" s="37"/>
      <c r="AE50" s="40"/>
      <c r="AF50" s="30"/>
      <c r="AG50" s="30"/>
      <c r="AH50" s="30"/>
      <c r="AI50" s="30"/>
      <c r="AJ50" s="30"/>
      <c r="AK50" s="30"/>
      <c r="AL50" s="30"/>
      <c r="AM50" s="31"/>
    </row>
    <row r="51" spans="8:39" x14ac:dyDescent="0.25">
      <c r="H51" s="47"/>
      <c r="I51" s="52" t="str">
        <f t="shared" si="8"/>
        <v>Disponibilité des données en temps réel</v>
      </c>
      <c r="J51" s="48"/>
      <c r="K51" s="51"/>
      <c r="M51" s="47"/>
      <c r="N51" s="52" t="str">
        <f t="shared" si="9"/>
        <v>Nombre de parties dans une affaire</v>
      </c>
      <c r="O51" s="48"/>
      <c r="P51" s="51"/>
      <c r="Q51" s="35"/>
      <c r="R51" s="35"/>
      <c r="S51" s="35"/>
      <c r="T51" s="35"/>
      <c r="U51" s="66" t="b">
        <v>0</v>
      </c>
      <c r="V51" s="66" t="b">
        <v>0</v>
      </c>
      <c r="W51" s="66"/>
      <c r="Y51" s="29"/>
      <c r="Z51" s="37">
        <f>_xlfn.XLOOKUP(H100,Weights!$F:$F,Weights!$M:$M)</f>
        <v>1</v>
      </c>
      <c r="AA51" s="40">
        <f t="shared" si="10"/>
        <v>0</v>
      </c>
      <c r="AB51" s="37">
        <f>_xlfn.XLOOKUP(M100,Weights!$F:$F,Weights!$M:$M)</f>
        <v>1</v>
      </c>
      <c r="AC51" s="40">
        <f t="shared" si="11"/>
        <v>0</v>
      </c>
      <c r="AD51" s="37"/>
      <c r="AE51" s="40"/>
      <c r="AF51" s="30"/>
      <c r="AG51" s="30"/>
      <c r="AH51" s="30"/>
      <c r="AI51" s="30"/>
      <c r="AJ51" s="30"/>
      <c r="AK51" s="30"/>
      <c r="AL51" s="30"/>
      <c r="AM51" s="31"/>
    </row>
    <row r="52" spans="8:39" x14ac:dyDescent="0.25">
      <c r="H52" s="47"/>
      <c r="I52" s="52" t="str">
        <f t="shared" si="8"/>
        <v>Consolidation automatique des données au niveau national</v>
      </c>
      <c r="J52" s="48"/>
      <c r="K52" s="51"/>
      <c r="M52" s="47"/>
      <c r="N52" s="52" t="str">
        <f t="shared" si="9"/>
        <v>Indicateur de recours</v>
      </c>
      <c r="O52" s="48"/>
      <c r="P52" s="51"/>
      <c r="Q52" s="35"/>
      <c r="R52" s="35"/>
      <c r="S52" s="35"/>
      <c r="T52" s="35"/>
      <c r="U52" s="66" t="b">
        <v>0</v>
      </c>
      <c r="V52" s="66" t="b">
        <v>0</v>
      </c>
      <c r="W52" s="66"/>
      <c r="Y52" s="29"/>
      <c r="Z52" s="37">
        <f>_xlfn.XLOOKUP(H101,Weights!$F:$F,Weights!$M:$M)</f>
        <v>1</v>
      </c>
      <c r="AA52" s="40">
        <f t="shared" si="10"/>
        <v>0</v>
      </c>
      <c r="AB52" s="37">
        <f>_xlfn.XLOOKUP(M101,Weights!$F:$F,Weights!$M:$M)</f>
        <v>1</v>
      </c>
      <c r="AC52" s="40">
        <f t="shared" si="11"/>
        <v>0</v>
      </c>
      <c r="AD52" s="37"/>
      <c r="AE52" s="40"/>
      <c r="AF52" s="30"/>
      <c r="AG52" s="30"/>
      <c r="AH52" s="30"/>
      <c r="AI52" s="30"/>
      <c r="AJ52" s="30"/>
      <c r="AK52" s="30"/>
      <c r="AL52" s="30"/>
      <c r="AM52" s="31"/>
    </row>
    <row r="53" spans="8:39" x14ac:dyDescent="0.25">
      <c r="H53" s="47"/>
      <c r="I53" s="52" t="str">
        <f t="shared" si="8"/>
        <v>Autre fonctionnalité particulière, veuillez préciser</v>
      </c>
      <c r="J53" s="48"/>
      <c r="K53" s="51"/>
      <c r="M53" s="47"/>
      <c r="N53" s="52" t="str">
        <f t="shared" si="9"/>
        <v>Résultat du recours</v>
      </c>
      <c r="O53" s="48"/>
      <c r="P53" s="51"/>
      <c r="Q53" s="35"/>
      <c r="R53" s="35"/>
      <c r="S53" s="35"/>
      <c r="T53" s="35"/>
      <c r="U53" s="66" t="b">
        <v>0</v>
      </c>
      <c r="V53" s="66" t="b">
        <v>0</v>
      </c>
      <c r="W53" s="66"/>
      <c r="Y53" s="29"/>
      <c r="Z53" s="37">
        <f>_xlfn.XLOOKUP(H102,Weights!$F:$F,Weights!$M:$M)</f>
        <v>0</v>
      </c>
      <c r="AA53" s="40">
        <f t="shared" si="10"/>
        <v>0</v>
      </c>
      <c r="AB53" s="37">
        <f>_xlfn.XLOOKUP(M102,Weights!$F:$F,Weights!$M:$M)</f>
        <v>1</v>
      </c>
      <c r="AC53" s="40">
        <f t="shared" si="11"/>
        <v>0</v>
      </c>
      <c r="AD53" s="37"/>
      <c r="AE53" s="40"/>
      <c r="AF53" s="30"/>
      <c r="AG53" s="30"/>
      <c r="AH53" s="30"/>
      <c r="AI53" s="30"/>
      <c r="AJ53" s="30"/>
      <c r="AK53" s="30"/>
      <c r="AL53" s="30"/>
      <c r="AM53" s="31"/>
    </row>
    <row r="54" spans="8:39" x14ac:dyDescent="0.25">
      <c r="H54" s="47"/>
      <c r="I54" s="52" t="str">
        <f t="shared" si="8"/>
        <v>NAP – il n’existe pas d’outil statistique</v>
      </c>
      <c r="J54" s="48"/>
      <c r="K54" s="51"/>
      <c r="M54" s="47"/>
      <c r="N54" s="52" t="str">
        <f t="shared" si="9"/>
        <v>NAP - il n’existe pas d’outil statistique</v>
      </c>
      <c r="O54" s="48"/>
      <c r="P54" s="51"/>
      <c r="Q54" s="35"/>
      <c r="R54" s="35"/>
      <c r="S54" s="35"/>
      <c r="T54" s="35"/>
      <c r="U54" s="66" t="b">
        <v>0</v>
      </c>
      <c r="V54" s="66" t="b">
        <v>0</v>
      </c>
      <c r="W54" s="56"/>
      <c r="Y54" s="29"/>
      <c r="Z54" s="37">
        <f>_xlfn.XLOOKUP(H103,Weights!$F:$F,Weights!$M:$M)</f>
        <v>0</v>
      </c>
      <c r="AA54" s="40">
        <f t="shared" si="10"/>
        <v>0</v>
      </c>
      <c r="AB54" s="37">
        <f>_xlfn.XLOOKUP(M103,Weights!$F:$F,Weights!$M:$M)</f>
        <v>0</v>
      </c>
      <c r="AC54" s="40">
        <f t="shared" si="11"/>
        <v>0</v>
      </c>
      <c r="AD54" s="37"/>
      <c r="AE54" s="40"/>
      <c r="AF54" s="30"/>
      <c r="AG54" s="30"/>
      <c r="AH54" s="30"/>
      <c r="AI54" s="30"/>
      <c r="AJ54" s="30"/>
      <c r="AK54" s="30"/>
      <c r="AL54" s="30"/>
      <c r="AM54" s="31"/>
    </row>
    <row r="55" spans="8:39" x14ac:dyDescent="0.25">
      <c r="H55" s="47"/>
      <c r="I55" s="52" t="s">
        <v>1457</v>
      </c>
      <c r="J55" s="48"/>
      <c r="K55" s="51"/>
      <c r="M55" s="47"/>
      <c r="N55" s="52" t="s">
        <v>1457</v>
      </c>
      <c r="O55" s="48"/>
      <c r="P55" s="51"/>
      <c r="Q55" s="35"/>
      <c r="R55" s="35"/>
      <c r="S55" s="35"/>
      <c r="T55" s="35"/>
      <c r="U55" s="66" t="b">
        <v>0</v>
      </c>
      <c r="V55" s="66" t="b">
        <v>0</v>
      </c>
      <c r="W55" s="56"/>
      <c r="Y55" s="29"/>
      <c r="Z55" s="37">
        <v>0</v>
      </c>
      <c r="AA55" s="40">
        <f t="shared" si="10"/>
        <v>0</v>
      </c>
      <c r="AB55" s="37">
        <v>0</v>
      </c>
      <c r="AC55" s="40">
        <f t="shared" si="11"/>
        <v>0</v>
      </c>
      <c r="AD55" s="37"/>
      <c r="AE55" s="40"/>
      <c r="AF55" s="30"/>
      <c r="AG55" s="30"/>
      <c r="AH55" s="30"/>
      <c r="AI55" s="30"/>
      <c r="AJ55" s="30"/>
      <c r="AK55" s="30"/>
      <c r="AL55" s="30"/>
      <c r="AM55" s="31"/>
    </row>
    <row r="56" spans="8:39" ht="15.75" thickBot="1" x14ac:dyDescent="0.3">
      <c r="H56" s="49"/>
      <c r="I56" s="54"/>
      <c r="J56" s="50"/>
      <c r="K56" s="51"/>
      <c r="M56" s="49"/>
      <c r="N56" s="54"/>
      <c r="O56" s="50"/>
      <c r="P56" s="51"/>
      <c r="Q56" s="35"/>
      <c r="R56" s="35"/>
      <c r="S56" s="35"/>
      <c r="T56" s="35"/>
      <c r="U56" s="56"/>
      <c r="V56" s="56"/>
      <c r="W56" s="56"/>
      <c r="Y56" s="32"/>
      <c r="Z56" s="38">
        <f>IF(Z44="MAX", MAX(Z45:Z54), IF(Z44="SUM", SUM(Z45:Z54), "ERROR"))</f>
        <v>10</v>
      </c>
      <c r="AA56" s="42">
        <f>IF(Z44="MAX", MAX(AA45:AA54), IF(Z44="SUM", SUM(AA45:AA54), "ERROR"))</f>
        <v>0</v>
      </c>
      <c r="AB56" s="38">
        <f>IF(AB44="MAX", MAX(AB45:AB54), IF(AB44="SUM", SUM(AB45:AB54), "ERROR"))</f>
        <v>9</v>
      </c>
      <c r="AC56" s="42">
        <f>IF(AB44="MAX", MAX(AC45:AC54), IF(AB44="SUM", SUM(AC45:AC54), "ERROR"))</f>
        <v>0</v>
      </c>
      <c r="AD56" s="38">
        <f>IF(AD44="MAX", MAX(AD45:AD54), IF(AD44="SUM", SUM(AD45:AD54), "ERROR"))</f>
        <v>0</v>
      </c>
      <c r="AE56" s="42">
        <f>IF(AD44="MAX", MAX(AE45:AE54), IF(AD44="SUM", SUM(AE45:AE54), "ERROR"))</f>
        <v>0</v>
      </c>
      <c r="AF56" s="33"/>
      <c r="AG56" s="33"/>
      <c r="AH56" s="33"/>
      <c r="AI56" s="33"/>
      <c r="AJ56" s="33"/>
      <c r="AK56" s="33"/>
      <c r="AL56" s="33"/>
      <c r="AM56" s="34"/>
    </row>
    <row r="57" spans="8:39" ht="15.75" thickBot="1" x14ac:dyDescent="0.3">
      <c r="I57" s="51"/>
      <c r="J57" s="51"/>
      <c r="K57" s="51"/>
      <c r="L57" s="35"/>
      <c r="N57" s="51"/>
      <c r="O57" s="51"/>
      <c r="P57" s="51"/>
      <c r="Q57" s="35"/>
      <c r="R57" s="35"/>
      <c r="S57" s="35"/>
      <c r="T57" s="35"/>
      <c r="Y57" s="15" t="s">
        <v>1484</v>
      </c>
      <c r="Z57" s="13" cm="1">
        <f t="array" ref="Z57">IF(Y57="SUM", SUM(Z56,AB56,AD56), IF(Y57=AVERAGE, AVERAGE(Z56,AB56,AD56), "ERROR"))</f>
        <v>19</v>
      </c>
      <c r="AA57" s="14" cm="1">
        <f t="array" ref="AA57">IF(Y57="SUM", SUM(AA56,AC56,AE56), IF(Y57=AVERAGE, AVERAGE(AA56,AC56,AE56), "ERROR"))</f>
        <v>0</v>
      </c>
      <c r="AB57" s="43"/>
      <c r="AC57" s="43"/>
      <c r="AD57" s="43"/>
      <c r="AE57" s="43"/>
      <c r="AF57" s="64">
        <v>0</v>
      </c>
      <c r="AG57" s="23" t="str">
        <f>_xlfn.XLOOKUP(AF57, RatesWeights[Index], RatesWeights[Weight], "ERROR")</f>
        <v>ERROR</v>
      </c>
      <c r="AH57" s="8" t="e">
        <f>AA57*AG57</f>
        <v>#VALUE!</v>
      </c>
      <c r="AI57" s="65">
        <v>1</v>
      </c>
      <c r="AJ57" s="12">
        <f>_xlfn.XLOOKUP(AI57, RatesWeights[Index], RatesWeights[Weight], "ERROR")</f>
        <v>1</v>
      </c>
      <c r="AK57" s="102" t="e">
        <f>AH57</f>
        <v>#VALUE!</v>
      </c>
      <c r="AL57" s="24" t="e">
        <f>AH57/Z57*10</f>
        <v>#VALUE!</v>
      </c>
      <c r="AM57" s="10" t="e">
        <f>AK57/Z57*10</f>
        <v>#VALUE!</v>
      </c>
    </row>
    <row r="58" spans="8:39" ht="17.25" customHeight="1" thickBot="1" x14ac:dyDescent="0.3">
      <c r="AH58" s="114" t="s">
        <v>1739</v>
      </c>
      <c r="AK58" t="s">
        <v>1740</v>
      </c>
      <c r="AL58" t="s">
        <v>1717</v>
      </c>
      <c r="AM58" t="s">
        <v>1718</v>
      </c>
    </row>
    <row r="59" spans="8:39" ht="15.75" thickBot="1" x14ac:dyDescent="0.3">
      <c r="Y59" s="16" t="s">
        <v>1485</v>
      </c>
      <c r="Z59" s="17">
        <f>SUM(Z27,Z42,Z57)</f>
        <v>57</v>
      </c>
      <c r="AA59" s="18"/>
      <c r="AB59" s="18"/>
      <c r="AC59" s="18"/>
      <c r="AD59" s="18"/>
      <c r="AE59" s="18"/>
      <c r="AF59" s="18"/>
      <c r="AG59" s="18"/>
      <c r="AH59" s="20" t="e">
        <f>SUM(AH27,AH42,AH57)</f>
        <v>#VALUE!</v>
      </c>
      <c r="AI59" s="18"/>
      <c r="AJ59" s="18"/>
      <c r="AK59" s="19" t="e">
        <f>SUM(AK27,AK42,AK57)</f>
        <v>#VALUE!</v>
      </c>
      <c r="AL59" s="20" t="e">
        <f>AH59/Z59*10</f>
        <v>#VALUE!</v>
      </c>
      <c r="AM59" s="21" t="e">
        <f>AK59/Z59*10</f>
        <v>#VALUE!</v>
      </c>
    </row>
    <row r="60" spans="8:39" ht="29.1" customHeight="1" x14ac:dyDescent="0.25">
      <c r="I60" s="119"/>
      <c r="J60" s="119"/>
      <c r="N60" s="120"/>
      <c r="O60" s="120"/>
      <c r="P60" s="120"/>
    </row>
    <row r="64" spans="8:39" x14ac:dyDescent="0.25">
      <c r="AD64" s="75"/>
    </row>
    <row r="65" spans="5:30" x14ac:dyDescent="0.25">
      <c r="AD65" s="75"/>
    </row>
    <row r="69" spans="5:30" hidden="1" outlineLevel="1" x14ac:dyDescent="0.25"/>
    <row r="70" spans="5:30" hidden="1" outlineLevel="1" x14ac:dyDescent="0.25">
      <c r="E70">
        <v>1</v>
      </c>
    </row>
    <row r="71" spans="5:30" hidden="1" outlineLevel="1" x14ac:dyDescent="0.25">
      <c r="E71">
        <v>1</v>
      </c>
      <c r="H71" t="str">
        <f t="shared" ref="H71:H80" si="12">$Y$8&amp;".1."&amp;$E$70&amp;"."&amp;E71</f>
        <v>062-31.1.1.1</v>
      </c>
      <c r="I71" t="str">
        <f>_xlfn.XLOOKUP(H71,'ICT questions 2022'!B:B,'ICT questions 2022'!F:F)</f>
        <v>Intégration/connexion avec le SGA</v>
      </c>
      <c r="M71" t="str">
        <f t="shared" ref="M71:M80" si="13">$Y$8&amp;".2."&amp;$E$70&amp;"."&amp;E71</f>
        <v>062-31.2.1.1</v>
      </c>
      <c r="N71" t="str">
        <f>_xlfn.XLOOKUP(M71,'ICT questions 2022'!$B:$B,'ICT questions 2022'!$F:$F)</f>
        <v>Données relatives au flux d’affaires (nouvelles, terminées, pendantes)</v>
      </c>
    </row>
    <row r="72" spans="5:30" hidden="1" outlineLevel="1" x14ac:dyDescent="0.25">
      <c r="E72">
        <v>2</v>
      </c>
      <c r="H72" t="str">
        <f t="shared" si="12"/>
        <v>062-31.1.1.2</v>
      </c>
      <c r="I72" t="str">
        <f>_xlfn.XLOOKUP(H72,'ICT questions 2022'!B:B,'ICT questions 2022'!F:F)</f>
        <v>Logiciel d’informatique décisionnelle (Business intelligence)</v>
      </c>
      <c r="M72" t="str">
        <f t="shared" si="13"/>
        <v>062-31.2.1.2</v>
      </c>
      <c r="N72" t="str">
        <f>_xlfn.XLOOKUP(M72,'ICT questions 2022'!$B:$B,'ICT questions 2022'!$F:$F)</f>
        <v>Age d’une affaire pendante</v>
      </c>
    </row>
    <row r="73" spans="5:30" hidden="1" outlineLevel="1" x14ac:dyDescent="0.25">
      <c r="E73">
        <v>3</v>
      </c>
      <c r="H73" t="str">
        <f t="shared" si="12"/>
        <v>062-31.1.1.3</v>
      </c>
      <c r="I73" t="str">
        <f>_xlfn.XLOOKUP(H73,'ICT questions 2022'!B:B,'ICT questions 2022'!F:F)</f>
        <v>Génération de rapports statistiques prédéfinis</v>
      </c>
      <c r="M73" t="str">
        <f t="shared" si="13"/>
        <v>062-31.2.1.3</v>
      </c>
      <c r="N73" t="str">
        <f>_xlfn.XLOOKUP(M73,'ICT questions 2022'!$B:$B,'ICT questions 2022'!$F:$F)</f>
        <v>Durée des procédures</v>
      </c>
    </row>
    <row r="74" spans="5:30" hidden="1" outlineLevel="1" x14ac:dyDescent="0.25">
      <c r="E74">
        <v>4</v>
      </c>
      <c r="H74" t="str">
        <f t="shared" si="12"/>
        <v>062-31.1.1.4</v>
      </c>
      <c r="I74" t="str">
        <f>_xlfn.XLOOKUP(H74,'ICT questions 2022'!B:B,'ICT questions 2022'!F:F)</f>
        <v xml:space="preserve">Génération de rapports statistiques personnalisés </v>
      </c>
      <c r="M74" t="str">
        <f t="shared" si="13"/>
        <v>062-31.2.1.4</v>
      </c>
      <c r="N74" t="str">
        <f>_xlfn.XLOOKUP(M74,'ICT questions 2022'!$B:$B,'ICT questions 2022'!$F:$F)</f>
        <v>Nombre d’audiences</v>
      </c>
    </row>
    <row r="75" spans="5:30" hidden="1" outlineLevel="1" x14ac:dyDescent="0.25">
      <c r="E75">
        <v>5</v>
      </c>
      <c r="H75" t="str">
        <f t="shared" si="12"/>
        <v>062-31.1.1.5</v>
      </c>
      <c r="I75" t="str">
        <f>_xlfn.XLOOKUP(H75,'ICT questions 2022'!B:B,'ICT questions 2022'!F:F)</f>
        <v>Page et/ou tableau de bord interne(s)</v>
      </c>
      <c r="M75" t="str">
        <f t="shared" si="13"/>
        <v>062-31.2.1.5</v>
      </c>
      <c r="N75" t="str">
        <f>_xlfn.XLOOKUP(M75,'ICT questions 2022'!$B:$B,'ICT questions 2022'!$F:$F)</f>
        <v>Affaires par juge</v>
      </c>
    </row>
    <row r="76" spans="5:30" hidden="1" outlineLevel="1" x14ac:dyDescent="0.25">
      <c r="E76">
        <v>6</v>
      </c>
      <c r="H76" t="str">
        <f t="shared" si="12"/>
        <v>062-31.1.1.6</v>
      </c>
      <c r="I76" t="str">
        <f>_xlfn.XLOOKUP(H76,'ICT questions 2022'!B:B,'ICT questions 2022'!F:F)</f>
        <v>Page externe avec des statistiques (site web public)</v>
      </c>
      <c r="M76" t="str">
        <f t="shared" si="13"/>
        <v>062-31.2.1.6</v>
      </c>
      <c r="N76" t="str">
        <f>_xlfn.XLOOKUP(M76,'ICT questions 2022'!$B:$B,'ICT questions 2022'!$F:$F)</f>
        <v>Pondération des affaires</v>
      </c>
    </row>
    <row r="77" spans="5:30" hidden="1" outlineLevel="1" x14ac:dyDescent="0.25">
      <c r="E77">
        <v>7</v>
      </c>
      <c r="H77" t="str">
        <f t="shared" si="12"/>
        <v>062-31.1.1.7</v>
      </c>
      <c r="I77" t="str">
        <f>_xlfn.XLOOKUP(H77,'ICT questions 2022'!B:B,'ICT questions 2022'!F:F)</f>
        <v>Disponibilité des données en temps réel</v>
      </c>
      <c r="M77" t="str">
        <f t="shared" si="13"/>
        <v>062-31.2.1.7</v>
      </c>
      <c r="N77" t="str">
        <f>_xlfn.XLOOKUP(M77,'ICT questions 2022'!$B:$B,'ICT questions 2022'!$F:$F)</f>
        <v>Nombre de parties dans une affaire</v>
      </c>
    </row>
    <row r="78" spans="5:30" hidden="1" outlineLevel="1" x14ac:dyDescent="0.25">
      <c r="E78">
        <v>8</v>
      </c>
      <c r="H78" t="str">
        <f t="shared" si="12"/>
        <v>062-31.1.1.8</v>
      </c>
      <c r="I78" t="str">
        <f>_xlfn.XLOOKUP(H78,'ICT questions 2022'!B:B,'ICT questions 2022'!F:F)</f>
        <v>Consolidation automatique des données au niveau national</v>
      </c>
      <c r="M78" t="str">
        <f t="shared" si="13"/>
        <v>062-31.2.1.8</v>
      </c>
      <c r="N78" t="str">
        <f>_xlfn.XLOOKUP(M78,'ICT questions 2022'!$B:$B,'ICT questions 2022'!$F:$F)</f>
        <v>Indicateur de recours</v>
      </c>
    </row>
    <row r="79" spans="5:30" hidden="1" outlineLevel="1" x14ac:dyDescent="0.25">
      <c r="E79">
        <v>9</v>
      </c>
      <c r="H79" t="str">
        <f t="shared" si="12"/>
        <v>062-31.1.1.9</v>
      </c>
      <c r="I79" t="str">
        <f>_xlfn.XLOOKUP(H79,'ICT questions 2022'!B:B,'ICT questions 2022'!F:F)</f>
        <v>Autre fonctionnalité particulière, veuillez préciser</v>
      </c>
      <c r="M79" t="str">
        <f t="shared" si="13"/>
        <v>062-31.2.1.9</v>
      </c>
      <c r="N79" t="str">
        <f>_xlfn.XLOOKUP(M79,'ICT questions 2022'!$B:$B,'ICT questions 2022'!$F:$F)</f>
        <v>Résultat du recours</v>
      </c>
    </row>
    <row r="80" spans="5:30" hidden="1" outlineLevel="1" x14ac:dyDescent="0.25">
      <c r="E80">
        <v>10</v>
      </c>
      <c r="H80" t="str">
        <f t="shared" si="12"/>
        <v>062-31.1.1.10</v>
      </c>
      <c r="I80" t="str">
        <f>_xlfn.XLOOKUP(H80,'ICT questions 2022'!B:B,'ICT questions 2022'!F:F)</f>
        <v>NAP – il n’existe pas d’outil statistique</v>
      </c>
      <c r="M80" t="str">
        <f t="shared" si="13"/>
        <v>062-31.2.1.10</v>
      </c>
      <c r="N80" t="str">
        <f>_xlfn.XLOOKUP(M80,'ICT questions 2022'!$B:$B,'ICT questions 2022'!$F:$F)</f>
        <v>NAP - il n’existe pas d’outil statistique</v>
      </c>
    </row>
    <row r="81" spans="5:13" hidden="1" outlineLevel="1" x14ac:dyDescent="0.25"/>
    <row r="82" spans="5:13" hidden="1" outlineLevel="1" x14ac:dyDescent="0.25">
      <c r="E82">
        <v>2</v>
      </c>
    </row>
    <row r="83" spans="5:13" hidden="1" outlineLevel="1" x14ac:dyDescent="0.25">
      <c r="E83">
        <v>1</v>
      </c>
      <c r="H83" t="str">
        <f t="shared" ref="H83:H92" si="14">$Y$8&amp;".1."&amp;$E$82&amp;"."&amp;E83</f>
        <v>062-31.1.2.1</v>
      </c>
      <c r="M83" t="str">
        <f t="shared" ref="M83:M92" si="15">$Y$8&amp;".2."&amp;$E$82&amp;"."&amp;E83</f>
        <v>062-31.2.2.1</v>
      </c>
    </row>
    <row r="84" spans="5:13" hidden="1" outlineLevel="1" x14ac:dyDescent="0.25">
      <c r="E84">
        <v>2</v>
      </c>
      <c r="H84" t="str">
        <f t="shared" si="14"/>
        <v>062-31.1.2.2</v>
      </c>
      <c r="M84" t="str">
        <f t="shared" si="15"/>
        <v>062-31.2.2.2</v>
      </c>
    </row>
    <row r="85" spans="5:13" hidden="1" outlineLevel="1" x14ac:dyDescent="0.25">
      <c r="E85">
        <v>3</v>
      </c>
      <c r="H85" t="str">
        <f t="shared" si="14"/>
        <v>062-31.1.2.3</v>
      </c>
      <c r="M85" t="str">
        <f t="shared" si="15"/>
        <v>062-31.2.2.3</v>
      </c>
    </row>
    <row r="86" spans="5:13" hidden="1" outlineLevel="1" x14ac:dyDescent="0.25">
      <c r="E86">
        <v>4</v>
      </c>
      <c r="H86" t="str">
        <f t="shared" si="14"/>
        <v>062-31.1.2.4</v>
      </c>
      <c r="M86" t="str">
        <f t="shared" si="15"/>
        <v>062-31.2.2.4</v>
      </c>
    </row>
    <row r="87" spans="5:13" hidden="1" outlineLevel="1" x14ac:dyDescent="0.25">
      <c r="E87">
        <v>5</v>
      </c>
      <c r="H87" t="str">
        <f t="shared" si="14"/>
        <v>062-31.1.2.5</v>
      </c>
      <c r="M87" t="str">
        <f t="shared" si="15"/>
        <v>062-31.2.2.5</v>
      </c>
    </row>
    <row r="88" spans="5:13" hidden="1" outlineLevel="1" x14ac:dyDescent="0.25">
      <c r="E88">
        <v>6</v>
      </c>
      <c r="H88" t="str">
        <f t="shared" si="14"/>
        <v>062-31.1.2.6</v>
      </c>
      <c r="M88" t="str">
        <f t="shared" si="15"/>
        <v>062-31.2.2.6</v>
      </c>
    </row>
    <row r="89" spans="5:13" hidden="1" outlineLevel="1" x14ac:dyDescent="0.25">
      <c r="E89">
        <v>7</v>
      </c>
      <c r="H89" t="str">
        <f t="shared" si="14"/>
        <v>062-31.1.2.7</v>
      </c>
      <c r="M89" t="str">
        <f t="shared" si="15"/>
        <v>062-31.2.2.7</v>
      </c>
    </row>
    <row r="90" spans="5:13" hidden="1" outlineLevel="1" x14ac:dyDescent="0.25">
      <c r="E90">
        <v>8</v>
      </c>
      <c r="H90" t="str">
        <f t="shared" si="14"/>
        <v>062-31.1.2.8</v>
      </c>
      <c r="M90" t="str">
        <f t="shared" si="15"/>
        <v>062-31.2.2.8</v>
      </c>
    </row>
    <row r="91" spans="5:13" hidden="1" outlineLevel="1" x14ac:dyDescent="0.25">
      <c r="E91">
        <v>9</v>
      </c>
      <c r="H91" t="str">
        <f t="shared" si="14"/>
        <v>062-31.1.2.9</v>
      </c>
      <c r="M91" t="str">
        <f t="shared" si="15"/>
        <v>062-31.2.2.9</v>
      </c>
    </row>
    <row r="92" spans="5:13" hidden="1" outlineLevel="1" x14ac:dyDescent="0.25">
      <c r="E92">
        <v>10</v>
      </c>
      <c r="H92" t="str">
        <f t="shared" si="14"/>
        <v>062-31.1.2.10</v>
      </c>
      <c r="M92" t="str">
        <f t="shared" si="15"/>
        <v>062-31.2.2.10</v>
      </c>
    </row>
    <row r="93" spans="5:13" hidden="1" outlineLevel="1" x14ac:dyDescent="0.25">
      <c r="E93">
        <v>3</v>
      </c>
    </row>
    <row r="94" spans="5:13" hidden="1" outlineLevel="1" x14ac:dyDescent="0.25">
      <c r="E94">
        <v>1</v>
      </c>
      <c r="H94" t="str">
        <f t="shared" ref="H94:H103" si="16">$Y$8&amp;".1."&amp;$E$93&amp;"."&amp;E94</f>
        <v>062-31.1.3.1</v>
      </c>
      <c r="M94" t="str">
        <f t="shared" ref="M94:M103" si="17">$Y$8&amp;".2."&amp;$E$93&amp;"."&amp;E94</f>
        <v>062-31.2.3.1</v>
      </c>
    </row>
    <row r="95" spans="5:13" hidden="1" outlineLevel="1" x14ac:dyDescent="0.25">
      <c r="E95">
        <v>2</v>
      </c>
      <c r="H95" t="str">
        <f t="shared" si="16"/>
        <v>062-31.1.3.2</v>
      </c>
      <c r="M95" t="str">
        <f t="shared" si="17"/>
        <v>062-31.2.3.2</v>
      </c>
    </row>
    <row r="96" spans="5:13" hidden="1" outlineLevel="1" x14ac:dyDescent="0.25">
      <c r="E96">
        <v>3</v>
      </c>
      <c r="H96" t="str">
        <f t="shared" si="16"/>
        <v>062-31.1.3.3</v>
      </c>
      <c r="M96" t="str">
        <f t="shared" si="17"/>
        <v>062-31.2.3.3</v>
      </c>
    </row>
    <row r="97" spans="5:13" hidden="1" outlineLevel="1" x14ac:dyDescent="0.25">
      <c r="E97">
        <v>4</v>
      </c>
      <c r="H97" t="str">
        <f t="shared" si="16"/>
        <v>062-31.1.3.4</v>
      </c>
      <c r="M97" t="str">
        <f t="shared" si="17"/>
        <v>062-31.2.3.4</v>
      </c>
    </row>
    <row r="98" spans="5:13" hidden="1" outlineLevel="1" x14ac:dyDescent="0.25">
      <c r="E98">
        <v>5</v>
      </c>
      <c r="H98" t="str">
        <f t="shared" si="16"/>
        <v>062-31.1.3.5</v>
      </c>
      <c r="M98" t="str">
        <f t="shared" si="17"/>
        <v>062-31.2.3.5</v>
      </c>
    </row>
    <row r="99" spans="5:13" hidden="1" outlineLevel="1" x14ac:dyDescent="0.25">
      <c r="E99">
        <v>6</v>
      </c>
      <c r="H99" t="str">
        <f t="shared" si="16"/>
        <v>062-31.1.3.6</v>
      </c>
      <c r="M99" t="str">
        <f t="shared" si="17"/>
        <v>062-31.2.3.6</v>
      </c>
    </row>
    <row r="100" spans="5:13" hidden="1" outlineLevel="1" x14ac:dyDescent="0.25">
      <c r="E100">
        <v>7</v>
      </c>
      <c r="H100" t="str">
        <f t="shared" si="16"/>
        <v>062-31.1.3.7</v>
      </c>
      <c r="M100" t="str">
        <f t="shared" si="17"/>
        <v>062-31.2.3.7</v>
      </c>
    </row>
    <row r="101" spans="5:13" hidden="1" outlineLevel="1" x14ac:dyDescent="0.25">
      <c r="E101">
        <v>8</v>
      </c>
      <c r="H101" t="str">
        <f t="shared" si="16"/>
        <v>062-31.1.3.8</v>
      </c>
      <c r="M101" t="str">
        <f t="shared" si="17"/>
        <v>062-31.2.3.8</v>
      </c>
    </row>
    <row r="102" spans="5:13" hidden="1" outlineLevel="1" x14ac:dyDescent="0.25">
      <c r="E102">
        <v>9</v>
      </c>
      <c r="H102" t="str">
        <f t="shared" si="16"/>
        <v>062-31.1.3.9</v>
      </c>
      <c r="M102" t="str">
        <f t="shared" si="17"/>
        <v>062-31.2.3.9</v>
      </c>
    </row>
    <row r="103" spans="5:13" hidden="1" outlineLevel="1" x14ac:dyDescent="0.25">
      <c r="E103">
        <v>10</v>
      </c>
      <c r="H103" t="str">
        <f t="shared" si="16"/>
        <v>062-31.1.3.10</v>
      </c>
      <c r="M103" t="str">
        <f t="shared" si="17"/>
        <v>062-31.2.3.10</v>
      </c>
    </row>
    <row r="104" spans="5:13" collapsed="1" x14ac:dyDescent="0.25"/>
  </sheetData>
  <sheetProtection algorithmName="SHA-512" hashValue="0gW/i6s+N8ym6MjsCTiH1Jt4KtJLmF5axiqO4TuSxBbiFOAlIxCMrbLJSKdCIK4PMDtTEmhqEXEfZGt5zRpr9g==" saltValue="WikafSKZPsEpY3kzbChMVw==" spinCount="100000" sheet="1" objects="1" scenarios="1" selectLockedCells="1" selectUnlockedCells="1"/>
  <mergeCells count="17">
    <mergeCell ref="Z10:AK10"/>
    <mergeCell ref="AE11:AE12"/>
    <mergeCell ref="AF11:AH11"/>
    <mergeCell ref="AI11:AK11"/>
    <mergeCell ref="AL10:AM10"/>
    <mergeCell ref="Z11:Z12"/>
    <mergeCell ref="AA11:AA12"/>
    <mergeCell ref="AB11:AB12"/>
    <mergeCell ref="AC11:AC12"/>
    <mergeCell ref="AD11:AD12"/>
    <mergeCell ref="AL11:AL12"/>
    <mergeCell ref="AM11:AM12"/>
    <mergeCell ref="I60:J60"/>
    <mergeCell ref="N60:P60"/>
    <mergeCell ref="B10:C10"/>
    <mergeCell ref="E10:F10"/>
    <mergeCell ref="Y10:Y12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9873" r:id="rId3" name="Group Box 1">
              <controlPr locked="0" defaultSize="0" autoFill="0" autoPict="0">
                <anchor moveWithCells="1">
                  <from>
                    <xdr:col>1</xdr:col>
                    <xdr:colOff>0</xdr:colOff>
                    <xdr:row>13</xdr:row>
                    <xdr:rowOff>28575</xdr:rowOff>
                  </from>
                  <to>
                    <xdr:col>2</xdr:col>
                    <xdr:colOff>561975</xdr:colOff>
                    <xdr:row>27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74" r:id="rId4" name="Option Button 2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14</xdr:row>
                    <xdr:rowOff>95250</xdr:rowOff>
                  </from>
                  <to>
                    <xdr:col>2</xdr:col>
                    <xdr:colOff>485775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75" r:id="rId5" name="Option Button 3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15</xdr:row>
                    <xdr:rowOff>171450</xdr:rowOff>
                  </from>
                  <to>
                    <xdr:col>2</xdr:col>
                    <xdr:colOff>485775</xdr:colOff>
                    <xdr:row>17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76" r:id="rId6" name="Option Button 4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17</xdr:row>
                    <xdr:rowOff>66675</xdr:rowOff>
                  </from>
                  <to>
                    <xdr:col>2</xdr:col>
                    <xdr:colOff>485775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77" r:id="rId7" name="Option Button 5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18</xdr:row>
                    <xdr:rowOff>142875</xdr:rowOff>
                  </from>
                  <to>
                    <xdr:col>2</xdr:col>
                    <xdr:colOff>485775</xdr:colOff>
                    <xdr:row>20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78" r:id="rId8" name="Option Button 6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20</xdr:row>
                    <xdr:rowOff>28575</xdr:rowOff>
                  </from>
                  <to>
                    <xdr:col>2</xdr:col>
                    <xdr:colOff>485775</xdr:colOff>
                    <xdr:row>21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79" r:id="rId9" name="Option Button 7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21</xdr:row>
                    <xdr:rowOff>114300</xdr:rowOff>
                  </from>
                  <to>
                    <xdr:col>2</xdr:col>
                    <xdr:colOff>485775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80" r:id="rId10" name="Option Button 8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22</xdr:row>
                    <xdr:rowOff>190500</xdr:rowOff>
                  </from>
                  <to>
                    <xdr:col>2</xdr:col>
                    <xdr:colOff>485775</xdr:colOff>
                    <xdr:row>24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81" r:id="rId11" name="Option Button 9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24</xdr:row>
                    <xdr:rowOff>76200</xdr:rowOff>
                  </from>
                  <to>
                    <xdr:col>2</xdr:col>
                    <xdr:colOff>485775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82" r:id="rId12" name="Group Box 10">
              <controlPr defaultSize="0" autoFill="0" autoPict="0">
                <anchor moveWithCells="1">
                  <from>
                    <xdr:col>1</xdr:col>
                    <xdr:colOff>9525</xdr:colOff>
                    <xdr:row>28</xdr:row>
                    <xdr:rowOff>47625</xdr:rowOff>
                  </from>
                  <to>
                    <xdr:col>2</xdr:col>
                    <xdr:colOff>571500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83" r:id="rId13" name="Option Button 11">
              <controlPr defaultSize="0" autoFill="0" autoLine="0" autoPict="0">
                <anchor moveWithCells="1">
                  <from>
                    <xdr:col>1</xdr:col>
                    <xdr:colOff>276225</xdr:colOff>
                    <xdr:row>29</xdr:row>
                    <xdr:rowOff>114300</xdr:rowOff>
                  </from>
                  <to>
                    <xdr:col>2</xdr:col>
                    <xdr:colOff>485775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84" r:id="rId14" name="Option Button 12">
              <controlPr defaultSize="0" autoFill="0" autoLine="0" autoPict="0">
                <anchor moveWithCells="1">
                  <from>
                    <xdr:col>1</xdr:col>
                    <xdr:colOff>276225</xdr:colOff>
                    <xdr:row>31</xdr:row>
                    <xdr:rowOff>0</xdr:rowOff>
                  </from>
                  <to>
                    <xdr:col>2</xdr:col>
                    <xdr:colOff>485775</xdr:colOff>
                    <xdr:row>32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85" r:id="rId15" name="Option Button 13">
              <controlPr defaultSize="0" autoFill="0" autoLine="0" autoPict="0">
                <anchor moveWithCells="1">
                  <from>
                    <xdr:col>1</xdr:col>
                    <xdr:colOff>276225</xdr:colOff>
                    <xdr:row>32</xdr:row>
                    <xdr:rowOff>85725</xdr:rowOff>
                  </from>
                  <to>
                    <xdr:col>2</xdr:col>
                    <xdr:colOff>485775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86" r:id="rId16" name="Option Button 14">
              <controlPr defaultSize="0" autoFill="0" autoLine="0" autoPict="0">
                <anchor moveWithCells="1">
                  <from>
                    <xdr:col>1</xdr:col>
                    <xdr:colOff>276225</xdr:colOff>
                    <xdr:row>33</xdr:row>
                    <xdr:rowOff>171450</xdr:rowOff>
                  </from>
                  <to>
                    <xdr:col>2</xdr:col>
                    <xdr:colOff>485775</xdr:colOff>
                    <xdr:row>35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87" r:id="rId17" name="Option Button 15">
              <controlPr defaultSize="0" autoFill="0" autoLine="0" autoPict="0">
                <anchor moveWithCells="1">
                  <from>
                    <xdr:col>1</xdr:col>
                    <xdr:colOff>276225</xdr:colOff>
                    <xdr:row>35</xdr:row>
                    <xdr:rowOff>57150</xdr:rowOff>
                  </from>
                  <to>
                    <xdr:col>2</xdr:col>
                    <xdr:colOff>485775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88" r:id="rId18" name="Option Button 16">
              <controlPr defaultSize="0" autoFill="0" autoLine="0" autoPict="0">
                <anchor moveWithCells="1">
                  <from>
                    <xdr:col>1</xdr:col>
                    <xdr:colOff>276225</xdr:colOff>
                    <xdr:row>36</xdr:row>
                    <xdr:rowOff>142875</xdr:rowOff>
                  </from>
                  <to>
                    <xdr:col>2</xdr:col>
                    <xdr:colOff>485775</xdr:colOff>
                    <xdr:row>38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89" r:id="rId19" name="Option Button 17">
              <controlPr defaultSize="0" autoFill="0" autoLine="0" autoPict="0">
                <anchor moveWithCells="1">
                  <from>
                    <xdr:col>1</xdr:col>
                    <xdr:colOff>276225</xdr:colOff>
                    <xdr:row>38</xdr:row>
                    <xdr:rowOff>28575</xdr:rowOff>
                  </from>
                  <to>
                    <xdr:col>2</xdr:col>
                    <xdr:colOff>485775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90" r:id="rId20" name="Option Button 18">
              <controlPr defaultSize="0" autoFill="0" autoLine="0" autoPict="0">
                <anchor moveWithCells="1">
                  <from>
                    <xdr:col>1</xdr:col>
                    <xdr:colOff>276225</xdr:colOff>
                    <xdr:row>39</xdr:row>
                    <xdr:rowOff>114300</xdr:rowOff>
                  </from>
                  <to>
                    <xdr:col>2</xdr:col>
                    <xdr:colOff>485775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91" r:id="rId21" name="Group Box 19">
              <controlPr defaultSize="0" autoFill="0" autoPict="0">
                <anchor moveWithCells="1">
                  <from>
                    <xdr:col>1</xdr:col>
                    <xdr:colOff>9525</xdr:colOff>
                    <xdr:row>43</xdr:row>
                    <xdr:rowOff>142875</xdr:rowOff>
                  </from>
                  <to>
                    <xdr:col>2</xdr:col>
                    <xdr:colOff>571500</xdr:colOff>
                    <xdr:row>57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92" r:id="rId22" name="Option Button 20">
              <controlPr defaultSize="0" autoFill="0" autoLine="0" autoPict="0">
                <anchor moveWithCells="1">
                  <from>
                    <xdr:col>1</xdr:col>
                    <xdr:colOff>276225</xdr:colOff>
                    <xdr:row>45</xdr:row>
                    <xdr:rowOff>0</xdr:rowOff>
                  </from>
                  <to>
                    <xdr:col>2</xdr:col>
                    <xdr:colOff>485775</xdr:colOff>
                    <xdr:row>46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93" r:id="rId23" name="Option Button 21">
              <controlPr defaultSize="0" autoFill="0" autoLine="0" autoPict="0">
                <anchor moveWithCells="1">
                  <from>
                    <xdr:col>1</xdr:col>
                    <xdr:colOff>276225</xdr:colOff>
                    <xdr:row>46</xdr:row>
                    <xdr:rowOff>85725</xdr:rowOff>
                  </from>
                  <to>
                    <xdr:col>2</xdr:col>
                    <xdr:colOff>485775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94" r:id="rId24" name="Option Button 22">
              <controlPr defaultSize="0" autoFill="0" autoLine="0" autoPict="0">
                <anchor moveWithCells="1">
                  <from>
                    <xdr:col>1</xdr:col>
                    <xdr:colOff>276225</xdr:colOff>
                    <xdr:row>47</xdr:row>
                    <xdr:rowOff>161925</xdr:rowOff>
                  </from>
                  <to>
                    <xdr:col>2</xdr:col>
                    <xdr:colOff>485775</xdr:colOff>
                    <xdr:row>49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95" r:id="rId25" name="Option Button 23">
              <controlPr defaultSize="0" autoFill="0" autoLine="0" autoPict="0">
                <anchor moveWithCells="1">
                  <from>
                    <xdr:col>1</xdr:col>
                    <xdr:colOff>276225</xdr:colOff>
                    <xdr:row>49</xdr:row>
                    <xdr:rowOff>57150</xdr:rowOff>
                  </from>
                  <to>
                    <xdr:col>2</xdr:col>
                    <xdr:colOff>485775</xdr:colOff>
                    <xdr:row>50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96" r:id="rId26" name="Option Button 24">
              <controlPr defaultSize="0" autoFill="0" autoLine="0" autoPict="0">
                <anchor moveWithCells="1">
                  <from>
                    <xdr:col>1</xdr:col>
                    <xdr:colOff>276225</xdr:colOff>
                    <xdr:row>50</xdr:row>
                    <xdr:rowOff>133350</xdr:rowOff>
                  </from>
                  <to>
                    <xdr:col>2</xdr:col>
                    <xdr:colOff>485775</xdr:colOff>
                    <xdr:row>52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97" r:id="rId27" name="Option Button 25">
              <controlPr defaultSize="0" autoFill="0" autoLine="0" autoPict="0">
                <anchor moveWithCells="1">
                  <from>
                    <xdr:col>1</xdr:col>
                    <xdr:colOff>276225</xdr:colOff>
                    <xdr:row>52</xdr:row>
                    <xdr:rowOff>19050</xdr:rowOff>
                  </from>
                  <to>
                    <xdr:col>2</xdr:col>
                    <xdr:colOff>485775</xdr:colOff>
                    <xdr:row>53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98" r:id="rId28" name="Option Button 26">
              <controlPr defaultSize="0" autoFill="0" autoLine="0" autoPict="0">
                <anchor moveWithCells="1">
                  <from>
                    <xdr:col>1</xdr:col>
                    <xdr:colOff>276225</xdr:colOff>
                    <xdr:row>53</xdr:row>
                    <xdr:rowOff>104775</xdr:rowOff>
                  </from>
                  <to>
                    <xdr:col>2</xdr:col>
                    <xdr:colOff>485775</xdr:colOff>
                    <xdr:row>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899" r:id="rId29" name="Option Button 27">
              <controlPr defaultSize="0" autoFill="0" autoLine="0" autoPict="0">
                <anchor moveWithCells="1">
                  <from>
                    <xdr:col>1</xdr:col>
                    <xdr:colOff>276225</xdr:colOff>
                    <xdr:row>54</xdr:row>
                    <xdr:rowOff>180975</xdr:rowOff>
                  </from>
                  <to>
                    <xdr:col>2</xdr:col>
                    <xdr:colOff>485775</xdr:colOff>
                    <xdr:row>56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27" r:id="rId30" name="Check Box 55">
              <controlPr defaultSize="0" autoFill="0" autoLine="0" autoPict="0">
                <anchor moveWithCells="1">
                  <from>
                    <xdr:col>9</xdr:col>
                    <xdr:colOff>114300</xdr:colOff>
                    <xdr:row>13</xdr:row>
                    <xdr:rowOff>161925</xdr:rowOff>
                  </from>
                  <to>
                    <xdr:col>9</xdr:col>
                    <xdr:colOff>323850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28" r:id="rId31" name="Check Box 56">
              <controlPr defaultSize="0" autoFill="0" autoLine="0" autoPict="0">
                <anchor moveWithCells="1">
                  <from>
                    <xdr:col>9</xdr:col>
                    <xdr:colOff>114300</xdr:colOff>
                    <xdr:row>14</xdr:row>
                    <xdr:rowOff>161925</xdr:rowOff>
                  </from>
                  <to>
                    <xdr:col>9</xdr:col>
                    <xdr:colOff>323850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29" r:id="rId32" name="Check Box 57">
              <controlPr defaultSize="0" autoFill="0" autoLine="0" autoPict="0">
                <anchor moveWithCells="1">
                  <from>
                    <xdr:col>9</xdr:col>
                    <xdr:colOff>114300</xdr:colOff>
                    <xdr:row>15</xdr:row>
                    <xdr:rowOff>161925</xdr:rowOff>
                  </from>
                  <to>
                    <xdr:col>9</xdr:col>
                    <xdr:colOff>323850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30" r:id="rId33" name="Check Box 58">
              <controlPr defaultSize="0" autoFill="0" autoLine="0" autoPict="0">
                <anchor moveWithCells="1">
                  <from>
                    <xdr:col>9</xdr:col>
                    <xdr:colOff>114300</xdr:colOff>
                    <xdr:row>16</xdr:row>
                    <xdr:rowOff>161925</xdr:rowOff>
                  </from>
                  <to>
                    <xdr:col>9</xdr:col>
                    <xdr:colOff>323850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31" r:id="rId34" name="Check Box 59">
              <controlPr defaultSize="0" autoFill="0" autoLine="0" autoPict="0">
                <anchor moveWithCells="1">
                  <from>
                    <xdr:col>9</xdr:col>
                    <xdr:colOff>66675</xdr:colOff>
                    <xdr:row>28</xdr:row>
                    <xdr:rowOff>171450</xdr:rowOff>
                  </from>
                  <to>
                    <xdr:col>9</xdr:col>
                    <xdr:colOff>276225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32" r:id="rId35" name="Check Box 60">
              <controlPr defaultSize="0" autoFill="0" autoLine="0" autoPict="0">
                <anchor moveWithCells="1">
                  <from>
                    <xdr:col>9</xdr:col>
                    <xdr:colOff>66675</xdr:colOff>
                    <xdr:row>29</xdr:row>
                    <xdr:rowOff>190500</xdr:rowOff>
                  </from>
                  <to>
                    <xdr:col>9</xdr:col>
                    <xdr:colOff>276225</xdr:colOff>
                    <xdr:row>31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33" r:id="rId36" name="Check Box 61">
              <controlPr defaultSize="0" autoFill="0" autoLine="0" autoPict="0">
                <anchor moveWithCells="1">
                  <from>
                    <xdr:col>9</xdr:col>
                    <xdr:colOff>66675</xdr:colOff>
                    <xdr:row>31</xdr:row>
                    <xdr:rowOff>9525</xdr:rowOff>
                  </from>
                  <to>
                    <xdr:col>9</xdr:col>
                    <xdr:colOff>276225</xdr:colOff>
                    <xdr:row>32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34" r:id="rId37" name="Check Box 62">
              <controlPr defaultSize="0" autoFill="0" autoLine="0" autoPict="0">
                <anchor moveWithCells="1">
                  <from>
                    <xdr:col>9</xdr:col>
                    <xdr:colOff>66675</xdr:colOff>
                    <xdr:row>35</xdr:row>
                    <xdr:rowOff>28575</xdr:rowOff>
                  </from>
                  <to>
                    <xdr:col>9</xdr:col>
                    <xdr:colOff>276225</xdr:colOff>
                    <xdr:row>36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35" r:id="rId38" name="Check Box 63">
              <controlPr defaultSize="0" autoFill="0" autoLine="0" autoPict="0">
                <anchor moveWithCells="1">
                  <from>
                    <xdr:col>9</xdr:col>
                    <xdr:colOff>66675</xdr:colOff>
                    <xdr:row>36</xdr:row>
                    <xdr:rowOff>38100</xdr:rowOff>
                  </from>
                  <to>
                    <xdr:col>9</xdr:col>
                    <xdr:colOff>276225</xdr:colOff>
                    <xdr:row>37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36" r:id="rId39" name="Check Box 64">
              <controlPr defaultSize="0" autoFill="0" autoLine="0" autoPict="0">
                <anchor moveWithCells="1">
                  <from>
                    <xdr:col>9</xdr:col>
                    <xdr:colOff>38100</xdr:colOff>
                    <xdr:row>43</xdr:row>
                    <xdr:rowOff>161925</xdr:rowOff>
                  </from>
                  <to>
                    <xdr:col>9</xdr:col>
                    <xdr:colOff>247650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37" r:id="rId40" name="Check Box 65">
              <controlPr defaultSize="0" autoFill="0" autoLine="0" autoPict="0">
                <anchor moveWithCells="1">
                  <from>
                    <xdr:col>9</xdr:col>
                    <xdr:colOff>38100</xdr:colOff>
                    <xdr:row>44</xdr:row>
                    <xdr:rowOff>161925</xdr:rowOff>
                  </from>
                  <to>
                    <xdr:col>9</xdr:col>
                    <xdr:colOff>247650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38" r:id="rId41" name="Check Box 66">
              <controlPr defaultSize="0" autoFill="0" autoLine="0" autoPict="0">
                <anchor moveWithCells="1">
                  <from>
                    <xdr:col>9</xdr:col>
                    <xdr:colOff>38100</xdr:colOff>
                    <xdr:row>45</xdr:row>
                    <xdr:rowOff>161925</xdr:rowOff>
                  </from>
                  <to>
                    <xdr:col>9</xdr:col>
                    <xdr:colOff>247650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39" r:id="rId42" name="Check Box 67">
              <controlPr defaultSize="0" autoFill="0" autoLine="0" autoPict="0">
                <anchor moveWithCells="1">
                  <from>
                    <xdr:col>9</xdr:col>
                    <xdr:colOff>38100</xdr:colOff>
                    <xdr:row>46</xdr:row>
                    <xdr:rowOff>152400</xdr:rowOff>
                  </from>
                  <to>
                    <xdr:col>9</xdr:col>
                    <xdr:colOff>247650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40" r:id="rId43" name="Check Box 68">
              <controlPr defaultSize="0" autoFill="0" autoLine="0" autoPict="0">
                <anchor moveWithCells="1">
                  <from>
                    <xdr:col>9</xdr:col>
                    <xdr:colOff>38100</xdr:colOff>
                    <xdr:row>47</xdr:row>
                    <xdr:rowOff>152400</xdr:rowOff>
                  </from>
                  <to>
                    <xdr:col>9</xdr:col>
                    <xdr:colOff>247650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41" r:id="rId44" name="Check Box 69">
              <controlPr defaultSize="0" autoFill="0" autoLine="0" autoPict="0">
                <anchor moveWithCells="1">
                  <from>
                    <xdr:col>14</xdr:col>
                    <xdr:colOff>104775</xdr:colOff>
                    <xdr:row>13</xdr:row>
                    <xdr:rowOff>171450</xdr:rowOff>
                  </from>
                  <to>
                    <xdr:col>14</xdr:col>
                    <xdr:colOff>314325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42" r:id="rId45" name="Check Box 70">
              <controlPr defaultSize="0" autoFill="0" autoLine="0" autoPict="0">
                <anchor moveWithCells="1">
                  <from>
                    <xdr:col>14</xdr:col>
                    <xdr:colOff>104775</xdr:colOff>
                    <xdr:row>14</xdr:row>
                    <xdr:rowOff>171450</xdr:rowOff>
                  </from>
                  <to>
                    <xdr:col>14</xdr:col>
                    <xdr:colOff>314325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43" r:id="rId46" name="Check Box 71">
              <controlPr defaultSize="0" autoFill="0" autoLine="0" autoPict="0">
                <anchor moveWithCells="1">
                  <from>
                    <xdr:col>14</xdr:col>
                    <xdr:colOff>104775</xdr:colOff>
                    <xdr:row>15</xdr:row>
                    <xdr:rowOff>171450</xdr:rowOff>
                  </from>
                  <to>
                    <xdr:col>14</xdr:col>
                    <xdr:colOff>314325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44" r:id="rId47" name="Check Box 72">
              <controlPr defaultSize="0" autoFill="0" autoLine="0" autoPict="0">
                <anchor moveWithCells="1">
                  <from>
                    <xdr:col>14</xdr:col>
                    <xdr:colOff>104775</xdr:colOff>
                    <xdr:row>16</xdr:row>
                    <xdr:rowOff>171450</xdr:rowOff>
                  </from>
                  <to>
                    <xdr:col>14</xdr:col>
                    <xdr:colOff>314325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45" r:id="rId48" name="Check Box 73">
              <controlPr defaultSize="0" autoFill="0" autoLine="0" autoPict="0">
                <anchor moveWithCells="1">
                  <from>
                    <xdr:col>14</xdr:col>
                    <xdr:colOff>104775</xdr:colOff>
                    <xdr:row>28</xdr:row>
                    <xdr:rowOff>171450</xdr:rowOff>
                  </from>
                  <to>
                    <xdr:col>14</xdr:col>
                    <xdr:colOff>314325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46" r:id="rId49" name="Check Box 74">
              <controlPr defaultSize="0" autoFill="0" autoLine="0" autoPict="0">
                <anchor moveWithCells="1">
                  <from>
                    <xdr:col>14</xdr:col>
                    <xdr:colOff>104775</xdr:colOff>
                    <xdr:row>29</xdr:row>
                    <xdr:rowOff>171450</xdr:rowOff>
                  </from>
                  <to>
                    <xdr:col>14</xdr:col>
                    <xdr:colOff>314325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47" r:id="rId50" name="Check Box 75">
              <controlPr defaultSize="0" autoFill="0" autoLine="0" autoPict="0">
                <anchor moveWithCells="1">
                  <from>
                    <xdr:col>14</xdr:col>
                    <xdr:colOff>104775</xdr:colOff>
                    <xdr:row>30</xdr:row>
                    <xdr:rowOff>171450</xdr:rowOff>
                  </from>
                  <to>
                    <xdr:col>14</xdr:col>
                    <xdr:colOff>314325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48" r:id="rId51" name="Check Box 76">
              <controlPr defaultSize="0" autoFill="0" autoLine="0" autoPict="0">
                <anchor moveWithCells="1">
                  <from>
                    <xdr:col>14</xdr:col>
                    <xdr:colOff>104775</xdr:colOff>
                    <xdr:row>31</xdr:row>
                    <xdr:rowOff>171450</xdr:rowOff>
                  </from>
                  <to>
                    <xdr:col>14</xdr:col>
                    <xdr:colOff>314325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49" r:id="rId52" name="Check Box 77">
              <controlPr defaultSize="0" autoFill="0" autoLine="0" autoPict="0">
                <anchor moveWithCells="1">
                  <from>
                    <xdr:col>14</xdr:col>
                    <xdr:colOff>104775</xdr:colOff>
                    <xdr:row>43</xdr:row>
                    <xdr:rowOff>171450</xdr:rowOff>
                  </from>
                  <to>
                    <xdr:col>14</xdr:col>
                    <xdr:colOff>314325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50" r:id="rId53" name="Check Box 78">
              <controlPr defaultSize="0" autoFill="0" autoLine="0" autoPict="0">
                <anchor moveWithCells="1">
                  <from>
                    <xdr:col>14</xdr:col>
                    <xdr:colOff>104775</xdr:colOff>
                    <xdr:row>44</xdr:row>
                    <xdr:rowOff>171450</xdr:rowOff>
                  </from>
                  <to>
                    <xdr:col>14</xdr:col>
                    <xdr:colOff>314325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51" r:id="rId54" name="Check Box 79">
              <controlPr defaultSize="0" autoFill="0" autoLine="0" autoPict="0">
                <anchor moveWithCells="1">
                  <from>
                    <xdr:col>14</xdr:col>
                    <xdr:colOff>104775</xdr:colOff>
                    <xdr:row>45</xdr:row>
                    <xdr:rowOff>171450</xdr:rowOff>
                  </from>
                  <to>
                    <xdr:col>14</xdr:col>
                    <xdr:colOff>314325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52" r:id="rId55" name="Check Box 80">
              <controlPr defaultSize="0" autoFill="0" autoLine="0" autoPict="0">
                <anchor moveWithCells="1">
                  <from>
                    <xdr:col>14</xdr:col>
                    <xdr:colOff>104775</xdr:colOff>
                    <xdr:row>46</xdr:row>
                    <xdr:rowOff>171450</xdr:rowOff>
                  </from>
                  <to>
                    <xdr:col>14</xdr:col>
                    <xdr:colOff>314325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65" r:id="rId56" name="Check Box 93">
              <controlPr defaultSize="0" autoFill="0" autoLine="0" autoPict="0">
                <anchor moveWithCells="1">
                  <from>
                    <xdr:col>9</xdr:col>
                    <xdr:colOff>114300</xdr:colOff>
                    <xdr:row>20</xdr:row>
                    <xdr:rowOff>161925</xdr:rowOff>
                  </from>
                  <to>
                    <xdr:col>11</xdr:col>
                    <xdr:colOff>19050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66" r:id="rId57" name="Check Box 94">
              <controlPr defaultSize="0" autoFill="0" autoLine="0" autoPict="0">
                <anchor moveWithCells="1">
                  <from>
                    <xdr:col>9</xdr:col>
                    <xdr:colOff>114300</xdr:colOff>
                    <xdr:row>21</xdr:row>
                    <xdr:rowOff>152400</xdr:rowOff>
                  </from>
                  <to>
                    <xdr:col>11</xdr:col>
                    <xdr:colOff>9525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69" r:id="rId58" name="Check Box 97">
              <controlPr defaultSize="0" autoFill="0" autoLine="0" autoPict="0">
                <anchor moveWithCells="1">
                  <from>
                    <xdr:col>9</xdr:col>
                    <xdr:colOff>66675</xdr:colOff>
                    <xdr:row>37</xdr:row>
                    <xdr:rowOff>57150</xdr:rowOff>
                  </from>
                  <to>
                    <xdr:col>10</xdr:col>
                    <xdr:colOff>57150</xdr:colOff>
                    <xdr:row>38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70" r:id="rId59" name="Check Box 98">
              <controlPr defaultSize="0" autoFill="0" autoLine="0" autoPict="0">
                <anchor moveWithCells="1">
                  <from>
                    <xdr:col>9</xdr:col>
                    <xdr:colOff>66675</xdr:colOff>
                    <xdr:row>38</xdr:row>
                    <xdr:rowOff>38100</xdr:rowOff>
                  </from>
                  <to>
                    <xdr:col>10</xdr:col>
                    <xdr:colOff>57150</xdr:colOff>
                    <xdr:row>39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72" r:id="rId60" name="Check Box 100">
              <controlPr defaultSize="0" autoFill="0" autoLine="0" autoPict="0">
                <anchor moveWithCells="1">
                  <from>
                    <xdr:col>9</xdr:col>
                    <xdr:colOff>38100</xdr:colOff>
                    <xdr:row>51</xdr:row>
                    <xdr:rowOff>152400</xdr:rowOff>
                  </from>
                  <to>
                    <xdr:col>9</xdr:col>
                    <xdr:colOff>247650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73" r:id="rId61" name="Check Box 101">
              <controlPr defaultSize="0" autoFill="0" autoLine="0" autoPict="0">
                <anchor moveWithCells="1">
                  <from>
                    <xdr:col>9</xdr:col>
                    <xdr:colOff>38100</xdr:colOff>
                    <xdr:row>52</xdr:row>
                    <xdr:rowOff>152400</xdr:rowOff>
                  </from>
                  <to>
                    <xdr:col>9</xdr:col>
                    <xdr:colOff>247650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74" r:id="rId62" name="Check Box 102">
              <controlPr defaultSize="0" autoFill="0" autoLine="0" autoPict="0">
                <anchor moveWithCells="1">
                  <from>
                    <xdr:col>9</xdr:col>
                    <xdr:colOff>38100</xdr:colOff>
                    <xdr:row>53</xdr:row>
                    <xdr:rowOff>152400</xdr:rowOff>
                  </from>
                  <to>
                    <xdr:col>9</xdr:col>
                    <xdr:colOff>247650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75" r:id="rId63" name="Check Box 103">
              <controlPr defaultSize="0" autoFill="0" autoLine="0" autoPict="0">
                <anchor moveWithCells="1">
                  <from>
                    <xdr:col>9</xdr:col>
                    <xdr:colOff>114300</xdr:colOff>
                    <xdr:row>18</xdr:row>
                    <xdr:rowOff>161925</xdr:rowOff>
                  </from>
                  <to>
                    <xdr:col>9</xdr:col>
                    <xdr:colOff>323850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76" r:id="rId64" name="Check Box 104">
              <controlPr defaultSize="0" autoFill="0" autoLine="0" autoPict="0">
                <anchor moveWithCells="1">
                  <from>
                    <xdr:col>9</xdr:col>
                    <xdr:colOff>114300</xdr:colOff>
                    <xdr:row>17</xdr:row>
                    <xdr:rowOff>161925</xdr:rowOff>
                  </from>
                  <to>
                    <xdr:col>9</xdr:col>
                    <xdr:colOff>323850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77" r:id="rId65" name="Check Box 105">
              <controlPr defaultSize="0" autoFill="0" autoLine="0" autoPict="0">
                <anchor moveWithCells="1">
                  <from>
                    <xdr:col>9</xdr:col>
                    <xdr:colOff>114300</xdr:colOff>
                    <xdr:row>19</xdr:row>
                    <xdr:rowOff>161925</xdr:rowOff>
                  </from>
                  <to>
                    <xdr:col>9</xdr:col>
                    <xdr:colOff>323850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79" r:id="rId66" name="Check Box 107">
              <controlPr defaultSize="0" autoFill="0" autoLine="0" autoPict="0">
                <anchor moveWithCells="1">
                  <from>
                    <xdr:col>9</xdr:col>
                    <xdr:colOff>66675</xdr:colOff>
                    <xdr:row>32</xdr:row>
                    <xdr:rowOff>9525</xdr:rowOff>
                  </from>
                  <to>
                    <xdr:col>9</xdr:col>
                    <xdr:colOff>276225</xdr:colOff>
                    <xdr:row>33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80" r:id="rId67" name="Check Box 108">
              <controlPr defaultSize="0" autoFill="0" autoLine="0" autoPict="0">
                <anchor moveWithCells="1">
                  <from>
                    <xdr:col>9</xdr:col>
                    <xdr:colOff>66675</xdr:colOff>
                    <xdr:row>33</xdr:row>
                    <xdr:rowOff>9525</xdr:rowOff>
                  </from>
                  <to>
                    <xdr:col>9</xdr:col>
                    <xdr:colOff>276225</xdr:colOff>
                    <xdr:row>34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81" r:id="rId68" name="Check Box 109">
              <controlPr defaultSize="0" autoFill="0" autoLine="0" autoPict="0">
                <anchor moveWithCells="1">
                  <from>
                    <xdr:col>9</xdr:col>
                    <xdr:colOff>66675</xdr:colOff>
                    <xdr:row>34</xdr:row>
                    <xdr:rowOff>9525</xdr:rowOff>
                  </from>
                  <to>
                    <xdr:col>9</xdr:col>
                    <xdr:colOff>276225</xdr:colOff>
                    <xdr:row>35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82" r:id="rId69" name="Check Box 110">
              <controlPr defaultSize="0" autoFill="0" autoLine="0" autoPict="0">
                <anchor moveWithCells="1">
                  <from>
                    <xdr:col>9</xdr:col>
                    <xdr:colOff>38100</xdr:colOff>
                    <xdr:row>49</xdr:row>
                    <xdr:rowOff>152400</xdr:rowOff>
                  </from>
                  <to>
                    <xdr:col>9</xdr:col>
                    <xdr:colOff>247650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83" r:id="rId70" name="Check Box 111">
              <controlPr defaultSize="0" autoFill="0" autoLine="0" autoPict="0">
                <anchor moveWithCells="1">
                  <from>
                    <xdr:col>9</xdr:col>
                    <xdr:colOff>38100</xdr:colOff>
                    <xdr:row>48</xdr:row>
                    <xdr:rowOff>152400</xdr:rowOff>
                  </from>
                  <to>
                    <xdr:col>9</xdr:col>
                    <xdr:colOff>247650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84" r:id="rId71" name="Check Box 112">
              <controlPr defaultSize="0" autoFill="0" autoLine="0" autoPict="0">
                <anchor moveWithCells="1">
                  <from>
                    <xdr:col>9</xdr:col>
                    <xdr:colOff>38100</xdr:colOff>
                    <xdr:row>50</xdr:row>
                    <xdr:rowOff>152400</xdr:rowOff>
                  </from>
                  <to>
                    <xdr:col>9</xdr:col>
                    <xdr:colOff>247650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85" r:id="rId72" name="Check Box 113">
              <controlPr defaultSize="0" autoFill="0" autoLine="0" autoPict="0">
                <anchor moveWithCells="1">
                  <from>
                    <xdr:col>14</xdr:col>
                    <xdr:colOff>104775</xdr:colOff>
                    <xdr:row>18</xdr:row>
                    <xdr:rowOff>171450</xdr:rowOff>
                  </from>
                  <to>
                    <xdr:col>14</xdr:col>
                    <xdr:colOff>314325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86" r:id="rId73" name="Check Box 114">
              <controlPr defaultSize="0" autoFill="0" autoLine="0" autoPict="0">
                <anchor moveWithCells="1">
                  <from>
                    <xdr:col>14</xdr:col>
                    <xdr:colOff>104775</xdr:colOff>
                    <xdr:row>17</xdr:row>
                    <xdr:rowOff>171450</xdr:rowOff>
                  </from>
                  <to>
                    <xdr:col>14</xdr:col>
                    <xdr:colOff>314325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87" r:id="rId74" name="Check Box 115">
              <controlPr defaultSize="0" autoFill="0" autoLine="0" autoPict="0">
                <anchor moveWithCells="1">
                  <from>
                    <xdr:col>14</xdr:col>
                    <xdr:colOff>104775</xdr:colOff>
                    <xdr:row>20</xdr:row>
                    <xdr:rowOff>171450</xdr:rowOff>
                  </from>
                  <to>
                    <xdr:col>14</xdr:col>
                    <xdr:colOff>314325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88" r:id="rId75" name="Check Box 116">
              <controlPr defaultSize="0" autoFill="0" autoLine="0" autoPict="0">
                <anchor moveWithCells="1">
                  <from>
                    <xdr:col>14</xdr:col>
                    <xdr:colOff>104775</xdr:colOff>
                    <xdr:row>19</xdr:row>
                    <xdr:rowOff>171450</xdr:rowOff>
                  </from>
                  <to>
                    <xdr:col>14</xdr:col>
                    <xdr:colOff>314325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89" r:id="rId76" name="Check Box 117">
              <controlPr defaultSize="0" autoFill="0" autoLine="0" autoPict="0">
                <anchor moveWithCells="1">
                  <from>
                    <xdr:col>14</xdr:col>
                    <xdr:colOff>104775</xdr:colOff>
                    <xdr:row>21</xdr:row>
                    <xdr:rowOff>171450</xdr:rowOff>
                  </from>
                  <to>
                    <xdr:col>14</xdr:col>
                    <xdr:colOff>314325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90" r:id="rId77" name="Check Box 118">
              <controlPr defaultSize="0" autoFill="0" autoLine="0" autoPict="0">
                <anchor moveWithCells="1">
                  <from>
                    <xdr:col>14</xdr:col>
                    <xdr:colOff>104775</xdr:colOff>
                    <xdr:row>22</xdr:row>
                    <xdr:rowOff>171450</xdr:rowOff>
                  </from>
                  <to>
                    <xdr:col>14</xdr:col>
                    <xdr:colOff>314325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91" r:id="rId78" name="Check Box 119">
              <controlPr defaultSize="0" autoFill="0" autoLine="0" autoPict="0">
                <anchor moveWithCells="1">
                  <from>
                    <xdr:col>14</xdr:col>
                    <xdr:colOff>104775</xdr:colOff>
                    <xdr:row>23</xdr:row>
                    <xdr:rowOff>171450</xdr:rowOff>
                  </from>
                  <to>
                    <xdr:col>14</xdr:col>
                    <xdr:colOff>314325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92" r:id="rId79" name="Check Box 120">
              <controlPr defaultSize="0" autoFill="0" autoLine="0" autoPict="0">
                <anchor moveWithCells="1">
                  <from>
                    <xdr:col>14</xdr:col>
                    <xdr:colOff>104775</xdr:colOff>
                    <xdr:row>32</xdr:row>
                    <xdr:rowOff>171450</xdr:rowOff>
                  </from>
                  <to>
                    <xdr:col>14</xdr:col>
                    <xdr:colOff>314325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93" r:id="rId80" name="Check Box 121">
              <controlPr defaultSize="0" autoFill="0" autoLine="0" autoPict="0">
                <anchor moveWithCells="1">
                  <from>
                    <xdr:col>14</xdr:col>
                    <xdr:colOff>104775</xdr:colOff>
                    <xdr:row>33</xdr:row>
                    <xdr:rowOff>171450</xdr:rowOff>
                  </from>
                  <to>
                    <xdr:col>14</xdr:col>
                    <xdr:colOff>314325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94" r:id="rId81" name="Check Box 122">
              <controlPr defaultSize="0" autoFill="0" autoLine="0" autoPict="0">
                <anchor moveWithCells="1">
                  <from>
                    <xdr:col>14</xdr:col>
                    <xdr:colOff>104775</xdr:colOff>
                    <xdr:row>34</xdr:row>
                    <xdr:rowOff>171450</xdr:rowOff>
                  </from>
                  <to>
                    <xdr:col>14</xdr:col>
                    <xdr:colOff>314325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95" r:id="rId82" name="Check Box 123">
              <controlPr defaultSize="0" autoFill="0" autoLine="0" autoPict="0">
                <anchor moveWithCells="1">
                  <from>
                    <xdr:col>14</xdr:col>
                    <xdr:colOff>104775</xdr:colOff>
                    <xdr:row>35</xdr:row>
                    <xdr:rowOff>171450</xdr:rowOff>
                  </from>
                  <to>
                    <xdr:col>14</xdr:col>
                    <xdr:colOff>314325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96" r:id="rId83" name="Check Box 124">
              <controlPr defaultSize="0" autoFill="0" autoLine="0" autoPict="0">
                <anchor moveWithCells="1">
                  <from>
                    <xdr:col>14</xdr:col>
                    <xdr:colOff>104775</xdr:colOff>
                    <xdr:row>36</xdr:row>
                    <xdr:rowOff>171450</xdr:rowOff>
                  </from>
                  <to>
                    <xdr:col>14</xdr:col>
                    <xdr:colOff>314325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97" r:id="rId84" name="Check Box 125">
              <controlPr defaultSize="0" autoFill="0" autoLine="0" autoPict="0">
                <anchor moveWithCells="1">
                  <from>
                    <xdr:col>14</xdr:col>
                    <xdr:colOff>104775</xdr:colOff>
                    <xdr:row>37</xdr:row>
                    <xdr:rowOff>171450</xdr:rowOff>
                  </from>
                  <to>
                    <xdr:col>14</xdr:col>
                    <xdr:colOff>314325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98" r:id="rId85" name="Check Box 126">
              <controlPr defaultSize="0" autoFill="0" autoLine="0" autoPict="0">
                <anchor moveWithCells="1">
                  <from>
                    <xdr:col>14</xdr:col>
                    <xdr:colOff>104775</xdr:colOff>
                    <xdr:row>38</xdr:row>
                    <xdr:rowOff>171450</xdr:rowOff>
                  </from>
                  <to>
                    <xdr:col>14</xdr:col>
                    <xdr:colOff>314325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9999" r:id="rId86" name="Check Box 127">
              <controlPr defaultSize="0" autoFill="0" autoLine="0" autoPict="0">
                <anchor moveWithCells="1">
                  <from>
                    <xdr:col>14</xdr:col>
                    <xdr:colOff>104775</xdr:colOff>
                    <xdr:row>47</xdr:row>
                    <xdr:rowOff>171450</xdr:rowOff>
                  </from>
                  <to>
                    <xdr:col>14</xdr:col>
                    <xdr:colOff>314325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00" r:id="rId87" name="Check Box 128">
              <controlPr defaultSize="0" autoFill="0" autoLine="0" autoPict="0">
                <anchor moveWithCells="1">
                  <from>
                    <xdr:col>14</xdr:col>
                    <xdr:colOff>104775</xdr:colOff>
                    <xdr:row>48</xdr:row>
                    <xdr:rowOff>171450</xdr:rowOff>
                  </from>
                  <to>
                    <xdr:col>14</xdr:col>
                    <xdr:colOff>314325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01" r:id="rId88" name="Check Box 129">
              <controlPr defaultSize="0" autoFill="0" autoLine="0" autoPict="0">
                <anchor moveWithCells="1">
                  <from>
                    <xdr:col>14</xdr:col>
                    <xdr:colOff>104775</xdr:colOff>
                    <xdr:row>49</xdr:row>
                    <xdr:rowOff>171450</xdr:rowOff>
                  </from>
                  <to>
                    <xdr:col>14</xdr:col>
                    <xdr:colOff>314325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02" r:id="rId89" name="Check Box 130">
              <controlPr defaultSize="0" autoFill="0" autoLine="0" autoPict="0">
                <anchor moveWithCells="1">
                  <from>
                    <xdr:col>14</xdr:col>
                    <xdr:colOff>104775</xdr:colOff>
                    <xdr:row>50</xdr:row>
                    <xdr:rowOff>171450</xdr:rowOff>
                  </from>
                  <to>
                    <xdr:col>14</xdr:col>
                    <xdr:colOff>314325</xdr:colOff>
                    <xdr:row>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03" r:id="rId90" name="Check Box 131">
              <controlPr defaultSize="0" autoFill="0" autoLine="0" autoPict="0">
                <anchor moveWithCells="1">
                  <from>
                    <xdr:col>14</xdr:col>
                    <xdr:colOff>104775</xdr:colOff>
                    <xdr:row>51</xdr:row>
                    <xdr:rowOff>171450</xdr:rowOff>
                  </from>
                  <to>
                    <xdr:col>14</xdr:col>
                    <xdr:colOff>314325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04" r:id="rId91" name="Check Box 132">
              <controlPr defaultSize="0" autoFill="0" autoLine="0" autoPict="0">
                <anchor moveWithCells="1">
                  <from>
                    <xdr:col>14</xdr:col>
                    <xdr:colOff>104775</xdr:colOff>
                    <xdr:row>52</xdr:row>
                    <xdr:rowOff>171450</xdr:rowOff>
                  </from>
                  <to>
                    <xdr:col>14</xdr:col>
                    <xdr:colOff>314325</xdr:colOff>
                    <xdr:row>54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05" r:id="rId92" name="Check Box 133">
              <controlPr defaultSize="0" autoFill="0" autoLine="0" autoPict="0">
                <anchor moveWithCells="1">
                  <from>
                    <xdr:col>14</xdr:col>
                    <xdr:colOff>104775</xdr:colOff>
                    <xdr:row>53</xdr:row>
                    <xdr:rowOff>171450</xdr:rowOff>
                  </from>
                  <to>
                    <xdr:col>14</xdr:col>
                    <xdr:colOff>314325</xdr:colOff>
                    <xdr:row>55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06" r:id="rId93" name="Check Box 134">
              <controlPr defaultSize="0" autoFill="0" autoLine="0" autoPict="0">
                <anchor moveWithCells="1">
                  <from>
                    <xdr:col>9</xdr:col>
                    <xdr:colOff>114300</xdr:colOff>
                    <xdr:row>22</xdr:row>
                    <xdr:rowOff>152400</xdr:rowOff>
                  </from>
                  <to>
                    <xdr:col>11</xdr:col>
                    <xdr:colOff>9525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08" r:id="rId94" name="Check Box 136">
              <controlPr defaultSize="0" autoFill="0" autoLine="0" autoPict="0">
                <anchor moveWithCells="1">
                  <from>
                    <xdr:col>9</xdr:col>
                    <xdr:colOff>114300</xdr:colOff>
                    <xdr:row>23</xdr:row>
                    <xdr:rowOff>152400</xdr:rowOff>
                  </from>
                  <to>
                    <xdr:col>11</xdr:col>
                    <xdr:colOff>9525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009" r:id="rId95" name="Check Box 137">
              <controlPr defaultSize="0" autoFill="0" autoLine="0" autoPict="0">
                <anchor moveWithCells="1">
                  <from>
                    <xdr:col>9</xdr:col>
                    <xdr:colOff>66675</xdr:colOff>
                    <xdr:row>39</xdr:row>
                    <xdr:rowOff>28575</xdr:rowOff>
                  </from>
                  <to>
                    <xdr:col>10</xdr:col>
                    <xdr:colOff>57150</xdr:colOff>
                    <xdr:row>40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315A9-306C-4BF0-93F4-61A57361A2D1}">
  <sheetPr codeName="Sheet2">
    <tabColor theme="1"/>
  </sheetPr>
  <dimension ref="A1:I941"/>
  <sheetViews>
    <sheetView workbookViewId="0">
      <selection activeCell="A2" sqref="A2"/>
    </sheetView>
  </sheetViews>
  <sheetFormatPr defaultRowHeight="15" x14ac:dyDescent="0.25"/>
  <cols>
    <col min="1" max="1" width="11.42578125" bestFit="1" customWidth="1"/>
    <col min="2" max="2" width="14.7109375" bestFit="1" customWidth="1"/>
    <col min="3" max="3" width="81.140625" bestFit="1" customWidth="1"/>
    <col min="4" max="4" width="50.7109375" bestFit="1" customWidth="1"/>
    <col min="5" max="5" width="66.5703125" bestFit="1" customWidth="1"/>
    <col min="6" max="6" width="81.140625" bestFit="1" customWidth="1"/>
    <col min="7" max="7" width="16" bestFit="1" customWidth="1"/>
    <col min="8" max="8" width="81.140625" bestFit="1" customWidth="1"/>
    <col min="9" max="10" width="10.7109375" bestFit="1" customWidth="1"/>
    <col min="11" max="11" width="81.140625" bestFit="1" customWidth="1"/>
    <col min="12" max="12" width="7.85546875" customWidth="1"/>
    <col min="13" max="13" width="13.85546875" bestFit="1" customWidth="1"/>
    <col min="14" max="14" width="16" customWidth="1"/>
    <col min="15" max="15" width="19.42578125" customWidth="1"/>
    <col min="16" max="16" width="80.7109375" bestFit="1" customWidth="1"/>
    <col min="17" max="17" width="20" customWidth="1"/>
    <col min="18" max="18" width="9.5703125" bestFit="1" customWidth="1"/>
    <col min="19" max="19" width="11.42578125" customWidth="1"/>
    <col min="20" max="20" width="13.85546875" customWidth="1"/>
  </cols>
  <sheetData>
    <row r="1" spans="1:9" x14ac:dyDescent="0.25">
      <c r="A1" t="s">
        <v>1</v>
      </c>
      <c r="B1" t="s">
        <v>5</v>
      </c>
      <c r="C1" t="s">
        <v>1524</v>
      </c>
      <c r="D1" t="s">
        <v>1719</v>
      </c>
      <c r="E1" t="s">
        <v>1502</v>
      </c>
      <c r="F1" t="s">
        <v>1525</v>
      </c>
      <c r="G1" t="s">
        <v>6</v>
      </c>
      <c r="H1" t="s">
        <v>7</v>
      </c>
      <c r="I1" t="s">
        <v>1511</v>
      </c>
    </row>
    <row r="2" spans="1:9" x14ac:dyDescent="0.25">
      <c r="A2" s="2" t="s">
        <v>9</v>
      </c>
      <c r="B2" s="2" t="s">
        <v>11</v>
      </c>
      <c r="C2" t="s">
        <v>1526</v>
      </c>
      <c r="D2" t="s">
        <v>1461</v>
      </c>
      <c r="F2" t="s">
        <v>1527</v>
      </c>
      <c r="G2" t="s">
        <v>12</v>
      </c>
      <c r="H2" t="s">
        <v>13</v>
      </c>
      <c r="I2" t="e">
        <f>_xlfn.XLOOKUP(ICT_questions_2022[[#This Row],[Question_nb]],Weights!#REF!,Weights!#REF!)</f>
        <v>#REF!</v>
      </c>
    </row>
    <row r="3" spans="1:9" x14ac:dyDescent="0.25">
      <c r="A3" s="2" t="s">
        <v>15</v>
      </c>
      <c r="B3" s="2" t="s">
        <v>16</v>
      </c>
      <c r="C3" t="s">
        <v>1528</v>
      </c>
      <c r="D3" t="s">
        <v>1461</v>
      </c>
      <c r="F3" t="s">
        <v>1529</v>
      </c>
      <c r="G3" t="s">
        <v>17</v>
      </c>
      <c r="H3" t="s">
        <v>18</v>
      </c>
      <c r="I3" t="e">
        <f>_xlfn.XLOOKUP(ICT_questions_2022[[#This Row],[Question_nb]],Weights!#REF!,Weights!#REF!)</f>
        <v>#REF!</v>
      </c>
    </row>
    <row r="4" spans="1:9" x14ac:dyDescent="0.25">
      <c r="A4" s="2" t="s">
        <v>15</v>
      </c>
      <c r="B4" s="2" t="s">
        <v>19</v>
      </c>
      <c r="C4" t="s">
        <v>1528</v>
      </c>
      <c r="D4" t="s">
        <v>1461</v>
      </c>
      <c r="F4" t="s">
        <v>1530</v>
      </c>
      <c r="G4" t="s">
        <v>17</v>
      </c>
      <c r="H4" t="s">
        <v>20</v>
      </c>
      <c r="I4" t="e">
        <f>_xlfn.XLOOKUP(ICT_questions_2022[[#This Row],[Question_nb]],Weights!#REF!,Weights!#REF!)</f>
        <v>#REF!</v>
      </c>
    </row>
    <row r="5" spans="1:9" x14ac:dyDescent="0.25">
      <c r="A5" s="2" t="s">
        <v>15</v>
      </c>
      <c r="B5" s="2" t="s">
        <v>22</v>
      </c>
      <c r="C5" t="s">
        <v>1528</v>
      </c>
      <c r="D5" t="s">
        <v>1461</v>
      </c>
      <c r="F5" t="s">
        <v>1531</v>
      </c>
      <c r="G5" t="s">
        <v>17</v>
      </c>
      <c r="H5" t="s">
        <v>23</v>
      </c>
      <c r="I5" t="e">
        <f>_xlfn.XLOOKUP(ICT_questions_2022[[#This Row],[Question_nb]],Weights!#REF!,Weights!#REF!)</f>
        <v>#REF!</v>
      </c>
    </row>
    <row r="6" spans="1:9" x14ac:dyDescent="0.25">
      <c r="A6" s="2" t="s">
        <v>15</v>
      </c>
      <c r="B6" s="2" t="s">
        <v>25</v>
      </c>
      <c r="C6" t="s">
        <v>1528</v>
      </c>
      <c r="D6" t="s">
        <v>1461</v>
      </c>
      <c r="F6" t="s">
        <v>1532</v>
      </c>
      <c r="G6" t="s">
        <v>17</v>
      </c>
      <c r="H6" t="s">
        <v>26</v>
      </c>
      <c r="I6" t="e">
        <f>_xlfn.XLOOKUP(ICT_questions_2022[[#This Row],[Question_nb]],Weights!#REF!,Weights!#REF!)</f>
        <v>#REF!</v>
      </c>
    </row>
    <row r="7" spans="1:9" x14ac:dyDescent="0.25">
      <c r="A7" s="2" t="s">
        <v>15</v>
      </c>
      <c r="B7" s="2" t="s">
        <v>28</v>
      </c>
      <c r="C7" t="s">
        <v>1528</v>
      </c>
      <c r="D7" t="s">
        <v>1461</v>
      </c>
      <c r="F7" t="s">
        <v>1533</v>
      </c>
      <c r="G7" t="s">
        <v>17</v>
      </c>
      <c r="H7" t="s">
        <v>29</v>
      </c>
      <c r="I7" t="e">
        <f>_xlfn.XLOOKUP(ICT_questions_2022[[#This Row],[Question_nb]],Weights!#REF!,Weights!#REF!)</f>
        <v>#REF!</v>
      </c>
    </row>
    <row r="8" spans="1:9" x14ac:dyDescent="0.25">
      <c r="A8" s="2" t="s">
        <v>15</v>
      </c>
      <c r="B8" s="2" t="s">
        <v>31</v>
      </c>
      <c r="C8" t="s">
        <v>1528</v>
      </c>
      <c r="D8" t="s">
        <v>1461</v>
      </c>
      <c r="F8" t="s">
        <v>1534</v>
      </c>
      <c r="G8" t="s">
        <v>17</v>
      </c>
      <c r="H8" t="s">
        <v>32</v>
      </c>
      <c r="I8" t="e">
        <f>_xlfn.XLOOKUP(ICT_questions_2022[[#This Row],[Question_nb]],Weights!#REF!,Weights!#REF!)</f>
        <v>#REF!</v>
      </c>
    </row>
    <row r="9" spans="1:9" x14ac:dyDescent="0.25">
      <c r="A9" s="2" t="s">
        <v>15</v>
      </c>
      <c r="B9" s="2" t="s">
        <v>34</v>
      </c>
      <c r="C9" t="s">
        <v>1528</v>
      </c>
      <c r="D9" t="s">
        <v>1461</v>
      </c>
      <c r="F9" t="s">
        <v>1535</v>
      </c>
      <c r="G9" t="s">
        <v>17</v>
      </c>
      <c r="H9" t="s">
        <v>35</v>
      </c>
      <c r="I9" t="e">
        <f>_xlfn.XLOOKUP(ICT_questions_2022[[#This Row],[Question_nb]],Weights!#REF!,Weights!#REF!)</f>
        <v>#REF!</v>
      </c>
    </row>
    <row r="10" spans="1:9" x14ac:dyDescent="0.25">
      <c r="A10" s="2" t="s">
        <v>36</v>
      </c>
      <c r="B10" s="2" t="s">
        <v>37</v>
      </c>
      <c r="C10" t="s">
        <v>1536</v>
      </c>
      <c r="D10" t="s">
        <v>1461</v>
      </c>
      <c r="F10" t="s">
        <v>1527</v>
      </c>
      <c r="G10" t="s">
        <v>12</v>
      </c>
      <c r="H10" t="s">
        <v>38</v>
      </c>
      <c r="I10" t="e">
        <f>_xlfn.XLOOKUP(ICT_questions_2022[[#This Row],[Question_nb]],Weights!#REF!,Weights!#REF!)</f>
        <v>#REF!</v>
      </c>
    </row>
    <row r="11" spans="1:9" x14ac:dyDescent="0.25">
      <c r="A11" s="2" t="s">
        <v>39</v>
      </c>
      <c r="B11" s="2" t="s">
        <v>40</v>
      </c>
      <c r="C11" t="s">
        <v>1537</v>
      </c>
      <c r="D11" t="s">
        <v>1461</v>
      </c>
      <c r="F11" t="s">
        <v>1538</v>
      </c>
      <c r="G11" t="s">
        <v>17</v>
      </c>
      <c r="H11" t="s">
        <v>41</v>
      </c>
      <c r="I11" t="e">
        <f>_xlfn.XLOOKUP(ICT_questions_2022[[#This Row],[Question_nb]],Weights!#REF!,Weights!#REF!)</f>
        <v>#REF!</v>
      </c>
    </row>
    <row r="12" spans="1:9" x14ac:dyDescent="0.25">
      <c r="A12" s="2" t="s">
        <v>39</v>
      </c>
      <c r="B12" s="2" t="s">
        <v>42</v>
      </c>
      <c r="C12" t="s">
        <v>1537</v>
      </c>
      <c r="D12" t="s">
        <v>1461</v>
      </c>
      <c r="F12" t="s">
        <v>1539</v>
      </c>
      <c r="G12" t="s">
        <v>17</v>
      </c>
      <c r="H12" t="s">
        <v>43</v>
      </c>
      <c r="I12" t="e">
        <f>_xlfn.XLOOKUP(ICT_questions_2022[[#This Row],[Question_nb]],Weights!#REF!,Weights!#REF!)</f>
        <v>#REF!</v>
      </c>
    </row>
    <row r="13" spans="1:9" x14ac:dyDescent="0.25">
      <c r="A13" s="2" t="s">
        <v>39</v>
      </c>
      <c r="B13" s="2" t="s">
        <v>44</v>
      </c>
      <c r="C13" t="s">
        <v>1537</v>
      </c>
      <c r="D13" t="s">
        <v>1461</v>
      </c>
      <c r="F13" t="s">
        <v>1540</v>
      </c>
      <c r="G13" t="s">
        <v>17</v>
      </c>
      <c r="H13" t="s">
        <v>45</v>
      </c>
      <c r="I13" t="e">
        <f>_xlfn.XLOOKUP(ICT_questions_2022[[#This Row],[Question_nb]],Weights!#REF!,Weights!#REF!)</f>
        <v>#REF!</v>
      </c>
    </row>
    <row r="14" spans="1:9" x14ac:dyDescent="0.25">
      <c r="A14" s="2" t="s">
        <v>39</v>
      </c>
      <c r="B14" s="2" t="s">
        <v>46</v>
      </c>
      <c r="C14" t="s">
        <v>1537</v>
      </c>
      <c r="D14" t="s">
        <v>1461</v>
      </c>
      <c r="F14" t="s">
        <v>1541</v>
      </c>
      <c r="G14" t="s">
        <v>17</v>
      </c>
      <c r="H14" t="s">
        <v>47</v>
      </c>
      <c r="I14" t="e">
        <f>_xlfn.XLOOKUP(ICT_questions_2022[[#This Row],[Question_nb]],Weights!#REF!,Weights!#REF!)</f>
        <v>#REF!</v>
      </c>
    </row>
    <row r="15" spans="1:9" x14ac:dyDescent="0.25">
      <c r="A15" s="2" t="s">
        <v>48</v>
      </c>
      <c r="B15" s="2" t="s">
        <v>49</v>
      </c>
      <c r="C15" t="s">
        <v>1542</v>
      </c>
      <c r="D15" t="s">
        <v>1461</v>
      </c>
      <c r="F15" t="s">
        <v>1527</v>
      </c>
      <c r="G15" t="s">
        <v>12</v>
      </c>
      <c r="H15" t="s">
        <v>50</v>
      </c>
      <c r="I15" t="e">
        <f>_xlfn.XLOOKUP(ICT_questions_2022[[#This Row],[Question_nb]],Weights!#REF!,Weights!#REF!)</f>
        <v>#REF!</v>
      </c>
    </row>
    <row r="16" spans="1:9" x14ac:dyDescent="0.25">
      <c r="A16" s="2" t="s">
        <v>51</v>
      </c>
      <c r="B16" s="2" t="s">
        <v>52</v>
      </c>
      <c r="C16" t="s">
        <v>1543</v>
      </c>
      <c r="D16" t="s">
        <v>1503</v>
      </c>
      <c r="E16" t="s">
        <v>1504</v>
      </c>
      <c r="F16" t="s">
        <v>1544</v>
      </c>
      <c r="G16" t="s">
        <v>17</v>
      </c>
      <c r="H16" t="s">
        <v>53</v>
      </c>
      <c r="I16" t="e">
        <f>_xlfn.XLOOKUP(ICT_questions_2022[[#This Row],[Question_nb]],Weights!#REF!,Weights!#REF!)</f>
        <v>#REF!</v>
      </c>
    </row>
    <row r="17" spans="1:9" x14ac:dyDescent="0.25">
      <c r="A17" s="2" t="s">
        <v>51</v>
      </c>
      <c r="B17" s="2" t="s">
        <v>54</v>
      </c>
      <c r="C17" t="s">
        <v>1543</v>
      </c>
      <c r="D17" t="s">
        <v>1503</v>
      </c>
      <c r="E17" t="s">
        <v>1504</v>
      </c>
      <c r="F17" t="s">
        <v>1545</v>
      </c>
      <c r="G17" t="s">
        <v>17</v>
      </c>
      <c r="H17" t="s">
        <v>55</v>
      </c>
      <c r="I17" t="e">
        <f>_xlfn.XLOOKUP(ICT_questions_2022[[#This Row],[Question_nb]],Weights!#REF!,Weights!#REF!)</f>
        <v>#REF!</v>
      </c>
    </row>
    <row r="18" spans="1:9" x14ac:dyDescent="0.25">
      <c r="A18" s="2" t="s">
        <v>51</v>
      </c>
      <c r="B18" s="2" t="s">
        <v>56</v>
      </c>
      <c r="C18" t="s">
        <v>1543</v>
      </c>
      <c r="D18" t="s">
        <v>1503</v>
      </c>
      <c r="E18" t="s">
        <v>1504</v>
      </c>
      <c r="F18" t="s">
        <v>1546</v>
      </c>
      <c r="G18" t="s">
        <v>17</v>
      </c>
      <c r="H18" t="s">
        <v>57</v>
      </c>
      <c r="I18" t="e">
        <f>_xlfn.XLOOKUP(ICT_questions_2022[[#This Row],[Question_nb]],Weights!#REF!,Weights!#REF!)</f>
        <v>#REF!</v>
      </c>
    </row>
    <row r="19" spans="1:9" x14ac:dyDescent="0.25">
      <c r="A19" s="2" t="s">
        <v>51</v>
      </c>
      <c r="B19" s="2" t="s">
        <v>58</v>
      </c>
      <c r="C19" t="s">
        <v>1543</v>
      </c>
      <c r="D19" t="s">
        <v>1503</v>
      </c>
      <c r="E19" t="s">
        <v>1505</v>
      </c>
      <c r="F19" t="s">
        <v>1544</v>
      </c>
      <c r="G19" t="s">
        <v>17</v>
      </c>
      <c r="H19" t="s">
        <v>59</v>
      </c>
      <c r="I19" t="e">
        <f>_xlfn.XLOOKUP(ICT_questions_2022[[#This Row],[Question_nb]],Weights!#REF!,Weights!#REF!)</f>
        <v>#REF!</v>
      </c>
    </row>
    <row r="20" spans="1:9" x14ac:dyDescent="0.25">
      <c r="A20" s="2" t="s">
        <v>51</v>
      </c>
      <c r="B20" s="2" t="s">
        <v>60</v>
      </c>
      <c r="C20" t="s">
        <v>1543</v>
      </c>
      <c r="D20" t="s">
        <v>1503</v>
      </c>
      <c r="E20" t="s">
        <v>1505</v>
      </c>
      <c r="F20" t="s">
        <v>1545</v>
      </c>
      <c r="G20" t="s">
        <v>17</v>
      </c>
      <c r="H20" t="s">
        <v>61</v>
      </c>
      <c r="I20" t="e">
        <f>_xlfn.XLOOKUP(ICT_questions_2022[[#This Row],[Question_nb]],Weights!#REF!,Weights!#REF!)</f>
        <v>#REF!</v>
      </c>
    </row>
    <row r="21" spans="1:9" x14ac:dyDescent="0.25">
      <c r="A21" s="2" t="s">
        <v>51</v>
      </c>
      <c r="B21" s="2" t="s">
        <v>62</v>
      </c>
      <c r="C21" t="s">
        <v>1543</v>
      </c>
      <c r="D21" t="s">
        <v>1503</v>
      </c>
      <c r="E21" t="s">
        <v>1505</v>
      </c>
      <c r="F21" t="s">
        <v>1546</v>
      </c>
      <c r="G21" t="s">
        <v>17</v>
      </c>
      <c r="H21" t="s">
        <v>63</v>
      </c>
      <c r="I21" t="e">
        <f>_xlfn.XLOOKUP(ICT_questions_2022[[#This Row],[Question_nb]],Weights!#REF!,Weights!#REF!)</f>
        <v>#REF!</v>
      </c>
    </row>
    <row r="22" spans="1:9" x14ac:dyDescent="0.25">
      <c r="A22" s="2" t="s">
        <v>51</v>
      </c>
      <c r="B22" s="2" t="s">
        <v>64</v>
      </c>
      <c r="C22" t="s">
        <v>1543</v>
      </c>
      <c r="D22" t="s">
        <v>1503</v>
      </c>
      <c r="E22" t="s">
        <v>1506</v>
      </c>
      <c r="F22" t="s">
        <v>1544</v>
      </c>
      <c r="G22" t="s">
        <v>17</v>
      </c>
      <c r="H22" t="s">
        <v>65</v>
      </c>
      <c r="I22" t="e">
        <f>_xlfn.XLOOKUP(ICT_questions_2022[[#This Row],[Question_nb]],Weights!#REF!,Weights!#REF!)</f>
        <v>#REF!</v>
      </c>
    </row>
    <row r="23" spans="1:9" x14ac:dyDescent="0.25">
      <c r="A23" s="2" t="s">
        <v>51</v>
      </c>
      <c r="B23" s="2" t="s">
        <v>66</v>
      </c>
      <c r="C23" t="s">
        <v>1543</v>
      </c>
      <c r="D23" t="s">
        <v>1503</v>
      </c>
      <c r="E23" t="s">
        <v>1506</v>
      </c>
      <c r="F23" t="s">
        <v>1545</v>
      </c>
      <c r="G23" t="s">
        <v>17</v>
      </c>
      <c r="H23" t="s">
        <v>67</v>
      </c>
      <c r="I23" t="e">
        <f>_xlfn.XLOOKUP(ICT_questions_2022[[#This Row],[Question_nb]],Weights!#REF!,Weights!#REF!)</f>
        <v>#REF!</v>
      </c>
    </row>
    <row r="24" spans="1:9" x14ac:dyDescent="0.25">
      <c r="A24" s="2" t="s">
        <v>51</v>
      </c>
      <c r="B24" s="2" t="s">
        <v>68</v>
      </c>
      <c r="C24" t="s">
        <v>1543</v>
      </c>
      <c r="D24" t="s">
        <v>1503</v>
      </c>
      <c r="E24" t="s">
        <v>1506</v>
      </c>
      <c r="F24" t="s">
        <v>1546</v>
      </c>
      <c r="G24" t="s">
        <v>17</v>
      </c>
      <c r="H24" t="s">
        <v>69</v>
      </c>
      <c r="I24" t="e">
        <f>_xlfn.XLOOKUP(ICT_questions_2022[[#This Row],[Question_nb]],Weights!#REF!,Weights!#REF!)</f>
        <v>#REF!</v>
      </c>
    </row>
    <row r="25" spans="1:9" x14ac:dyDescent="0.25">
      <c r="A25" s="2" t="s">
        <v>51</v>
      </c>
      <c r="B25" s="2" t="s">
        <v>70</v>
      </c>
      <c r="C25" t="s">
        <v>1543</v>
      </c>
      <c r="D25" t="s">
        <v>1503</v>
      </c>
      <c r="E25" t="s">
        <v>1507</v>
      </c>
      <c r="F25" t="s">
        <v>1544</v>
      </c>
      <c r="G25" t="s">
        <v>17</v>
      </c>
      <c r="H25" t="s">
        <v>71</v>
      </c>
      <c r="I25" t="e">
        <f>_xlfn.XLOOKUP(ICT_questions_2022[[#This Row],[Question_nb]],Weights!#REF!,Weights!#REF!)</f>
        <v>#REF!</v>
      </c>
    </row>
    <row r="26" spans="1:9" x14ac:dyDescent="0.25">
      <c r="A26" s="2" t="s">
        <v>51</v>
      </c>
      <c r="B26" s="2" t="s">
        <v>72</v>
      </c>
      <c r="C26" t="s">
        <v>1543</v>
      </c>
      <c r="D26" t="s">
        <v>1503</v>
      </c>
      <c r="E26" t="s">
        <v>1507</v>
      </c>
      <c r="F26" t="s">
        <v>1545</v>
      </c>
      <c r="G26" t="s">
        <v>17</v>
      </c>
      <c r="H26" t="s">
        <v>73</v>
      </c>
      <c r="I26" t="e">
        <f>_xlfn.XLOOKUP(ICT_questions_2022[[#This Row],[Question_nb]],Weights!#REF!,Weights!#REF!)</f>
        <v>#REF!</v>
      </c>
    </row>
    <row r="27" spans="1:9" x14ac:dyDescent="0.25">
      <c r="A27" s="2" t="s">
        <v>51</v>
      </c>
      <c r="B27" s="2" t="s">
        <v>74</v>
      </c>
      <c r="C27" t="s">
        <v>1543</v>
      </c>
      <c r="D27" t="s">
        <v>1503</v>
      </c>
      <c r="E27" t="s">
        <v>1507</v>
      </c>
      <c r="F27" t="s">
        <v>1546</v>
      </c>
      <c r="G27" t="s">
        <v>17</v>
      </c>
      <c r="H27" t="s">
        <v>75</v>
      </c>
      <c r="I27" t="e">
        <f>_xlfn.XLOOKUP(ICT_questions_2022[[#This Row],[Question_nb]],Weights!#REF!,Weights!#REF!)</f>
        <v>#REF!</v>
      </c>
    </row>
    <row r="28" spans="1:9" x14ac:dyDescent="0.25">
      <c r="A28" s="2" t="s">
        <v>51</v>
      </c>
      <c r="B28" s="2" t="s">
        <v>76</v>
      </c>
      <c r="C28" t="s">
        <v>1543</v>
      </c>
      <c r="D28" t="s">
        <v>1503</v>
      </c>
      <c r="E28" t="s">
        <v>1508</v>
      </c>
      <c r="F28" t="s">
        <v>1544</v>
      </c>
      <c r="G28" t="s">
        <v>17</v>
      </c>
      <c r="H28" t="s">
        <v>77</v>
      </c>
      <c r="I28" t="e">
        <f>_xlfn.XLOOKUP(ICT_questions_2022[[#This Row],[Question_nb]],Weights!#REF!,Weights!#REF!)</f>
        <v>#REF!</v>
      </c>
    </row>
    <row r="29" spans="1:9" x14ac:dyDescent="0.25">
      <c r="A29" s="2" t="s">
        <v>51</v>
      </c>
      <c r="B29" s="2" t="s">
        <v>78</v>
      </c>
      <c r="C29" t="s">
        <v>1543</v>
      </c>
      <c r="D29" t="s">
        <v>1503</v>
      </c>
      <c r="E29" t="s">
        <v>1508</v>
      </c>
      <c r="F29" t="s">
        <v>1545</v>
      </c>
      <c r="G29" t="s">
        <v>17</v>
      </c>
      <c r="H29" t="s">
        <v>79</v>
      </c>
      <c r="I29" t="e">
        <f>_xlfn.XLOOKUP(ICT_questions_2022[[#This Row],[Question_nb]],Weights!#REF!,Weights!#REF!)</f>
        <v>#REF!</v>
      </c>
    </row>
    <row r="30" spans="1:9" x14ac:dyDescent="0.25">
      <c r="A30" s="2" t="s">
        <v>51</v>
      </c>
      <c r="B30" s="2" t="s">
        <v>80</v>
      </c>
      <c r="C30" t="s">
        <v>1543</v>
      </c>
      <c r="D30" t="s">
        <v>1503</v>
      </c>
      <c r="E30" t="s">
        <v>1508</v>
      </c>
      <c r="F30" t="s">
        <v>1546</v>
      </c>
      <c r="G30" t="s">
        <v>17</v>
      </c>
      <c r="H30" t="s">
        <v>81</v>
      </c>
      <c r="I30" t="e">
        <f>_xlfn.XLOOKUP(ICT_questions_2022[[#This Row],[Question_nb]],Weights!#REF!,Weights!#REF!)</f>
        <v>#REF!</v>
      </c>
    </row>
    <row r="31" spans="1:9" x14ac:dyDescent="0.25">
      <c r="A31" s="2" t="s">
        <v>51</v>
      </c>
      <c r="B31" s="2" t="s">
        <v>82</v>
      </c>
      <c r="C31" t="s">
        <v>1543</v>
      </c>
      <c r="D31" t="s">
        <v>1720</v>
      </c>
      <c r="E31" t="s">
        <v>1504</v>
      </c>
      <c r="F31" t="s">
        <v>1547</v>
      </c>
      <c r="G31" t="s">
        <v>17</v>
      </c>
      <c r="H31" t="s">
        <v>83</v>
      </c>
      <c r="I31" t="e">
        <f>_xlfn.XLOOKUP(ICT_questions_2022[[#This Row],[Question_nb]],Weights!#REF!,Weights!#REF!)</f>
        <v>#REF!</v>
      </c>
    </row>
    <row r="32" spans="1:9" x14ac:dyDescent="0.25">
      <c r="A32" s="2" t="s">
        <v>51</v>
      </c>
      <c r="B32" s="2" t="s">
        <v>84</v>
      </c>
      <c r="C32" t="s">
        <v>1543</v>
      </c>
      <c r="D32" t="s">
        <v>1720</v>
      </c>
      <c r="E32" t="s">
        <v>1504</v>
      </c>
      <c r="F32" t="s">
        <v>1548</v>
      </c>
      <c r="G32" t="s">
        <v>17</v>
      </c>
      <c r="H32" t="s">
        <v>85</v>
      </c>
      <c r="I32" t="e">
        <f>_xlfn.XLOOKUP(ICT_questions_2022[[#This Row],[Question_nb]],Weights!#REF!,Weights!#REF!)</f>
        <v>#REF!</v>
      </c>
    </row>
    <row r="33" spans="1:9" x14ac:dyDescent="0.25">
      <c r="A33" s="2" t="s">
        <v>51</v>
      </c>
      <c r="B33" s="2" t="s">
        <v>86</v>
      </c>
      <c r="C33" t="s">
        <v>1543</v>
      </c>
      <c r="D33" t="s">
        <v>1720</v>
      </c>
      <c r="E33" t="s">
        <v>1504</v>
      </c>
      <c r="F33" t="s">
        <v>1549</v>
      </c>
      <c r="G33" t="s">
        <v>17</v>
      </c>
      <c r="H33" t="s">
        <v>87</v>
      </c>
      <c r="I33" t="e">
        <f>_xlfn.XLOOKUP(ICT_questions_2022[[#This Row],[Question_nb]],Weights!#REF!,Weights!#REF!)</f>
        <v>#REF!</v>
      </c>
    </row>
    <row r="34" spans="1:9" x14ac:dyDescent="0.25">
      <c r="A34" s="2" t="s">
        <v>51</v>
      </c>
      <c r="B34" s="2" t="s">
        <v>88</v>
      </c>
      <c r="C34" t="s">
        <v>1543</v>
      </c>
      <c r="D34" t="s">
        <v>1720</v>
      </c>
      <c r="E34" t="s">
        <v>1504</v>
      </c>
      <c r="F34" t="s">
        <v>1546</v>
      </c>
      <c r="G34" t="s">
        <v>17</v>
      </c>
      <c r="H34" t="s">
        <v>57</v>
      </c>
      <c r="I34" t="e">
        <f>_xlfn.XLOOKUP(ICT_questions_2022[[#This Row],[Question_nb]],Weights!#REF!,Weights!#REF!)</f>
        <v>#REF!</v>
      </c>
    </row>
    <row r="35" spans="1:9" x14ac:dyDescent="0.25">
      <c r="A35" s="2" t="s">
        <v>51</v>
      </c>
      <c r="B35" s="2" t="s">
        <v>89</v>
      </c>
      <c r="C35" t="s">
        <v>1543</v>
      </c>
      <c r="D35" t="s">
        <v>1720</v>
      </c>
      <c r="E35" t="s">
        <v>1505</v>
      </c>
      <c r="F35" t="s">
        <v>1547</v>
      </c>
      <c r="G35" t="s">
        <v>17</v>
      </c>
      <c r="H35" t="s">
        <v>90</v>
      </c>
      <c r="I35" t="e">
        <f>_xlfn.XLOOKUP(ICT_questions_2022[[#This Row],[Question_nb]],Weights!#REF!,Weights!#REF!)</f>
        <v>#REF!</v>
      </c>
    </row>
    <row r="36" spans="1:9" x14ac:dyDescent="0.25">
      <c r="A36" s="2" t="s">
        <v>51</v>
      </c>
      <c r="B36" s="2" t="s">
        <v>91</v>
      </c>
      <c r="C36" t="s">
        <v>1543</v>
      </c>
      <c r="D36" t="s">
        <v>1720</v>
      </c>
      <c r="E36" t="s">
        <v>1505</v>
      </c>
      <c r="F36" t="s">
        <v>1548</v>
      </c>
      <c r="G36" t="s">
        <v>17</v>
      </c>
      <c r="H36" t="s">
        <v>92</v>
      </c>
      <c r="I36" t="e">
        <f>_xlfn.XLOOKUP(ICT_questions_2022[[#This Row],[Question_nb]],Weights!#REF!,Weights!#REF!)</f>
        <v>#REF!</v>
      </c>
    </row>
    <row r="37" spans="1:9" x14ac:dyDescent="0.25">
      <c r="A37" s="2" t="s">
        <v>51</v>
      </c>
      <c r="B37" s="2" t="s">
        <v>93</v>
      </c>
      <c r="C37" t="s">
        <v>1543</v>
      </c>
      <c r="D37" t="s">
        <v>1720</v>
      </c>
      <c r="E37" t="s">
        <v>1505</v>
      </c>
      <c r="F37" t="s">
        <v>1549</v>
      </c>
      <c r="G37" t="s">
        <v>17</v>
      </c>
      <c r="H37" t="s">
        <v>94</v>
      </c>
      <c r="I37" t="e">
        <f>_xlfn.XLOOKUP(ICT_questions_2022[[#This Row],[Question_nb]],Weights!#REF!,Weights!#REF!)</f>
        <v>#REF!</v>
      </c>
    </row>
    <row r="38" spans="1:9" x14ac:dyDescent="0.25">
      <c r="A38" s="2" t="s">
        <v>51</v>
      </c>
      <c r="B38" s="2" t="s">
        <v>95</v>
      </c>
      <c r="C38" t="s">
        <v>1543</v>
      </c>
      <c r="D38" t="s">
        <v>1720</v>
      </c>
      <c r="E38" t="s">
        <v>1505</v>
      </c>
      <c r="F38" t="s">
        <v>1546</v>
      </c>
      <c r="G38" t="s">
        <v>17</v>
      </c>
      <c r="H38" t="s">
        <v>63</v>
      </c>
      <c r="I38" t="e">
        <f>_xlfn.XLOOKUP(ICT_questions_2022[[#This Row],[Question_nb]],Weights!#REF!,Weights!#REF!)</f>
        <v>#REF!</v>
      </c>
    </row>
    <row r="39" spans="1:9" x14ac:dyDescent="0.25">
      <c r="A39" s="2" t="s">
        <v>51</v>
      </c>
      <c r="B39" s="2" t="s">
        <v>96</v>
      </c>
      <c r="C39" t="s">
        <v>1543</v>
      </c>
      <c r="D39" t="s">
        <v>1720</v>
      </c>
      <c r="E39" t="s">
        <v>1506</v>
      </c>
      <c r="F39" t="s">
        <v>1547</v>
      </c>
      <c r="G39" t="s">
        <v>17</v>
      </c>
      <c r="H39" t="s">
        <v>97</v>
      </c>
      <c r="I39" t="e">
        <f>_xlfn.XLOOKUP(ICT_questions_2022[[#This Row],[Question_nb]],Weights!#REF!,Weights!#REF!)</f>
        <v>#REF!</v>
      </c>
    </row>
    <row r="40" spans="1:9" x14ac:dyDescent="0.25">
      <c r="A40" s="2" t="s">
        <v>51</v>
      </c>
      <c r="B40" s="2" t="s">
        <v>98</v>
      </c>
      <c r="C40" t="s">
        <v>1543</v>
      </c>
      <c r="D40" t="s">
        <v>1720</v>
      </c>
      <c r="E40" t="s">
        <v>1506</v>
      </c>
      <c r="F40" t="s">
        <v>1548</v>
      </c>
      <c r="G40" t="s">
        <v>17</v>
      </c>
      <c r="H40" t="s">
        <v>99</v>
      </c>
      <c r="I40" t="e">
        <f>_xlfn.XLOOKUP(ICT_questions_2022[[#This Row],[Question_nb]],Weights!#REF!,Weights!#REF!)</f>
        <v>#REF!</v>
      </c>
    </row>
    <row r="41" spans="1:9" x14ac:dyDescent="0.25">
      <c r="A41" s="2" t="s">
        <v>51</v>
      </c>
      <c r="B41" s="2" t="s">
        <v>100</v>
      </c>
      <c r="C41" t="s">
        <v>1543</v>
      </c>
      <c r="D41" t="s">
        <v>1720</v>
      </c>
      <c r="E41" t="s">
        <v>1506</v>
      </c>
      <c r="F41" t="s">
        <v>1549</v>
      </c>
      <c r="G41" t="s">
        <v>17</v>
      </c>
      <c r="H41" t="s">
        <v>101</v>
      </c>
      <c r="I41" t="e">
        <f>_xlfn.XLOOKUP(ICT_questions_2022[[#This Row],[Question_nb]],Weights!#REF!,Weights!#REF!)</f>
        <v>#REF!</v>
      </c>
    </row>
    <row r="42" spans="1:9" x14ac:dyDescent="0.25">
      <c r="A42" s="2" t="s">
        <v>51</v>
      </c>
      <c r="B42" s="2" t="s">
        <v>102</v>
      </c>
      <c r="C42" t="s">
        <v>1543</v>
      </c>
      <c r="D42" t="s">
        <v>1720</v>
      </c>
      <c r="E42" t="s">
        <v>1506</v>
      </c>
      <c r="F42" t="s">
        <v>1546</v>
      </c>
      <c r="G42" t="s">
        <v>17</v>
      </c>
      <c r="H42" t="s">
        <v>69</v>
      </c>
      <c r="I42" t="e">
        <f>_xlfn.XLOOKUP(ICT_questions_2022[[#This Row],[Question_nb]],Weights!#REF!,Weights!#REF!)</f>
        <v>#REF!</v>
      </c>
    </row>
    <row r="43" spans="1:9" x14ac:dyDescent="0.25">
      <c r="A43" s="2" t="s">
        <v>51</v>
      </c>
      <c r="B43" s="2" t="s">
        <v>103</v>
      </c>
      <c r="C43" t="s">
        <v>1543</v>
      </c>
      <c r="D43" t="s">
        <v>1720</v>
      </c>
      <c r="E43" t="s">
        <v>1507</v>
      </c>
      <c r="F43" t="s">
        <v>1547</v>
      </c>
      <c r="G43" t="s">
        <v>17</v>
      </c>
      <c r="H43" t="s">
        <v>104</v>
      </c>
      <c r="I43" t="e">
        <f>_xlfn.XLOOKUP(ICT_questions_2022[[#This Row],[Question_nb]],Weights!#REF!,Weights!#REF!)</f>
        <v>#REF!</v>
      </c>
    </row>
    <row r="44" spans="1:9" x14ac:dyDescent="0.25">
      <c r="A44" s="2" t="s">
        <v>51</v>
      </c>
      <c r="B44" s="2" t="s">
        <v>105</v>
      </c>
      <c r="C44" t="s">
        <v>1543</v>
      </c>
      <c r="D44" t="s">
        <v>1720</v>
      </c>
      <c r="E44" t="s">
        <v>1507</v>
      </c>
      <c r="F44" t="s">
        <v>1548</v>
      </c>
      <c r="G44" t="s">
        <v>17</v>
      </c>
      <c r="H44" t="s">
        <v>106</v>
      </c>
      <c r="I44" t="e">
        <f>_xlfn.XLOOKUP(ICT_questions_2022[[#This Row],[Question_nb]],Weights!#REF!,Weights!#REF!)</f>
        <v>#REF!</v>
      </c>
    </row>
    <row r="45" spans="1:9" x14ac:dyDescent="0.25">
      <c r="A45" s="2" t="s">
        <v>51</v>
      </c>
      <c r="B45" s="2" t="s">
        <v>107</v>
      </c>
      <c r="C45" t="s">
        <v>1543</v>
      </c>
      <c r="D45" t="s">
        <v>1720</v>
      </c>
      <c r="E45" t="s">
        <v>1507</v>
      </c>
      <c r="F45" t="s">
        <v>1549</v>
      </c>
      <c r="G45" t="s">
        <v>17</v>
      </c>
      <c r="H45" t="s">
        <v>108</v>
      </c>
      <c r="I45" t="e">
        <f>_xlfn.XLOOKUP(ICT_questions_2022[[#This Row],[Question_nb]],Weights!#REF!,Weights!#REF!)</f>
        <v>#REF!</v>
      </c>
    </row>
    <row r="46" spans="1:9" x14ac:dyDescent="0.25">
      <c r="A46" s="2" t="s">
        <v>51</v>
      </c>
      <c r="B46" s="2" t="s">
        <v>109</v>
      </c>
      <c r="C46" t="s">
        <v>1543</v>
      </c>
      <c r="D46" t="s">
        <v>1720</v>
      </c>
      <c r="E46" t="s">
        <v>1507</v>
      </c>
      <c r="F46" t="s">
        <v>1546</v>
      </c>
      <c r="G46" t="s">
        <v>17</v>
      </c>
      <c r="H46" t="s">
        <v>75</v>
      </c>
      <c r="I46" t="e">
        <f>_xlfn.XLOOKUP(ICT_questions_2022[[#This Row],[Question_nb]],Weights!#REF!,Weights!#REF!)</f>
        <v>#REF!</v>
      </c>
    </row>
    <row r="47" spans="1:9" x14ac:dyDescent="0.25">
      <c r="A47" s="2" t="s">
        <v>51</v>
      </c>
      <c r="B47" s="2" t="s">
        <v>110</v>
      </c>
      <c r="C47" t="s">
        <v>1543</v>
      </c>
      <c r="D47" t="s">
        <v>1720</v>
      </c>
      <c r="E47" t="s">
        <v>1508</v>
      </c>
      <c r="F47" t="s">
        <v>1547</v>
      </c>
      <c r="G47" t="s">
        <v>17</v>
      </c>
      <c r="H47" t="s">
        <v>111</v>
      </c>
      <c r="I47" t="e">
        <f>_xlfn.XLOOKUP(ICT_questions_2022[[#This Row],[Question_nb]],Weights!#REF!,Weights!#REF!)</f>
        <v>#REF!</v>
      </c>
    </row>
    <row r="48" spans="1:9" x14ac:dyDescent="0.25">
      <c r="A48" s="2" t="s">
        <v>51</v>
      </c>
      <c r="B48" s="2" t="s">
        <v>112</v>
      </c>
      <c r="C48" t="s">
        <v>1543</v>
      </c>
      <c r="D48" t="s">
        <v>1720</v>
      </c>
      <c r="E48" t="s">
        <v>1508</v>
      </c>
      <c r="F48" t="s">
        <v>1548</v>
      </c>
      <c r="G48" t="s">
        <v>17</v>
      </c>
      <c r="H48" t="s">
        <v>113</v>
      </c>
      <c r="I48" t="e">
        <f>_xlfn.XLOOKUP(ICT_questions_2022[[#This Row],[Question_nb]],Weights!#REF!,Weights!#REF!)</f>
        <v>#REF!</v>
      </c>
    </row>
    <row r="49" spans="1:9" x14ac:dyDescent="0.25">
      <c r="A49" s="2" t="s">
        <v>51</v>
      </c>
      <c r="B49" s="2" t="s">
        <v>114</v>
      </c>
      <c r="C49" t="s">
        <v>1543</v>
      </c>
      <c r="D49" t="s">
        <v>1720</v>
      </c>
      <c r="E49" t="s">
        <v>1508</v>
      </c>
      <c r="F49" t="s">
        <v>1549</v>
      </c>
      <c r="G49" t="s">
        <v>17</v>
      </c>
      <c r="H49" t="s">
        <v>115</v>
      </c>
      <c r="I49" t="e">
        <f>_xlfn.XLOOKUP(ICT_questions_2022[[#This Row],[Question_nb]],Weights!#REF!,Weights!#REF!)</f>
        <v>#REF!</v>
      </c>
    </row>
    <row r="50" spans="1:9" x14ac:dyDescent="0.25">
      <c r="A50" s="2" t="s">
        <v>51</v>
      </c>
      <c r="B50" s="2" t="s">
        <v>116</v>
      </c>
      <c r="C50" t="s">
        <v>1543</v>
      </c>
      <c r="D50" t="s">
        <v>1720</v>
      </c>
      <c r="E50" t="s">
        <v>1508</v>
      </c>
      <c r="F50" t="s">
        <v>1546</v>
      </c>
      <c r="G50" t="s">
        <v>17</v>
      </c>
      <c r="H50" t="s">
        <v>81</v>
      </c>
      <c r="I50" t="e">
        <f>_xlfn.XLOOKUP(ICT_questions_2022[[#This Row],[Question_nb]],Weights!#REF!,Weights!#REF!)</f>
        <v>#REF!</v>
      </c>
    </row>
    <row r="51" spans="1:9" x14ac:dyDescent="0.25">
      <c r="A51" s="2" t="s">
        <v>117</v>
      </c>
      <c r="B51" s="2" t="s">
        <v>118</v>
      </c>
      <c r="C51" t="s">
        <v>1550</v>
      </c>
      <c r="D51" t="s">
        <v>1461</v>
      </c>
      <c r="F51" t="s">
        <v>1551</v>
      </c>
      <c r="G51" t="s">
        <v>17</v>
      </c>
      <c r="H51" t="s">
        <v>119</v>
      </c>
      <c r="I51" t="e">
        <f>_xlfn.XLOOKUP(ICT_questions_2022[[#This Row],[Question_nb]],Weights!#REF!,Weights!#REF!)</f>
        <v>#REF!</v>
      </c>
    </row>
    <row r="52" spans="1:9" x14ac:dyDescent="0.25">
      <c r="A52" s="2" t="s">
        <v>117</v>
      </c>
      <c r="B52" s="2" t="s">
        <v>120</v>
      </c>
      <c r="C52" t="s">
        <v>1550</v>
      </c>
      <c r="D52" t="s">
        <v>1461</v>
      </c>
      <c r="F52" t="s">
        <v>1552</v>
      </c>
      <c r="G52" t="s">
        <v>17</v>
      </c>
      <c r="H52" t="s">
        <v>121</v>
      </c>
      <c r="I52" t="e">
        <f>_xlfn.XLOOKUP(ICT_questions_2022[[#This Row],[Question_nb]],Weights!#REF!,Weights!#REF!)</f>
        <v>#REF!</v>
      </c>
    </row>
    <row r="53" spans="1:9" x14ac:dyDescent="0.25">
      <c r="A53" s="2" t="s">
        <v>117</v>
      </c>
      <c r="B53" s="2" t="s">
        <v>122</v>
      </c>
      <c r="C53" t="s">
        <v>1550</v>
      </c>
      <c r="D53" t="s">
        <v>1461</v>
      </c>
      <c r="F53" t="s">
        <v>1553</v>
      </c>
      <c r="G53" t="s">
        <v>17</v>
      </c>
      <c r="H53" t="s">
        <v>123</v>
      </c>
      <c r="I53" t="e">
        <f>_xlfn.XLOOKUP(ICT_questions_2022[[#This Row],[Question_nb]],Weights!#REF!,Weights!#REF!)</f>
        <v>#REF!</v>
      </c>
    </row>
    <row r="54" spans="1:9" x14ac:dyDescent="0.25">
      <c r="A54" s="2" t="s">
        <v>117</v>
      </c>
      <c r="B54" s="2" t="s">
        <v>124</v>
      </c>
      <c r="C54" t="s">
        <v>1550</v>
      </c>
      <c r="D54" t="s">
        <v>1461</v>
      </c>
      <c r="F54" t="s">
        <v>1554</v>
      </c>
      <c r="G54" t="s">
        <v>17</v>
      </c>
      <c r="H54" t="s">
        <v>125</v>
      </c>
      <c r="I54" t="e">
        <f>_xlfn.XLOOKUP(ICT_questions_2022[[#This Row],[Question_nb]],Weights!#REF!,Weights!#REF!)</f>
        <v>#REF!</v>
      </c>
    </row>
    <row r="55" spans="1:9" x14ac:dyDescent="0.25">
      <c r="A55" s="2" t="s">
        <v>117</v>
      </c>
      <c r="B55" s="2" t="s">
        <v>126</v>
      </c>
      <c r="C55" t="s">
        <v>1550</v>
      </c>
      <c r="D55" t="s">
        <v>1461</v>
      </c>
      <c r="F55" t="s">
        <v>1555</v>
      </c>
      <c r="G55" t="s">
        <v>17</v>
      </c>
      <c r="H55" t="s">
        <v>127</v>
      </c>
      <c r="I55" t="e">
        <f>_xlfn.XLOOKUP(ICT_questions_2022[[#This Row],[Question_nb]],Weights!#REF!,Weights!#REF!)</f>
        <v>#REF!</v>
      </c>
    </row>
    <row r="56" spans="1:9" x14ac:dyDescent="0.25">
      <c r="A56" s="2" t="s">
        <v>117</v>
      </c>
      <c r="B56" s="2" t="s">
        <v>128</v>
      </c>
      <c r="C56" t="s">
        <v>1550</v>
      </c>
      <c r="D56" t="s">
        <v>1461</v>
      </c>
      <c r="F56" t="s">
        <v>1556</v>
      </c>
      <c r="G56" t="s">
        <v>17</v>
      </c>
      <c r="H56" t="s">
        <v>129</v>
      </c>
      <c r="I56" t="e">
        <f>_xlfn.XLOOKUP(ICT_questions_2022[[#This Row],[Question_nb]],Weights!#REF!,Weights!#REF!)</f>
        <v>#REF!</v>
      </c>
    </row>
    <row r="57" spans="1:9" x14ac:dyDescent="0.25">
      <c r="A57" s="2" t="s">
        <v>117</v>
      </c>
      <c r="B57" s="2" t="s">
        <v>130</v>
      </c>
      <c r="C57" t="s">
        <v>1550</v>
      </c>
      <c r="D57" t="s">
        <v>1461</v>
      </c>
      <c r="F57" t="s">
        <v>1541</v>
      </c>
      <c r="G57" t="s">
        <v>17</v>
      </c>
      <c r="H57" t="s">
        <v>47</v>
      </c>
      <c r="I57" t="e">
        <f>_xlfn.XLOOKUP(ICT_questions_2022[[#This Row],[Question_nb]],Weights!#REF!,Weights!#REF!)</f>
        <v>#REF!</v>
      </c>
    </row>
    <row r="58" spans="1:9" x14ac:dyDescent="0.25">
      <c r="A58" s="2" t="s">
        <v>131</v>
      </c>
      <c r="B58" s="2" t="s">
        <v>132</v>
      </c>
      <c r="C58" t="s">
        <v>1557</v>
      </c>
      <c r="D58" t="s">
        <v>1721</v>
      </c>
      <c r="E58" t="s">
        <v>1449</v>
      </c>
      <c r="F58" t="s">
        <v>1477</v>
      </c>
      <c r="G58" t="s">
        <v>12</v>
      </c>
      <c r="H58" t="s">
        <v>133</v>
      </c>
      <c r="I58" t="e">
        <f>_xlfn.XLOOKUP(ICT_questions_2022[[#This Row],[Question_nb]],Weights!#REF!,Weights!#REF!)</f>
        <v>#REF!</v>
      </c>
    </row>
    <row r="59" spans="1:9" x14ac:dyDescent="0.25">
      <c r="A59" s="2" t="s">
        <v>131</v>
      </c>
      <c r="B59" s="2" t="s">
        <v>134</v>
      </c>
      <c r="C59" t="s">
        <v>1557</v>
      </c>
      <c r="D59" t="s">
        <v>1721</v>
      </c>
      <c r="E59" t="s">
        <v>1449</v>
      </c>
      <c r="F59" t="s">
        <v>1478</v>
      </c>
      <c r="G59" t="s">
        <v>12</v>
      </c>
      <c r="H59" t="s">
        <v>135</v>
      </c>
      <c r="I59" t="e">
        <f>_xlfn.XLOOKUP(ICT_questions_2022[[#This Row],[Question_nb]],Weights!#REF!,Weights!#REF!)</f>
        <v>#REF!</v>
      </c>
    </row>
    <row r="60" spans="1:9" x14ac:dyDescent="0.25">
      <c r="A60" s="2" t="s">
        <v>131</v>
      </c>
      <c r="B60" s="2" t="s">
        <v>136</v>
      </c>
      <c r="C60" t="s">
        <v>1557</v>
      </c>
      <c r="D60" t="s">
        <v>1721</v>
      </c>
      <c r="E60" t="s">
        <v>1449</v>
      </c>
      <c r="F60" t="s">
        <v>1479</v>
      </c>
      <c r="G60" t="s">
        <v>12</v>
      </c>
      <c r="H60" t="s">
        <v>137</v>
      </c>
      <c r="I60" t="e">
        <f>_xlfn.XLOOKUP(ICT_questions_2022[[#This Row],[Question_nb]],Weights!#REF!,Weights!#REF!)</f>
        <v>#REF!</v>
      </c>
    </row>
    <row r="61" spans="1:9" x14ac:dyDescent="0.25">
      <c r="A61" s="2" t="s">
        <v>131</v>
      </c>
      <c r="B61" s="2" t="s">
        <v>138</v>
      </c>
      <c r="C61" t="s">
        <v>1557</v>
      </c>
      <c r="D61" t="s">
        <v>1721</v>
      </c>
      <c r="E61" t="s">
        <v>1449</v>
      </c>
      <c r="F61" t="s">
        <v>1460</v>
      </c>
      <c r="G61" t="s">
        <v>12</v>
      </c>
      <c r="H61" t="s">
        <v>139</v>
      </c>
      <c r="I61" t="e">
        <f>_xlfn.XLOOKUP(ICT_questions_2022[[#This Row],[Question_nb]],Weights!#REF!,Weights!#REF!)</f>
        <v>#REF!</v>
      </c>
    </row>
    <row r="62" spans="1:9" x14ac:dyDescent="0.25">
      <c r="A62" s="2" t="s">
        <v>131</v>
      </c>
      <c r="B62" s="2" t="s">
        <v>140</v>
      </c>
      <c r="C62" t="s">
        <v>1557</v>
      </c>
      <c r="D62" t="s">
        <v>1721</v>
      </c>
      <c r="E62" t="s">
        <v>1449</v>
      </c>
      <c r="F62" t="s">
        <v>1480</v>
      </c>
      <c r="G62" t="s">
        <v>12</v>
      </c>
      <c r="H62" t="s">
        <v>141</v>
      </c>
      <c r="I62" t="e">
        <f>_xlfn.XLOOKUP(ICT_questions_2022[[#This Row],[Question_nb]],Weights!#REF!,Weights!#REF!)</f>
        <v>#REF!</v>
      </c>
    </row>
    <row r="63" spans="1:9" x14ac:dyDescent="0.25">
      <c r="A63" s="2" t="s">
        <v>131</v>
      </c>
      <c r="B63" s="2" t="s">
        <v>142</v>
      </c>
      <c r="C63" t="s">
        <v>1557</v>
      </c>
      <c r="D63" t="s">
        <v>1721</v>
      </c>
      <c r="E63" t="s">
        <v>1449</v>
      </c>
      <c r="F63" t="s">
        <v>1481</v>
      </c>
      <c r="G63" t="s">
        <v>12</v>
      </c>
      <c r="H63" t="s">
        <v>143</v>
      </c>
      <c r="I63" t="e">
        <f>_xlfn.XLOOKUP(ICT_questions_2022[[#This Row],[Question_nb]],Weights!#REF!,Weights!#REF!)</f>
        <v>#REF!</v>
      </c>
    </row>
    <row r="64" spans="1:9" x14ac:dyDescent="0.25">
      <c r="A64" s="2" t="s">
        <v>131</v>
      </c>
      <c r="B64" s="2" t="s">
        <v>144</v>
      </c>
      <c r="C64" t="s">
        <v>1557</v>
      </c>
      <c r="D64" t="s">
        <v>1721</v>
      </c>
      <c r="E64" t="s">
        <v>1449</v>
      </c>
      <c r="F64" t="s">
        <v>1558</v>
      </c>
      <c r="G64" t="s">
        <v>12</v>
      </c>
      <c r="H64" t="s">
        <v>145</v>
      </c>
      <c r="I64" t="e">
        <f>_xlfn.XLOOKUP(ICT_questions_2022[[#This Row],[Question_nb]],Weights!#REF!,Weights!#REF!)</f>
        <v>#REF!</v>
      </c>
    </row>
    <row r="65" spans="1:9" x14ac:dyDescent="0.25">
      <c r="A65" s="2" t="s">
        <v>131</v>
      </c>
      <c r="B65" s="2" t="s">
        <v>146</v>
      </c>
      <c r="C65" t="s">
        <v>1557</v>
      </c>
      <c r="D65" t="s">
        <v>1721</v>
      </c>
      <c r="E65" t="s">
        <v>1451</v>
      </c>
      <c r="F65" t="s">
        <v>1477</v>
      </c>
      <c r="G65" t="s">
        <v>12</v>
      </c>
      <c r="H65" t="s">
        <v>147</v>
      </c>
      <c r="I65" t="e">
        <f>_xlfn.XLOOKUP(ICT_questions_2022[[#This Row],[Question_nb]],Weights!#REF!,Weights!#REF!)</f>
        <v>#REF!</v>
      </c>
    </row>
    <row r="66" spans="1:9" x14ac:dyDescent="0.25">
      <c r="A66" s="2" t="s">
        <v>131</v>
      </c>
      <c r="B66" s="2" t="s">
        <v>148</v>
      </c>
      <c r="C66" t="s">
        <v>1557</v>
      </c>
      <c r="D66" t="s">
        <v>1721</v>
      </c>
      <c r="E66" t="s">
        <v>1451</v>
      </c>
      <c r="F66" t="s">
        <v>1478</v>
      </c>
      <c r="G66" t="s">
        <v>12</v>
      </c>
      <c r="H66" t="s">
        <v>149</v>
      </c>
      <c r="I66" t="e">
        <f>_xlfn.XLOOKUP(ICT_questions_2022[[#This Row],[Question_nb]],Weights!#REF!,Weights!#REF!)</f>
        <v>#REF!</v>
      </c>
    </row>
    <row r="67" spans="1:9" x14ac:dyDescent="0.25">
      <c r="A67" s="2" t="s">
        <v>131</v>
      </c>
      <c r="B67" s="2" t="s">
        <v>150</v>
      </c>
      <c r="C67" t="s">
        <v>1557</v>
      </c>
      <c r="D67" t="s">
        <v>1721</v>
      </c>
      <c r="E67" t="s">
        <v>1451</v>
      </c>
      <c r="F67" t="s">
        <v>1479</v>
      </c>
      <c r="G67" t="s">
        <v>12</v>
      </c>
      <c r="H67" t="s">
        <v>151</v>
      </c>
      <c r="I67" t="e">
        <f>_xlfn.XLOOKUP(ICT_questions_2022[[#This Row],[Question_nb]],Weights!#REF!,Weights!#REF!)</f>
        <v>#REF!</v>
      </c>
    </row>
    <row r="68" spans="1:9" x14ac:dyDescent="0.25">
      <c r="A68" s="2" t="s">
        <v>131</v>
      </c>
      <c r="B68" s="2" t="s">
        <v>152</v>
      </c>
      <c r="C68" t="s">
        <v>1557</v>
      </c>
      <c r="D68" t="s">
        <v>1721</v>
      </c>
      <c r="E68" t="s">
        <v>1451</v>
      </c>
      <c r="F68" t="s">
        <v>1460</v>
      </c>
      <c r="G68" t="s">
        <v>12</v>
      </c>
      <c r="H68" t="s">
        <v>153</v>
      </c>
      <c r="I68" t="e">
        <f>_xlfn.XLOOKUP(ICT_questions_2022[[#This Row],[Question_nb]],Weights!#REF!,Weights!#REF!)</f>
        <v>#REF!</v>
      </c>
    </row>
    <row r="69" spans="1:9" x14ac:dyDescent="0.25">
      <c r="A69" s="2" t="s">
        <v>131</v>
      </c>
      <c r="B69" s="2" t="s">
        <v>154</v>
      </c>
      <c r="C69" t="s">
        <v>1557</v>
      </c>
      <c r="D69" t="s">
        <v>1721</v>
      </c>
      <c r="E69" t="s">
        <v>1451</v>
      </c>
      <c r="F69" t="s">
        <v>1480</v>
      </c>
      <c r="G69" t="s">
        <v>12</v>
      </c>
      <c r="H69" t="s">
        <v>155</v>
      </c>
      <c r="I69" t="e">
        <f>_xlfn.XLOOKUP(ICT_questions_2022[[#This Row],[Question_nb]],Weights!#REF!,Weights!#REF!)</f>
        <v>#REF!</v>
      </c>
    </row>
    <row r="70" spans="1:9" x14ac:dyDescent="0.25">
      <c r="A70" s="2" t="s">
        <v>131</v>
      </c>
      <c r="B70" s="2" t="s">
        <v>156</v>
      </c>
      <c r="C70" t="s">
        <v>1557</v>
      </c>
      <c r="D70" t="s">
        <v>1721</v>
      </c>
      <c r="E70" t="s">
        <v>1451</v>
      </c>
      <c r="F70" t="s">
        <v>1481</v>
      </c>
      <c r="G70" t="s">
        <v>12</v>
      </c>
      <c r="H70" t="s">
        <v>157</v>
      </c>
      <c r="I70" t="e">
        <f>_xlfn.XLOOKUP(ICT_questions_2022[[#This Row],[Question_nb]],Weights!#REF!,Weights!#REF!)</f>
        <v>#REF!</v>
      </c>
    </row>
    <row r="71" spans="1:9" x14ac:dyDescent="0.25">
      <c r="A71" s="2" t="s">
        <v>131</v>
      </c>
      <c r="B71" s="2" t="s">
        <v>158</v>
      </c>
      <c r="C71" t="s">
        <v>1557</v>
      </c>
      <c r="D71" t="s">
        <v>1721</v>
      </c>
      <c r="E71" t="s">
        <v>1451</v>
      </c>
      <c r="F71" t="s">
        <v>1558</v>
      </c>
      <c r="G71" t="s">
        <v>12</v>
      </c>
      <c r="H71" t="s">
        <v>159</v>
      </c>
      <c r="I71" t="e">
        <f>_xlfn.XLOOKUP(ICT_questions_2022[[#This Row],[Question_nb]],Weights!#REF!,Weights!#REF!)</f>
        <v>#REF!</v>
      </c>
    </row>
    <row r="72" spans="1:9" x14ac:dyDescent="0.25">
      <c r="A72" s="2" t="s">
        <v>131</v>
      </c>
      <c r="B72" s="2" t="s">
        <v>160</v>
      </c>
      <c r="C72" t="s">
        <v>1557</v>
      </c>
      <c r="D72" t="s">
        <v>1721</v>
      </c>
      <c r="E72" t="s">
        <v>1452</v>
      </c>
      <c r="F72" t="s">
        <v>1477</v>
      </c>
      <c r="G72" t="s">
        <v>12</v>
      </c>
      <c r="H72" t="s">
        <v>161</v>
      </c>
      <c r="I72" t="e">
        <f>_xlfn.XLOOKUP(ICT_questions_2022[[#This Row],[Question_nb]],Weights!#REF!,Weights!#REF!)</f>
        <v>#REF!</v>
      </c>
    </row>
    <row r="73" spans="1:9" x14ac:dyDescent="0.25">
      <c r="A73" s="2" t="s">
        <v>131</v>
      </c>
      <c r="B73" s="2" t="s">
        <v>162</v>
      </c>
      <c r="C73" t="s">
        <v>1557</v>
      </c>
      <c r="D73" t="s">
        <v>1721</v>
      </c>
      <c r="E73" t="s">
        <v>1452</v>
      </c>
      <c r="F73" t="s">
        <v>1478</v>
      </c>
      <c r="G73" t="s">
        <v>12</v>
      </c>
      <c r="H73" t="s">
        <v>163</v>
      </c>
      <c r="I73" t="e">
        <f>_xlfn.XLOOKUP(ICT_questions_2022[[#This Row],[Question_nb]],Weights!#REF!,Weights!#REF!)</f>
        <v>#REF!</v>
      </c>
    </row>
    <row r="74" spans="1:9" x14ac:dyDescent="0.25">
      <c r="A74" s="2" t="s">
        <v>131</v>
      </c>
      <c r="B74" s="2" t="s">
        <v>164</v>
      </c>
      <c r="C74" t="s">
        <v>1557</v>
      </c>
      <c r="D74" t="s">
        <v>1721</v>
      </c>
      <c r="E74" t="s">
        <v>1452</v>
      </c>
      <c r="F74" t="s">
        <v>1479</v>
      </c>
      <c r="G74" t="s">
        <v>12</v>
      </c>
      <c r="H74" t="s">
        <v>165</v>
      </c>
      <c r="I74" t="e">
        <f>_xlfn.XLOOKUP(ICT_questions_2022[[#This Row],[Question_nb]],Weights!#REF!,Weights!#REF!)</f>
        <v>#REF!</v>
      </c>
    </row>
    <row r="75" spans="1:9" x14ac:dyDescent="0.25">
      <c r="A75" s="2" t="s">
        <v>131</v>
      </c>
      <c r="B75" s="2" t="s">
        <v>166</v>
      </c>
      <c r="C75" t="s">
        <v>1557</v>
      </c>
      <c r="D75" t="s">
        <v>1721</v>
      </c>
      <c r="E75" t="s">
        <v>1452</v>
      </c>
      <c r="F75" t="s">
        <v>1460</v>
      </c>
      <c r="G75" t="s">
        <v>12</v>
      </c>
      <c r="H75" t="s">
        <v>167</v>
      </c>
      <c r="I75" t="e">
        <f>_xlfn.XLOOKUP(ICT_questions_2022[[#This Row],[Question_nb]],Weights!#REF!,Weights!#REF!)</f>
        <v>#REF!</v>
      </c>
    </row>
    <row r="76" spans="1:9" x14ac:dyDescent="0.25">
      <c r="A76" s="2" t="s">
        <v>131</v>
      </c>
      <c r="B76" s="2" t="s">
        <v>168</v>
      </c>
      <c r="C76" t="s">
        <v>1557</v>
      </c>
      <c r="D76" t="s">
        <v>1721</v>
      </c>
      <c r="E76" t="s">
        <v>1452</v>
      </c>
      <c r="F76" t="s">
        <v>1480</v>
      </c>
      <c r="G76" t="s">
        <v>12</v>
      </c>
      <c r="H76" t="s">
        <v>169</v>
      </c>
      <c r="I76" t="e">
        <f>_xlfn.XLOOKUP(ICT_questions_2022[[#This Row],[Question_nb]],Weights!#REF!,Weights!#REF!)</f>
        <v>#REF!</v>
      </c>
    </row>
    <row r="77" spans="1:9" x14ac:dyDescent="0.25">
      <c r="A77" s="2" t="s">
        <v>131</v>
      </c>
      <c r="B77" s="2" t="s">
        <v>170</v>
      </c>
      <c r="C77" t="s">
        <v>1557</v>
      </c>
      <c r="D77" t="s">
        <v>1721</v>
      </c>
      <c r="E77" t="s">
        <v>1452</v>
      </c>
      <c r="F77" t="s">
        <v>1481</v>
      </c>
      <c r="G77" t="s">
        <v>12</v>
      </c>
      <c r="H77" t="s">
        <v>171</v>
      </c>
      <c r="I77" t="e">
        <f>_xlfn.XLOOKUP(ICT_questions_2022[[#This Row],[Question_nb]],Weights!#REF!,Weights!#REF!)</f>
        <v>#REF!</v>
      </c>
    </row>
    <row r="78" spans="1:9" x14ac:dyDescent="0.25">
      <c r="A78" s="2" t="s">
        <v>131</v>
      </c>
      <c r="B78" s="2" t="s">
        <v>172</v>
      </c>
      <c r="C78" t="s">
        <v>1557</v>
      </c>
      <c r="D78" t="s">
        <v>1721</v>
      </c>
      <c r="E78" t="s">
        <v>1452</v>
      </c>
      <c r="F78" t="s">
        <v>1558</v>
      </c>
      <c r="G78" t="s">
        <v>12</v>
      </c>
      <c r="H78" t="s">
        <v>173</v>
      </c>
      <c r="I78" t="e">
        <f>_xlfn.XLOOKUP(ICT_questions_2022[[#This Row],[Question_nb]],Weights!#REF!,Weights!#REF!)</f>
        <v>#REF!</v>
      </c>
    </row>
    <row r="79" spans="1:9" x14ac:dyDescent="0.25">
      <c r="A79" s="2" t="s">
        <v>131</v>
      </c>
      <c r="B79" s="2" t="s">
        <v>174</v>
      </c>
      <c r="C79" t="s">
        <v>1557</v>
      </c>
      <c r="D79" t="s">
        <v>1722</v>
      </c>
      <c r="E79" t="s">
        <v>1449</v>
      </c>
      <c r="F79" t="s">
        <v>1477</v>
      </c>
      <c r="G79" t="s">
        <v>12</v>
      </c>
      <c r="H79" t="s">
        <v>133</v>
      </c>
      <c r="I79" t="e">
        <f>_xlfn.XLOOKUP(ICT_questions_2022[[#This Row],[Question_nb]],Weights!#REF!,Weights!#REF!)</f>
        <v>#REF!</v>
      </c>
    </row>
    <row r="80" spans="1:9" x14ac:dyDescent="0.25">
      <c r="A80" s="2" t="s">
        <v>131</v>
      </c>
      <c r="B80" s="2" t="s">
        <v>175</v>
      </c>
      <c r="C80" t="s">
        <v>1557</v>
      </c>
      <c r="D80" t="s">
        <v>1722</v>
      </c>
      <c r="E80" t="s">
        <v>1449</v>
      </c>
      <c r="F80" t="s">
        <v>1478</v>
      </c>
      <c r="G80" t="s">
        <v>12</v>
      </c>
      <c r="H80" t="s">
        <v>135</v>
      </c>
      <c r="I80" t="e">
        <f>_xlfn.XLOOKUP(ICT_questions_2022[[#This Row],[Question_nb]],Weights!#REF!,Weights!#REF!)</f>
        <v>#REF!</v>
      </c>
    </row>
    <row r="81" spans="1:9" x14ac:dyDescent="0.25">
      <c r="A81" s="2" t="s">
        <v>131</v>
      </c>
      <c r="B81" s="2" t="s">
        <v>176</v>
      </c>
      <c r="C81" t="s">
        <v>1557</v>
      </c>
      <c r="D81" t="s">
        <v>1722</v>
      </c>
      <c r="E81" t="s">
        <v>1449</v>
      </c>
      <c r="F81" t="s">
        <v>1479</v>
      </c>
      <c r="G81" t="s">
        <v>12</v>
      </c>
      <c r="H81" t="s">
        <v>137</v>
      </c>
      <c r="I81" t="e">
        <f>_xlfn.XLOOKUP(ICT_questions_2022[[#This Row],[Question_nb]],Weights!#REF!,Weights!#REF!)</f>
        <v>#REF!</v>
      </c>
    </row>
    <row r="82" spans="1:9" x14ac:dyDescent="0.25">
      <c r="A82" s="2" t="s">
        <v>131</v>
      </c>
      <c r="B82" s="2" t="s">
        <v>177</v>
      </c>
      <c r="C82" t="s">
        <v>1557</v>
      </c>
      <c r="D82" t="s">
        <v>1722</v>
      </c>
      <c r="E82" t="s">
        <v>1449</v>
      </c>
      <c r="F82" t="s">
        <v>1460</v>
      </c>
      <c r="G82" t="s">
        <v>12</v>
      </c>
      <c r="H82" t="s">
        <v>139</v>
      </c>
      <c r="I82" t="e">
        <f>_xlfn.XLOOKUP(ICT_questions_2022[[#This Row],[Question_nb]],Weights!#REF!,Weights!#REF!)</f>
        <v>#REF!</v>
      </c>
    </row>
    <row r="83" spans="1:9" x14ac:dyDescent="0.25">
      <c r="A83" s="2" t="s">
        <v>131</v>
      </c>
      <c r="B83" s="2" t="s">
        <v>178</v>
      </c>
      <c r="C83" t="s">
        <v>1557</v>
      </c>
      <c r="D83" t="s">
        <v>1722</v>
      </c>
      <c r="E83" t="s">
        <v>1449</v>
      </c>
      <c r="F83" t="s">
        <v>1480</v>
      </c>
      <c r="G83" t="s">
        <v>12</v>
      </c>
      <c r="H83" t="s">
        <v>141</v>
      </c>
      <c r="I83" t="e">
        <f>_xlfn.XLOOKUP(ICT_questions_2022[[#This Row],[Question_nb]],Weights!#REF!,Weights!#REF!)</f>
        <v>#REF!</v>
      </c>
    </row>
    <row r="84" spans="1:9" x14ac:dyDescent="0.25">
      <c r="A84" s="2" t="s">
        <v>131</v>
      </c>
      <c r="B84" s="2" t="s">
        <v>179</v>
      </c>
      <c r="C84" t="s">
        <v>1557</v>
      </c>
      <c r="D84" t="s">
        <v>1722</v>
      </c>
      <c r="E84" t="s">
        <v>1449</v>
      </c>
      <c r="F84" t="s">
        <v>1481</v>
      </c>
      <c r="G84" t="s">
        <v>12</v>
      </c>
      <c r="H84" t="s">
        <v>143</v>
      </c>
      <c r="I84" t="e">
        <f>_xlfn.XLOOKUP(ICT_questions_2022[[#This Row],[Question_nb]],Weights!#REF!,Weights!#REF!)</f>
        <v>#REF!</v>
      </c>
    </row>
    <row r="85" spans="1:9" x14ac:dyDescent="0.25">
      <c r="A85" s="2" t="s">
        <v>131</v>
      </c>
      <c r="B85" s="2" t="s">
        <v>180</v>
      </c>
      <c r="C85" t="s">
        <v>1557</v>
      </c>
      <c r="D85" t="s">
        <v>1722</v>
      </c>
      <c r="E85" t="s">
        <v>1449</v>
      </c>
      <c r="F85" t="s">
        <v>1559</v>
      </c>
      <c r="G85" t="s">
        <v>12</v>
      </c>
      <c r="H85" t="s">
        <v>145</v>
      </c>
      <c r="I85" t="e">
        <f>_xlfn.XLOOKUP(ICT_questions_2022[[#This Row],[Question_nb]],Weights!#REF!,Weights!#REF!)</f>
        <v>#REF!</v>
      </c>
    </row>
    <row r="86" spans="1:9" x14ac:dyDescent="0.25">
      <c r="A86" s="2" t="s">
        <v>131</v>
      </c>
      <c r="B86" s="2" t="s">
        <v>181</v>
      </c>
      <c r="C86" t="s">
        <v>1557</v>
      </c>
      <c r="D86" t="s">
        <v>1722</v>
      </c>
      <c r="E86" t="s">
        <v>1451</v>
      </c>
      <c r="F86" t="s">
        <v>1477</v>
      </c>
      <c r="G86" t="s">
        <v>12</v>
      </c>
      <c r="H86" t="s">
        <v>147</v>
      </c>
      <c r="I86" t="e">
        <f>_xlfn.XLOOKUP(ICT_questions_2022[[#This Row],[Question_nb]],Weights!#REF!,Weights!#REF!)</f>
        <v>#REF!</v>
      </c>
    </row>
    <row r="87" spans="1:9" x14ac:dyDescent="0.25">
      <c r="A87" s="2" t="s">
        <v>131</v>
      </c>
      <c r="B87" s="2" t="s">
        <v>182</v>
      </c>
      <c r="C87" t="s">
        <v>1557</v>
      </c>
      <c r="D87" t="s">
        <v>1722</v>
      </c>
      <c r="E87" t="s">
        <v>1451</v>
      </c>
      <c r="F87" t="s">
        <v>1478</v>
      </c>
      <c r="G87" t="s">
        <v>12</v>
      </c>
      <c r="H87" t="s">
        <v>149</v>
      </c>
      <c r="I87" t="e">
        <f>_xlfn.XLOOKUP(ICT_questions_2022[[#This Row],[Question_nb]],Weights!#REF!,Weights!#REF!)</f>
        <v>#REF!</v>
      </c>
    </row>
    <row r="88" spans="1:9" x14ac:dyDescent="0.25">
      <c r="A88" s="2" t="s">
        <v>131</v>
      </c>
      <c r="B88" s="2" t="s">
        <v>183</v>
      </c>
      <c r="C88" t="s">
        <v>1557</v>
      </c>
      <c r="D88" t="s">
        <v>1722</v>
      </c>
      <c r="E88" t="s">
        <v>1451</v>
      </c>
      <c r="F88" t="s">
        <v>1479</v>
      </c>
      <c r="G88" t="s">
        <v>12</v>
      </c>
      <c r="H88" t="s">
        <v>151</v>
      </c>
      <c r="I88" t="e">
        <f>_xlfn.XLOOKUP(ICT_questions_2022[[#This Row],[Question_nb]],Weights!#REF!,Weights!#REF!)</f>
        <v>#REF!</v>
      </c>
    </row>
    <row r="89" spans="1:9" x14ac:dyDescent="0.25">
      <c r="A89" s="2" t="s">
        <v>131</v>
      </c>
      <c r="B89" s="2" t="s">
        <v>184</v>
      </c>
      <c r="C89" t="s">
        <v>1557</v>
      </c>
      <c r="D89" t="s">
        <v>1722</v>
      </c>
      <c r="E89" t="s">
        <v>1451</v>
      </c>
      <c r="F89" t="s">
        <v>1460</v>
      </c>
      <c r="G89" t="s">
        <v>12</v>
      </c>
      <c r="H89" t="s">
        <v>153</v>
      </c>
      <c r="I89" t="e">
        <f>_xlfn.XLOOKUP(ICT_questions_2022[[#This Row],[Question_nb]],Weights!#REF!,Weights!#REF!)</f>
        <v>#REF!</v>
      </c>
    </row>
    <row r="90" spans="1:9" x14ac:dyDescent="0.25">
      <c r="A90" s="2" t="s">
        <v>131</v>
      </c>
      <c r="B90" s="2" t="s">
        <v>185</v>
      </c>
      <c r="C90" t="s">
        <v>1557</v>
      </c>
      <c r="D90" t="s">
        <v>1722</v>
      </c>
      <c r="E90" t="s">
        <v>1451</v>
      </c>
      <c r="F90" t="s">
        <v>1480</v>
      </c>
      <c r="G90" t="s">
        <v>12</v>
      </c>
      <c r="H90" t="s">
        <v>155</v>
      </c>
      <c r="I90" t="e">
        <f>_xlfn.XLOOKUP(ICT_questions_2022[[#This Row],[Question_nb]],Weights!#REF!,Weights!#REF!)</f>
        <v>#REF!</v>
      </c>
    </row>
    <row r="91" spans="1:9" x14ac:dyDescent="0.25">
      <c r="A91" s="2" t="s">
        <v>131</v>
      </c>
      <c r="B91" s="2" t="s">
        <v>186</v>
      </c>
      <c r="C91" t="s">
        <v>1557</v>
      </c>
      <c r="D91" t="s">
        <v>1722</v>
      </c>
      <c r="E91" t="s">
        <v>1451</v>
      </c>
      <c r="F91" t="s">
        <v>1481</v>
      </c>
      <c r="G91" t="s">
        <v>12</v>
      </c>
      <c r="H91" t="s">
        <v>157</v>
      </c>
      <c r="I91" t="e">
        <f>_xlfn.XLOOKUP(ICT_questions_2022[[#This Row],[Question_nb]],Weights!#REF!,Weights!#REF!)</f>
        <v>#REF!</v>
      </c>
    </row>
    <row r="92" spans="1:9" x14ac:dyDescent="0.25">
      <c r="A92" s="2" t="s">
        <v>131</v>
      </c>
      <c r="B92" s="2" t="s">
        <v>187</v>
      </c>
      <c r="C92" t="s">
        <v>1557</v>
      </c>
      <c r="D92" t="s">
        <v>1722</v>
      </c>
      <c r="E92" t="s">
        <v>1451</v>
      </c>
      <c r="F92" t="s">
        <v>1559</v>
      </c>
      <c r="G92" t="s">
        <v>12</v>
      </c>
      <c r="H92" t="s">
        <v>159</v>
      </c>
      <c r="I92" t="e">
        <f>_xlfn.XLOOKUP(ICT_questions_2022[[#This Row],[Question_nb]],Weights!#REF!,Weights!#REF!)</f>
        <v>#REF!</v>
      </c>
    </row>
    <row r="93" spans="1:9" x14ac:dyDescent="0.25">
      <c r="A93" s="2" t="s">
        <v>131</v>
      </c>
      <c r="B93" s="2" t="s">
        <v>188</v>
      </c>
      <c r="C93" t="s">
        <v>1557</v>
      </c>
      <c r="D93" t="s">
        <v>1722</v>
      </c>
      <c r="E93" t="s">
        <v>1452</v>
      </c>
      <c r="F93" t="s">
        <v>1477</v>
      </c>
      <c r="G93" t="s">
        <v>12</v>
      </c>
      <c r="H93" t="s">
        <v>161</v>
      </c>
      <c r="I93" t="e">
        <f>_xlfn.XLOOKUP(ICT_questions_2022[[#This Row],[Question_nb]],Weights!#REF!,Weights!#REF!)</f>
        <v>#REF!</v>
      </c>
    </row>
    <row r="94" spans="1:9" x14ac:dyDescent="0.25">
      <c r="A94" s="2" t="s">
        <v>131</v>
      </c>
      <c r="B94" s="2" t="s">
        <v>189</v>
      </c>
      <c r="C94" t="s">
        <v>1557</v>
      </c>
      <c r="D94" t="s">
        <v>1722</v>
      </c>
      <c r="E94" t="s">
        <v>1452</v>
      </c>
      <c r="F94" t="s">
        <v>1478</v>
      </c>
      <c r="G94" t="s">
        <v>12</v>
      </c>
      <c r="H94" t="s">
        <v>163</v>
      </c>
      <c r="I94" t="e">
        <f>_xlfn.XLOOKUP(ICT_questions_2022[[#This Row],[Question_nb]],Weights!#REF!,Weights!#REF!)</f>
        <v>#REF!</v>
      </c>
    </row>
    <row r="95" spans="1:9" x14ac:dyDescent="0.25">
      <c r="A95" s="2" t="s">
        <v>131</v>
      </c>
      <c r="B95" s="2" t="s">
        <v>190</v>
      </c>
      <c r="C95" t="s">
        <v>1557</v>
      </c>
      <c r="D95" t="s">
        <v>1722</v>
      </c>
      <c r="E95" t="s">
        <v>1452</v>
      </c>
      <c r="F95" t="s">
        <v>1479</v>
      </c>
      <c r="G95" t="s">
        <v>12</v>
      </c>
      <c r="H95" t="s">
        <v>165</v>
      </c>
      <c r="I95" t="e">
        <f>_xlfn.XLOOKUP(ICT_questions_2022[[#This Row],[Question_nb]],Weights!#REF!,Weights!#REF!)</f>
        <v>#REF!</v>
      </c>
    </row>
    <row r="96" spans="1:9" x14ac:dyDescent="0.25">
      <c r="A96" s="2" t="s">
        <v>131</v>
      </c>
      <c r="B96" s="2" t="s">
        <v>191</v>
      </c>
      <c r="C96" t="s">
        <v>1557</v>
      </c>
      <c r="D96" t="s">
        <v>1722</v>
      </c>
      <c r="E96" t="s">
        <v>1452</v>
      </c>
      <c r="F96" t="s">
        <v>1460</v>
      </c>
      <c r="G96" t="s">
        <v>12</v>
      </c>
      <c r="H96" t="s">
        <v>167</v>
      </c>
      <c r="I96" t="e">
        <f>_xlfn.XLOOKUP(ICT_questions_2022[[#This Row],[Question_nb]],Weights!#REF!,Weights!#REF!)</f>
        <v>#REF!</v>
      </c>
    </row>
    <row r="97" spans="1:9" x14ac:dyDescent="0.25">
      <c r="A97" s="2" t="s">
        <v>131</v>
      </c>
      <c r="B97" s="2" t="s">
        <v>192</v>
      </c>
      <c r="C97" t="s">
        <v>1557</v>
      </c>
      <c r="D97" t="s">
        <v>1722</v>
      </c>
      <c r="E97" t="s">
        <v>1452</v>
      </c>
      <c r="F97" t="s">
        <v>1480</v>
      </c>
      <c r="G97" t="s">
        <v>12</v>
      </c>
      <c r="H97" t="s">
        <v>169</v>
      </c>
      <c r="I97" t="e">
        <f>_xlfn.XLOOKUP(ICT_questions_2022[[#This Row],[Question_nb]],Weights!#REF!,Weights!#REF!)</f>
        <v>#REF!</v>
      </c>
    </row>
    <row r="98" spans="1:9" x14ac:dyDescent="0.25">
      <c r="A98" s="2" t="s">
        <v>131</v>
      </c>
      <c r="B98" s="2" t="s">
        <v>193</v>
      </c>
      <c r="C98" t="s">
        <v>1557</v>
      </c>
      <c r="D98" t="s">
        <v>1722</v>
      </c>
      <c r="E98" t="s">
        <v>1452</v>
      </c>
      <c r="F98" t="s">
        <v>1481</v>
      </c>
      <c r="G98" t="s">
        <v>12</v>
      </c>
      <c r="H98" t="s">
        <v>171</v>
      </c>
      <c r="I98" t="e">
        <f>_xlfn.XLOOKUP(ICT_questions_2022[[#This Row],[Question_nb]],Weights!#REF!,Weights!#REF!)</f>
        <v>#REF!</v>
      </c>
    </row>
    <row r="99" spans="1:9" x14ac:dyDescent="0.25">
      <c r="A99" s="2" t="s">
        <v>131</v>
      </c>
      <c r="B99" s="2" t="s">
        <v>194</v>
      </c>
      <c r="C99" t="s">
        <v>1557</v>
      </c>
      <c r="D99" t="s">
        <v>1722</v>
      </c>
      <c r="E99" t="s">
        <v>1452</v>
      </c>
      <c r="F99" t="s">
        <v>1559</v>
      </c>
      <c r="G99" t="s">
        <v>12</v>
      </c>
      <c r="H99" t="s">
        <v>173</v>
      </c>
      <c r="I99" t="e">
        <f>_xlfn.XLOOKUP(ICT_questions_2022[[#This Row],[Question_nb]],Weights!#REF!,Weights!#REF!)</f>
        <v>#REF!</v>
      </c>
    </row>
    <row r="100" spans="1:9" x14ac:dyDescent="0.25">
      <c r="A100" s="2" t="s">
        <v>195</v>
      </c>
      <c r="B100" s="2" t="s">
        <v>196</v>
      </c>
      <c r="C100" t="s">
        <v>1560</v>
      </c>
      <c r="D100" t="s">
        <v>1723</v>
      </c>
      <c r="E100" t="s">
        <v>1449</v>
      </c>
      <c r="F100" t="s">
        <v>1561</v>
      </c>
      <c r="G100" t="s">
        <v>17</v>
      </c>
      <c r="H100" t="s">
        <v>197</v>
      </c>
      <c r="I100" t="e">
        <f>_xlfn.XLOOKUP(ICT_questions_2022[[#This Row],[Question_nb]],Weights!#REF!,Weights!#REF!)</f>
        <v>#REF!</v>
      </c>
    </row>
    <row r="101" spans="1:9" x14ac:dyDescent="0.25">
      <c r="A101" s="2" t="s">
        <v>195</v>
      </c>
      <c r="B101" s="2" t="s">
        <v>198</v>
      </c>
      <c r="C101" t="s">
        <v>1560</v>
      </c>
      <c r="D101" t="s">
        <v>1723</v>
      </c>
      <c r="E101" t="s">
        <v>1449</v>
      </c>
      <c r="F101" t="s">
        <v>1562</v>
      </c>
      <c r="G101" t="s">
        <v>17</v>
      </c>
      <c r="H101" t="s">
        <v>199</v>
      </c>
      <c r="I101" t="e">
        <f>_xlfn.XLOOKUP(ICT_questions_2022[[#This Row],[Question_nb]],Weights!#REF!,Weights!#REF!)</f>
        <v>#REF!</v>
      </c>
    </row>
    <row r="102" spans="1:9" x14ac:dyDescent="0.25">
      <c r="A102" s="2" t="s">
        <v>195</v>
      </c>
      <c r="B102" s="2" t="s">
        <v>200</v>
      </c>
      <c r="C102" t="s">
        <v>1560</v>
      </c>
      <c r="D102" t="s">
        <v>1723</v>
      </c>
      <c r="E102" t="s">
        <v>1449</v>
      </c>
      <c r="F102" t="s">
        <v>1563</v>
      </c>
      <c r="G102" t="s">
        <v>17</v>
      </c>
      <c r="H102" t="s">
        <v>201</v>
      </c>
      <c r="I102" t="e">
        <f>_xlfn.XLOOKUP(ICT_questions_2022[[#This Row],[Question_nb]],Weights!#REF!,Weights!#REF!)</f>
        <v>#REF!</v>
      </c>
    </row>
    <row r="103" spans="1:9" x14ac:dyDescent="0.25">
      <c r="A103" s="2" t="s">
        <v>195</v>
      </c>
      <c r="B103" s="2" t="s">
        <v>202</v>
      </c>
      <c r="C103" t="s">
        <v>1560</v>
      </c>
      <c r="D103" t="s">
        <v>1723</v>
      </c>
      <c r="E103" t="s">
        <v>1449</v>
      </c>
      <c r="F103" t="s">
        <v>1564</v>
      </c>
      <c r="G103" t="s">
        <v>17</v>
      </c>
      <c r="H103" t="s">
        <v>203</v>
      </c>
      <c r="I103" t="e">
        <f>_xlfn.XLOOKUP(ICT_questions_2022[[#This Row],[Question_nb]],Weights!#REF!,Weights!#REF!)</f>
        <v>#REF!</v>
      </c>
    </row>
    <row r="104" spans="1:9" x14ac:dyDescent="0.25">
      <c r="A104" s="2" t="s">
        <v>195</v>
      </c>
      <c r="B104" s="2" t="s">
        <v>204</v>
      </c>
      <c r="C104" t="s">
        <v>1560</v>
      </c>
      <c r="D104" t="s">
        <v>1723</v>
      </c>
      <c r="E104" t="s">
        <v>1451</v>
      </c>
      <c r="F104" t="s">
        <v>1561</v>
      </c>
      <c r="G104" t="s">
        <v>17</v>
      </c>
      <c r="H104" t="s">
        <v>205</v>
      </c>
      <c r="I104" t="e">
        <f>_xlfn.XLOOKUP(ICT_questions_2022[[#This Row],[Question_nb]],Weights!#REF!,Weights!#REF!)</f>
        <v>#REF!</v>
      </c>
    </row>
    <row r="105" spans="1:9" x14ac:dyDescent="0.25">
      <c r="A105" s="2" t="s">
        <v>195</v>
      </c>
      <c r="B105" s="2" t="s">
        <v>206</v>
      </c>
      <c r="C105" t="s">
        <v>1560</v>
      </c>
      <c r="D105" t="s">
        <v>1723</v>
      </c>
      <c r="E105" t="s">
        <v>1451</v>
      </c>
      <c r="F105" t="s">
        <v>1562</v>
      </c>
      <c r="G105" t="s">
        <v>17</v>
      </c>
      <c r="H105" t="s">
        <v>207</v>
      </c>
      <c r="I105" t="e">
        <f>_xlfn.XLOOKUP(ICT_questions_2022[[#This Row],[Question_nb]],Weights!#REF!,Weights!#REF!)</f>
        <v>#REF!</v>
      </c>
    </row>
    <row r="106" spans="1:9" x14ac:dyDescent="0.25">
      <c r="A106" s="2" t="s">
        <v>195</v>
      </c>
      <c r="B106" s="2" t="s">
        <v>208</v>
      </c>
      <c r="C106" t="s">
        <v>1560</v>
      </c>
      <c r="D106" t="s">
        <v>1723</v>
      </c>
      <c r="E106" t="s">
        <v>1451</v>
      </c>
      <c r="F106" t="s">
        <v>1563</v>
      </c>
      <c r="G106" t="s">
        <v>17</v>
      </c>
      <c r="H106" t="s">
        <v>209</v>
      </c>
      <c r="I106" t="e">
        <f>_xlfn.XLOOKUP(ICT_questions_2022[[#This Row],[Question_nb]],Weights!#REF!,Weights!#REF!)</f>
        <v>#REF!</v>
      </c>
    </row>
    <row r="107" spans="1:9" x14ac:dyDescent="0.25">
      <c r="A107" s="2" t="s">
        <v>195</v>
      </c>
      <c r="B107" s="2" t="s">
        <v>210</v>
      </c>
      <c r="C107" t="s">
        <v>1560</v>
      </c>
      <c r="D107" t="s">
        <v>1723</v>
      </c>
      <c r="E107" t="s">
        <v>1451</v>
      </c>
      <c r="F107" t="s">
        <v>1564</v>
      </c>
      <c r="G107" t="s">
        <v>17</v>
      </c>
      <c r="H107" t="s">
        <v>211</v>
      </c>
      <c r="I107" t="e">
        <f>_xlfn.XLOOKUP(ICT_questions_2022[[#This Row],[Question_nb]],Weights!#REF!,Weights!#REF!)</f>
        <v>#REF!</v>
      </c>
    </row>
    <row r="108" spans="1:9" x14ac:dyDescent="0.25">
      <c r="A108" s="2" t="s">
        <v>195</v>
      </c>
      <c r="B108" s="2" t="s">
        <v>212</v>
      </c>
      <c r="C108" t="s">
        <v>1560</v>
      </c>
      <c r="D108" t="s">
        <v>1723</v>
      </c>
      <c r="E108" t="s">
        <v>1452</v>
      </c>
      <c r="F108" t="s">
        <v>1561</v>
      </c>
      <c r="G108" t="s">
        <v>17</v>
      </c>
      <c r="H108" t="s">
        <v>213</v>
      </c>
      <c r="I108" t="e">
        <f>_xlfn.XLOOKUP(ICT_questions_2022[[#This Row],[Question_nb]],Weights!#REF!,Weights!#REF!)</f>
        <v>#REF!</v>
      </c>
    </row>
    <row r="109" spans="1:9" x14ac:dyDescent="0.25">
      <c r="A109" s="2" t="s">
        <v>195</v>
      </c>
      <c r="B109" s="2" t="s">
        <v>214</v>
      </c>
      <c r="C109" t="s">
        <v>1560</v>
      </c>
      <c r="D109" t="s">
        <v>1723</v>
      </c>
      <c r="E109" t="s">
        <v>1452</v>
      </c>
      <c r="F109" t="s">
        <v>1562</v>
      </c>
      <c r="G109" t="s">
        <v>17</v>
      </c>
      <c r="H109" t="s">
        <v>215</v>
      </c>
      <c r="I109" t="e">
        <f>_xlfn.XLOOKUP(ICT_questions_2022[[#This Row],[Question_nb]],Weights!#REF!,Weights!#REF!)</f>
        <v>#REF!</v>
      </c>
    </row>
    <row r="110" spans="1:9" x14ac:dyDescent="0.25">
      <c r="A110" s="2" t="s">
        <v>195</v>
      </c>
      <c r="B110" s="2" t="s">
        <v>216</v>
      </c>
      <c r="C110" t="s">
        <v>1560</v>
      </c>
      <c r="D110" t="s">
        <v>1723</v>
      </c>
      <c r="E110" t="s">
        <v>1452</v>
      </c>
      <c r="F110" t="s">
        <v>1563</v>
      </c>
      <c r="G110" t="s">
        <v>17</v>
      </c>
      <c r="H110" t="s">
        <v>217</v>
      </c>
      <c r="I110" t="e">
        <f>_xlfn.XLOOKUP(ICT_questions_2022[[#This Row],[Question_nb]],Weights!#REF!,Weights!#REF!)</f>
        <v>#REF!</v>
      </c>
    </row>
    <row r="111" spans="1:9" x14ac:dyDescent="0.25">
      <c r="A111" s="2" t="s">
        <v>195</v>
      </c>
      <c r="B111" s="2" t="s">
        <v>218</v>
      </c>
      <c r="C111" t="s">
        <v>1560</v>
      </c>
      <c r="D111" t="s">
        <v>1723</v>
      </c>
      <c r="E111" t="s">
        <v>1452</v>
      </c>
      <c r="F111" t="s">
        <v>1564</v>
      </c>
      <c r="G111" t="s">
        <v>17</v>
      </c>
      <c r="H111" t="s">
        <v>219</v>
      </c>
      <c r="I111" t="e">
        <f>_xlfn.XLOOKUP(ICT_questions_2022[[#This Row],[Question_nb]],Weights!#REF!,Weights!#REF!)</f>
        <v>#REF!</v>
      </c>
    </row>
    <row r="112" spans="1:9" x14ac:dyDescent="0.25">
      <c r="A112" s="2" t="s">
        <v>195</v>
      </c>
      <c r="B112" s="2" t="s">
        <v>220</v>
      </c>
      <c r="C112" t="s">
        <v>1560</v>
      </c>
      <c r="D112" t="s">
        <v>1724</v>
      </c>
      <c r="E112" t="s">
        <v>1449</v>
      </c>
      <c r="F112" t="s">
        <v>1565</v>
      </c>
      <c r="G112" t="s">
        <v>17</v>
      </c>
      <c r="H112" t="s">
        <v>221</v>
      </c>
      <c r="I112" t="e">
        <f>_xlfn.XLOOKUP(ICT_questions_2022[[#This Row],[Question_nb]],Weights!#REF!,Weights!#REF!)</f>
        <v>#REF!</v>
      </c>
    </row>
    <row r="113" spans="1:9" x14ac:dyDescent="0.25">
      <c r="A113" s="2" t="s">
        <v>195</v>
      </c>
      <c r="B113" s="2" t="s">
        <v>222</v>
      </c>
      <c r="C113" t="s">
        <v>1560</v>
      </c>
      <c r="D113" t="s">
        <v>1724</v>
      </c>
      <c r="E113" t="s">
        <v>1449</v>
      </c>
      <c r="F113" t="s">
        <v>1566</v>
      </c>
      <c r="G113" t="s">
        <v>17</v>
      </c>
      <c r="H113" t="s">
        <v>223</v>
      </c>
      <c r="I113" t="e">
        <f>_xlfn.XLOOKUP(ICT_questions_2022[[#This Row],[Question_nb]],Weights!#REF!,Weights!#REF!)</f>
        <v>#REF!</v>
      </c>
    </row>
    <row r="114" spans="1:9" x14ac:dyDescent="0.25">
      <c r="A114" s="2" t="s">
        <v>195</v>
      </c>
      <c r="B114" s="2" t="s">
        <v>224</v>
      </c>
      <c r="C114" t="s">
        <v>1560</v>
      </c>
      <c r="D114" t="s">
        <v>1724</v>
      </c>
      <c r="E114" t="s">
        <v>1449</v>
      </c>
      <c r="F114" t="s">
        <v>1567</v>
      </c>
      <c r="G114" t="s">
        <v>17</v>
      </c>
      <c r="H114" t="s">
        <v>225</v>
      </c>
      <c r="I114" t="e">
        <f>_xlfn.XLOOKUP(ICT_questions_2022[[#This Row],[Question_nb]],Weights!#REF!,Weights!#REF!)</f>
        <v>#REF!</v>
      </c>
    </row>
    <row r="115" spans="1:9" x14ac:dyDescent="0.25">
      <c r="A115" s="2" t="s">
        <v>195</v>
      </c>
      <c r="B115" s="2" t="s">
        <v>226</v>
      </c>
      <c r="C115" t="s">
        <v>1560</v>
      </c>
      <c r="D115" t="s">
        <v>1724</v>
      </c>
      <c r="E115" t="s">
        <v>1449</v>
      </c>
      <c r="F115" t="s">
        <v>1564</v>
      </c>
      <c r="G115" t="s">
        <v>17</v>
      </c>
      <c r="H115" t="s">
        <v>203</v>
      </c>
      <c r="I115" t="e">
        <f>_xlfn.XLOOKUP(ICT_questions_2022[[#This Row],[Question_nb]],Weights!#REF!,Weights!#REF!)</f>
        <v>#REF!</v>
      </c>
    </row>
    <row r="116" spans="1:9" x14ac:dyDescent="0.25">
      <c r="A116" s="2" t="s">
        <v>195</v>
      </c>
      <c r="B116" s="2" t="s">
        <v>227</v>
      </c>
      <c r="C116" t="s">
        <v>1560</v>
      </c>
      <c r="D116" t="s">
        <v>1724</v>
      </c>
      <c r="E116" t="s">
        <v>1451</v>
      </c>
      <c r="F116" t="s">
        <v>1565</v>
      </c>
      <c r="G116" t="s">
        <v>17</v>
      </c>
      <c r="H116" t="s">
        <v>228</v>
      </c>
      <c r="I116" t="e">
        <f>_xlfn.XLOOKUP(ICT_questions_2022[[#This Row],[Question_nb]],Weights!#REF!,Weights!#REF!)</f>
        <v>#REF!</v>
      </c>
    </row>
    <row r="117" spans="1:9" x14ac:dyDescent="0.25">
      <c r="A117" s="2" t="s">
        <v>195</v>
      </c>
      <c r="B117" s="2" t="s">
        <v>229</v>
      </c>
      <c r="C117" t="s">
        <v>1560</v>
      </c>
      <c r="D117" t="s">
        <v>1724</v>
      </c>
      <c r="E117" t="s">
        <v>1451</v>
      </c>
      <c r="F117" t="s">
        <v>1566</v>
      </c>
      <c r="G117" t="s">
        <v>17</v>
      </c>
      <c r="H117" t="s">
        <v>230</v>
      </c>
      <c r="I117" t="e">
        <f>_xlfn.XLOOKUP(ICT_questions_2022[[#This Row],[Question_nb]],Weights!#REF!,Weights!#REF!)</f>
        <v>#REF!</v>
      </c>
    </row>
    <row r="118" spans="1:9" x14ac:dyDescent="0.25">
      <c r="A118" s="2" t="s">
        <v>195</v>
      </c>
      <c r="B118" s="2" t="s">
        <v>231</v>
      </c>
      <c r="C118" t="s">
        <v>1560</v>
      </c>
      <c r="D118" t="s">
        <v>1724</v>
      </c>
      <c r="E118" t="s">
        <v>1451</v>
      </c>
      <c r="F118" t="s">
        <v>1567</v>
      </c>
      <c r="G118" t="s">
        <v>17</v>
      </c>
      <c r="H118" t="s">
        <v>232</v>
      </c>
      <c r="I118" t="e">
        <f>_xlfn.XLOOKUP(ICT_questions_2022[[#This Row],[Question_nb]],Weights!#REF!,Weights!#REF!)</f>
        <v>#REF!</v>
      </c>
    </row>
    <row r="119" spans="1:9" x14ac:dyDescent="0.25">
      <c r="A119" s="2" t="s">
        <v>195</v>
      </c>
      <c r="B119" s="2" t="s">
        <v>233</v>
      </c>
      <c r="C119" t="s">
        <v>1560</v>
      </c>
      <c r="D119" t="s">
        <v>1724</v>
      </c>
      <c r="E119" t="s">
        <v>1451</v>
      </c>
      <c r="F119" t="s">
        <v>1564</v>
      </c>
      <c r="G119" t="s">
        <v>17</v>
      </c>
      <c r="H119" t="s">
        <v>211</v>
      </c>
      <c r="I119" t="e">
        <f>_xlfn.XLOOKUP(ICT_questions_2022[[#This Row],[Question_nb]],Weights!#REF!,Weights!#REF!)</f>
        <v>#REF!</v>
      </c>
    </row>
    <row r="120" spans="1:9" x14ac:dyDescent="0.25">
      <c r="A120" s="2" t="s">
        <v>195</v>
      </c>
      <c r="B120" s="2" t="s">
        <v>234</v>
      </c>
      <c r="C120" t="s">
        <v>1560</v>
      </c>
      <c r="D120" t="s">
        <v>1724</v>
      </c>
      <c r="E120" t="s">
        <v>1452</v>
      </c>
      <c r="F120" t="s">
        <v>1565</v>
      </c>
      <c r="G120" t="s">
        <v>17</v>
      </c>
      <c r="H120" t="s">
        <v>235</v>
      </c>
      <c r="I120" t="e">
        <f>_xlfn.XLOOKUP(ICT_questions_2022[[#This Row],[Question_nb]],Weights!#REF!,Weights!#REF!)</f>
        <v>#REF!</v>
      </c>
    </row>
    <row r="121" spans="1:9" x14ac:dyDescent="0.25">
      <c r="A121" s="2" t="s">
        <v>195</v>
      </c>
      <c r="B121" s="2" t="s">
        <v>236</v>
      </c>
      <c r="C121" t="s">
        <v>1560</v>
      </c>
      <c r="D121" t="s">
        <v>1724</v>
      </c>
      <c r="E121" t="s">
        <v>1452</v>
      </c>
      <c r="F121" t="s">
        <v>1566</v>
      </c>
      <c r="G121" t="s">
        <v>17</v>
      </c>
      <c r="H121" t="s">
        <v>237</v>
      </c>
      <c r="I121" t="e">
        <f>_xlfn.XLOOKUP(ICT_questions_2022[[#This Row],[Question_nb]],Weights!#REF!,Weights!#REF!)</f>
        <v>#REF!</v>
      </c>
    </row>
    <row r="122" spans="1:9" x14ac:dyDescent="0.25">
      <c r="A122" s="2" t="s">
        <v>195</v>
      </c>
      <c r="B122" s="2" t="s">
        <v>238</v>
      </c>
      <c r="C122" t="s">
        <v>1560</v>
      </c>
      <c r="D122" t="s">
        <v>1724</v>
      </c>
      <c r="E122" t="s">
        <v>1452</v>
      </c>
      <c r="F122" t="s">
        <v>1567</v>
      </c>
      <c r="G122" t="s">
        <v>17</v>
      </c>
      <c r="H122" t="s">
        <v>239</v>
      </c>
      <c r="I122" t="e">
        <f>_xlfn.XLOOKUP(ICT_questions_2022[[#This Row],[Question_nb]],Weights!#REF!,Weights!#REF!)</f>
        <v>#REF!</v>
      </c>
    </row>
    <row r="123" spans="1:9" x14ac:dyDescent="0.25">
      <c r="A123" s="2" t="s">
        <v>195</v>
      </c>
      <c r="B123" s="2" t="s">
        <v>240</v>
      </c>
      <c r="C123" t="s">
        <v>1560</v>
      </c>
      <c r="D123" t="s">
        <v>1724</v>
      </c>
      <c r="E123" t="s">
        <v>1452</v>
      </c>
      <c r="F123" t="s">
        <v>1564</v>
      </c>
      <c r="G123" t="s">
        <v>17</v>
      </c>
      <c r="H123" t="s">
        <v>219</v>
      </c>
      <c r="I123" t="e">
        <f>_xlfn.XLOOKUP(ICT_questions_2022[[#This Row],[Question_nb]],Weights!#REF!,Weights!#REF!)</f>
        <v>#REF!</v>
      </c>
    </row>
    <row r="124" spans="1:9" x14ac:dyDescent="0.25">
      <c r="A124" s="2" t="s">
        <v>195</v>
      </c>
      <c r="B124" s="2" t="s">
        <v>241</v>
      </c>
      <c r="C124" t="s">
        <v>1560</v>
      </c>
      <c r="D124" t="s">
        <v>1725</v>
      </c>
      <c r="E124" t="s">
        <v>1449</v>
      </c>
      <c r="F124" t="s">
        <v>1568</v>
      </c>
      <c r="G124" t="s">
        <v>17</v>
      </c>
      <c r="H124" t="s">
        <v>242</v>
      </c>
      <c r="I124" t="e">
        <f>_xlfn.XLOOKUP(ICT_questions_2022[[#This Row],[Question_nb]],Weights!#REF!,Weights!#REF!)</f>
        <v>#REF!</v>
      </c>
    </row>
    <row r="125" spans="1:9" x14ac:dyDescent="0.25">
      <c r="A125" s="2" t="s">
        <v>195</v>
      </c>
      <c r="B125" s="2" t="s">
        <v>243</v>
      </c>
      <c r="C125" t="s">
        <v>1560</v>
      </c>
      <c r="D125" t="s">
        <v>1725</v>
      </c>
      <c r="E125" t="s">
        <v>1449</v>
      </c>
      <c r="F125" t="s">
        <v>1569</v>
      </c>
      <c r="G125" t="s">
        <v>17</v>
      </c>
      <c r="H125" t="s">
        <v>244</v>
      </c>
      <c r="I125" t="e">
        <f>_xlfn.XLOOKUP(ICT_questions_2022[[#This Row],[Question_nb]],Weights!#REF!,Weights!#REF!)</f>
        <v>#REF!</v>
      </c>
    </row>
    <row r="126" spans="1:9" x14ac:dyDescent="0.25">
      <c r="A126" s="2" t="s">
        <v>195</v>
      </c>
      <c r="B126" s="2" t="s">
        <v>245</v>
      </c>
      <c r="C126" t="s">
        <v>1560</v>
      </c>
      <c r="D126" t="s">
        <v>1725</v>
      </c>
      <c r="E126" t="s">
        <v>1449</v>
      </c>
      <c r="F126" t="s">
        <v>1564</v>
      </c>
      <c r="G126" t="s">
        <v>17</v>
      </c>
      <c r="H126" t="s">
        <v>203</v>
      </c>
      <c r="I126" t="e">
        <f>_xlfn.XLOOKUP(ICT_questions_2022[[#This Row],[Question_nb]],Weights!#REF!,Weights!#REF!)</f>
        <v>#REF!</v>
      </c>
    </row>
    <row r="127" spans="1:9" x14ac:dyDescent="0.25">
      <c r="A127" s="2" t="s">
        <v>195</v>
      </c>
      <c r="B127" s="2" t="s">
        <v>246</v>
      </c>
      <c r="C127" t="s">
        <v>1560</v>
      </c>
      <c r="D127" t="s">
        <v>1725</v>
      </c>
      <c r="E127" t="s">
        <v>1451</v>
      </c>
      <c r="F127" t="s">
        <v>1568</v>
      </c>
      <c r="G127" t="s">
        <v>17</v>
      </c>
      <c r="H127" t="s">
        <v>247</v>
      </c>
      <c r="I127" t="e">
        <f>_xlfn.XLOOKUP(ICT_questions_2022[[#This Row],[Question_nb]],Weights!#REF!,Weights!#REF!)</f>
        <v>#REF!</v>
      </c>
    </row>
    <row r="128" spans="1:9" x14ac:dyDescent="0.25">
      <c r="A128" s="2" t="s">
        <v>195</v>
      </c>
      <c r="B128" s="2" t="s">
        <v>248</v>
      </c>
      <c r="C128" t="s">
        <v>1560</v>
      </c>
      <c r="D128" t="s">
        <v>1725</v>
      </c>
      <c r="E128" t="s">
        <v>1451</v>
      </c>
      <c r="F128" t="s">
        <v>1569</v>
      </c>
      <c r="G128" t="s">
        <v>17</v>
      </c>
      <c r="H128" t="s">
        <v>249</v>
      </c>
      <c r="I128" t="e">
        <f>_xlfn.XLOOKUP(ICT_questions_2022[[#This Row],[Question_nb]],Weights!#REF!,Weights!#REF!)</f>
        <v>#REF!</v>
      </c>
    </row>
    <row r="129" spans="1:9" x14ac:dyDescent="0.25">
      <c r="A129" s="2" t="s">
        <v>195</v>
      </c>
      <c r="B129" s="2" t="s">
        <v>250</v>
      </c>
      <c r="C129" t="s">
        <v>1560</v>
      </c>
      <c r="D129" t="s">
        <v>1725</v>
      </c>
      <c r="E129" t="s">
        <v>1451</v>
      </c>
      <c r="F129" t="s">
        <v>1564</v>
      </c>
      <c r="G129" t="s">
        <v>17</v>
      </c>
      <c r="H129" t="s">
        <v>211</v>
      </c>
      <c r="I129" t="e">
        <f>_xlfn.XLOOKUP(ICT_questions_2022[[#This Row],[Question_nb]],Weights!#REF!,Weights!#REF!)</f>
        <v>#REF!</v>
      </c>
    </row>
    <row r="130" spans="1:9" x14ac:dyDescent="0.25">
      <c r="A130" s="2" t="s">
        <v>195</v>
      </c>
      <c r="B130" s="2" t="s">
        <v>251</v>
      </c>
      <c r="C130" t="s">
        <v>1560</v>
      </c>
      <c r="D130" t="s">
        <v>1725</v>
      </c>
      <c r="E130" t="s">
        <v>1452</v>
      </c>
      <c r="F130" t="s">
        <v>1568</v>
      </c>
      <c r="G130" t="s">
        <v>17</v>
      </c>
      <c r="H130" t="s">
        <v>252</v>
      </c>
      <c r="I130" t="e">
        <f>_xlfn.XLOOKUP(ICT_questions_2022[[#This Row],[Question_nb]],Weights!#REF!,Weights!#REF!)</f>
        <v>#REF!</v>
      </c>
    </row>
    <row r="131" spans="1:9" x14ac:dyDescent="0.25">
      <c r="A131" s="2" t="s">
        <v>195</v>
      </c>
      <c r="B131" s="2" t="s">
        <v>253</v>
      </c>
      <c r="C131" t="s">
        <v>1560</v>
      </c>
      <c r="D131" t="s">
        <v>1725</v>
      </c>
      <c r="E131" t="s">
        <v>1452</v>
      </c>
      <c r="F131" t="s">
        <v>1569</v>
      </c>
      <c r="G131" t="s">
        <v>17</v>
      </c>
      <c r="H131" t="s">
        <v>254</v>
      </c>
      <c r="I131" t="e">
        <f>_xlfn.XLOOKUP(ICT_questions_2022[[#This Row],[Question_nb]],Weights!#REF!,Weights!#REF!)</f>
        <v>#REF!</v>
      </c>
    </row>
    <row r="132" spans="1:9" x14ac:dyDescent="0.25">
      <c r="A132" s="2" t="s">
        <v>195</v>
      </c>
      <c r="B132" s="2" t="s">
        <v>255</v>
      </c>
      <c r="C132" t="s">
        <v>1560</v>
      </c>
      <c r="D132" t="s">
        <v>1725</v>
      </c>
      <c r="E132" t="s">
        <v>1452</v>
      </c>
      <c r="F132" t="s">
        <v>1564</v>
      </c>
      <c r="G132" t="s">
        <v>17</v>
      </c>
      <c r="H132" t="s">
        <v>219</v>
      </c>
      <c r="I132" t="e">
        <f>_xlfn.XLOOKUP(ICT_questions_2022[[#This Row],[Question_nb]],Weights!#REF!,Weights!#REF!)</f>
        <v>#REF!</v>
      </c>
    </row>
    <row r="133" spans="1:9" x14ac:dyDescent="0.25">
      <c r="A133" s="2" t="s">
        <v>256</v>
      </c>
      <c r="B133" s="2" t="s">
        <v>257</v>
      </c>
      <c r="C133" t="s">
        <v>1570</v>
      </c>
      <c r="D133" t="s">
        <v>1721</v>
      </c>
      <c r="E133" t="s">
        <v>1449</v>
      </c>
      <c r="F133" t="s">
        <v>1477</v>
      </c>
      <c r="G133" t="s">
        <v>12</v>
      </c>
      <c r="H133" t="s">
        <v>133</v>
      </c>
      <c r="I133" t="e">
        <f>_xlfn.XLOOKUP(ICT_questions_2022[[#This Row],[Question_nb]],Weights!#REF!,Weights!#REF!)</f>
        <v>#REF!</v>
      </c>
    </row>
    <row r="134" spans="1:9" x14ac:dyDescent="0.25">
      <c r="A134" s="2" t="s">
        <v>256</v>
      </c>
      <c r="B134" s="2" t="s">
        <v>258</v>
      </c>
      <c r="C134" t="s">
        <v>1570</v>
      </c>
      <c r="D134" t="s">
        <v>1721</v>
      </c>
      <c r="E134" t="s">
        <v>1449</v>
      </c>
      <c r="F134" t="s">
        <v>1478</v>
      </c>
      <c r="G134" t="s">
        <v>12</v>
      </c>
      <c r="H134" t="s">
        <v>135</v>
      </c>
      <c r="I134" t="e">
        <f>_xlfn.XLOOKUP(ICT_questions_2022[[#This Row],[Question_nb]],Weights!#REF!,Weights!#REF!)</f>
        <v>#REF!</v>
      </c>
    </row>
    <row r="135" spans="1:9" x14ac:dyDescent="0.25">
      <c r="A135" s="2" t="s">
        <v>256</v>
      </c>
      <c r="B135" s="2" t="s">
        <v>259</v>
      </c>
      <c r="C135" t="s">
        <v>1570</v>
      </c>
      <c r="D135" t="s">
        <v>1721</v>
      </c>
      <c r="E135" t="s">
        <v>1449</v>
      </c>
      <c r="F135" t="s">
        <v>1479</v>
      </c>
      <c r="G135" t="s">
        <v>12</v>
      </c>
      <c r="H135" t="s">
        <v>137</v>
      </c>
      <c r="I135" t="e">
        <f>_xlfn.XLOOKUP(ICT_questions_2022[[#This Row],[Question_nb]],Weights!#REF!,Weights!#REF!)</f>
        <v>#REF!</v>
      </c>
    </row>
    <row r="136" spans="1:9" x14ac:dyDescent="0.25">
      <c r="A136" s="2" t="s">
        <v>256</v>
      </c>
      <c r="B136" s="2" t="s">
        <v>260</v>
      </c>
      <c r="C136" t="s">
        <v>1570</v>
      </c>
      <c r="D136" t="s">
        <v>1721</v>
      </c>
      <c r="E136" t="s">
        <v>1449</v>
      </c>
      <c r="F136" t="s">
        <v>1460</v>
      </c>
      <c r="G136" t="s">
        <v>12</v>
      </c>
      <c r="H136" t="s">
        <v>139</v>
      </c>
      <c r="I136" t="e">
        <f>_xlfn.XLOOKUP(ICT_questions_2022[[#This Row],[Question_nb]],Weights!#REF!,Weights!#REF!)</f>
        <v>#REF!</v>
      </c>
    </row>
    <row r="137" spans="1:9" x14ac:dyDescent="0.25">
      <c r="A137" s="2" t="s">
        <v>256</v>
      </c>
      <c r="B137" s="2" t="s">
        <v>261</v>
      </c>
      <c r="C137" t="s">
        <v>1570</v>
      </c>
      <c r="D137" t="s">
        <v>1721</v>
      </c>
      <c r="E137" t="s">
        <v>1449</v>
      </c>
      <c r="F137" t="s">
        <v>1480</v>
      </c>
      <c r="G137" t="s">
        <v>12</v>
      </c>
      <c r="H137" t="s">
        <v>141</v>
      </c>
      <c r="I137" t="e">
        <f>_xlfn.XLOOKUP(ICT_questions_2022[[#This Row],[Question_nb]],Weights!#REF!,Weights!#REF!)</f>
        <v>#REF!</v>
      </c>
    </row>
    <row r="138" spans="1:9" x14ac:dyDescent="0.25">
      <c r="A138" s="2" t="s">
        <v>256</v>
      </c>
      <c r="B138" s="2" t="s">
        <v>262</v>
      </c>
      <c r="C138" t="s">
        <v>1570</v>
      </c>
      <c r="D138" t="s">
        <v>1721</v>
      </c>
      <c r="E138" t="s">
        <v>1449</v>
      </c>
      <c r="F138" t="s">
        <v>1481</v>
      </c>
      <c r="G138" t="s">
        <v>12</v>
      </c>
      <c r="H138" t="s">
        <v>143</v>
      </c>
      <c r="I138" t="e">
        <f>_xlfn.XLOOKUP(ICT_questions_2022[[#This Row],[Question_nb]],Weights!#REF!,Weights!#REF!)</f>
        <v>#REF!</v>
      </c>
    </row>
    <row r="139" spans="1:9" x14ac:dyDescent="0.25">
      <c r="A139" s="2" t="s">
        <v>256</v>
      </c>
      <c r="B139" s="2" t="s">
        <v>263</v>
      </c>
      <c r="C139" t="s">
        <v>1570</v>
      </c>
      <c r="D139" t="s">
        <v>1721</v>
      </c>
      <c r="E139" t="s">
        <v>1449</v>
      </c>
      <c r="F139" t="s">
        <v>1571</v>
      </c>
      <c r="G139" t="s">
        <v>12</v>
      </c>
      <c r="H139" t="s">
        <v>264</v>
      </c>
      <c r="I139" t="e">
        <f>_xlfn.XLOOKUP(ICT_questions_2022[[#This Row],[Question_nb]],Weights!#REF!,Weights!#REF!)</f>
        <v>#REF!</v>
      </c>
    </row>
    <row r="140" spans="1:9" x14ac:dyDescent="0.25">
      <c r="A140" s="2" t="s">
        <v>256</v>
      </c>
      <c r="B140" s="2" t="s">
        <v>265</v>
      </c>
      <c r="C140" t="s">
        <v>1570</v>
      </c>
      <c r="D140" t="s">
        <v>1721</v>
      </c>
      <c r="E140" t="s">
        <v>1451</v>
      </c>
      <c r="F140" t="s">
        <v>1477</v>
      </c>
      <c r="G140" t="s">
        <v>12</v>
      </c>
      <c r="H140" t="s">
        <v>147</v>
      </c>
      <c r="I140" t="e">
        <f>_xlfn.XLOOKUP(ICT_questions_2022[[#This Row],[Question_nb]],Weights!#REF!,Weights!#REF!)</f>
        <v>#REF!</v>
      </c>
    </row>
    <row r="141" spans="1:9" x14ac:dyDescent="0.25">
      <c r="A141" s="2" t="s">
        <v>256</v>
      </c>
      <c r="B141" s="2" t="s">
        <v>266</v>
      </c>
      <c r="C141" t="s">
        <v>1570</v>
      </c>
      <c r="D141" t="s">
        <v>1721</v>
      </c>
      <c r="E141" t="s">
        <v>1451</v>
      </c>
      <c r="F141" t="s">
        <v>1478</v>
      </c>
      <c r="G141" t="s">
        <v>12</v>
      </c>
      <c r="H141" t="s">
        <v>149</v>
      </c>
      <c r="I141" t="e">
        <f>_xlfn.XLOOKUP(ICT_questions_2022[[#This Row],[Question_nb]],Weights!#REF!,Weights!#REF!)</f>
        <v>#REF!</v>
      </c>
    </row>
    <row r="142" spans="1:9" x14ac:dyDescent="0.25">
      <c r="A142" s="2" t="s">
        <v>256</v>
      </c>
      <c r="B142" s="2" t="s">
        <v>267</v>
      </c>
      <c r="C142" t="s">
        <v>1570</v>
      </c>
      <c r="D142" t="s">
        <v>1721</v>
      </c>
      <c r="E142" t="s">
        <v>1451</v>
      </c>
      <c r="F142" t="s">
        <v>1479</v>
      </c>
      <c r="G142" t="s">
        <v>12</v>
      </c>
      <c r="H142" t="s">
        <v>151</v>
      </c>
      <c r="I142" t="e">
        <f>_xlfn.XLOOKUP(ICT_questions_2022[[#This Row],[Question_nb]],Weights!#REF!,Weights!#REF!)</f>
        <v>#REF!</v>
      </c>
    </row>
    <row r="143" spans="1:9" x14ac:dyDescent="0.25">
      <c r="A143" s="2" t="s">
        <v>256</v>
      </c>
      <c r="B143" s="2" t="s">
        <v>268</v>
      </c>
      <c r="C143" t="s">
        <v>1570</v>
      </c>
      <c r="D143" t="s">
        <v>1721</v>
      </c>
      <c r="E143" t="s">
        <v>1451</v>
      </c>
      <c r="F143" t="s">
        <v>1460</v>
      </c>
      <c r="G143" t="s">
        <v>12</v>
      </c>
      <c r="H143" t="s">
        <v>153</v>
      </c>
      <c r="I143" t="e">
        <f>_xlfn.XLOOKUP(ICT_questions_2022[[#This Row],[Question_nb]],Weights!#REF!,Weights!#REF!)</f>
        <v>#REF!</v>
      </c>
    </row>
    <row r="144" spans="1:9" x14ac:dyDescent="0.25">
      <c r="A144" s="2" t="s">
        <v>256</v>
      </c>
      <c r="B144" s="2" t="s">
        <v>269</v>
      </c>
      <c r="C144" t="s">
        <v>1570</v>
      </c>
      <c r="D144" t="s">
        <v>1721</v>
      </c>
      <c r="E144" t="s">
        <v>1451</v>
      </c>
      <c r="F144" t="s">
        <v>1480</v>
      </c>
      <c r="G144" t="s">
        <v>12</v>
      </c>
      <c r="H144" t="s">
        <v>155</v>
      </c>
      <c r="I144" t="e">
        <f>_xlfn.XLOOKUP(ICT_questions_2022[[#This Row],[Question_nb]],Weights!#REF!,Weights!#REF!)</f>
        <v>#REF!</v>
      </c>
    </row>
    <row r="145" spans="1:9" x14ac:dyDescent="0.25">
      <c r="A145" s="2" t="s">
        <v>256</v>
      </c>
      <c r="B145" s="2" t="s">
        <v>270</v>
      </c>
      <c r="C145" t="s">
        <v>1570</v>
      </c>
      <c r="D145" t="s">
        <v>1721</v>
      </c>
      <c r="E145" t="s">
        <v>1451</v>
      </c>
      <c r="F145" t="s">
        <v>1481</v>
      </c>
      <c r="G145" t="s">
        <v>12</v>
      </c>
      <c r="H145" t="s">
        <v>157</v>
      </c>
      <c r="I145" t="e">
        <f>_xlfn.XLOOKUP(ICT_questions_2022[[#This Row],[Question_nb]],Weights!#REF!,Weights!#REF!)</f>
        <v>#REF!</v>
      </c>
    </row>
    <row r="146" spans="1:9" x14ac:dyDescent="0.25">
      <c r="A146" s="2" t="s">
        <v>256</v>
      </c>
      <c r="B146" s="2" t="s">
        <v>271</v>
      </c>
      <c r="C146" t="s">
        <v>1570</v>
      </c>
      <c r="D146" t="s">
        <v>1721</v>
      </c>
      <c r="E146" t="s">
        <v>1451</v>
      </c>
      <c r="F146" t="s">
        <v>1571</v>
      </c>
      <c r="G146" t="s">
        <v>12</v>
      </c>
      <c r="H146" t="s">
        <v>272</v>
      </c>
      <c r="I146" t="e">
        <f>_xlfn.XLOOKUP(ICT_questions_2022[[#This Row],[Question_nb]],Weights!#REF!,Weights!#REF!)</f>
        <v>#REF!</v>
      </c>
    </row>
    <row r="147" spans="1:9" x14ac:dyDescent="0.25">
      <c r="A147" s="2" t="s">
        <v>256</v>
      </c>
      <c r="B147" s="2" t="s">
        <v>273</v>
      </c>
      <c r="C147" t="s">
        <v>1570</v>
      </c>
      <c r="D147" t="s">
        <v>1721</v>
      </c>
      <c r="E147" t="s">
        <v>1452</v>
      </c>
      <c r="F147" t="s">
        <v>1477</v>
      </c>
      <c r="G147" t="s">
        <v>12</v>
      </c>
      <c r="H147" t="s">
        <v>161</v>
      </c>
      <c r="I147" t="e">
        <f>_xlfn.XLOOKUP(ICT_questions_2022[[#This Row],[Question_nb]],Weights!#REF!,Weights!#REF!)</f>
        <v>#REF!</v>
      </c>
    </row>
    <row r="148" spans="1:9" x14ac:dyDescent="0.25">
      <c r="A148" s="2" t="s">
        <v>256</v>
      </c>
      <c r="B148" s="2" t="s">
        <v>274</v>
      </c>
      <c r="C148" t="s">
        <v>1570</v>
      </c>
      <c r="D148" t="s">
        <v>1721</v>
      </c>
      <c r="E148" t="s">
        <v>1452</v>
      </c>
      <c r="F148" t="s">
        <v>1478</v>
      </c>
      <c r="G148" t="s">
        <v>12</v>
      </c>
      <c r="H148" t="s">
        <v>163</v>
      </c>
      <c r="I148" t="e">
        <f>_xlfn.XLOOKUP(ICT_questions_2022[[#This Row],[Question_nb]],Weights!#REF!,Weights!#REF!)</f>
        <v>#REF!</v>
      </c>
    </row>
    <row r="149" spans="1:9" x14ac:dyDescent="0.25">
      <c r="A149" s="2" t="s">
        <v>256</v>
      </c>
      <c r="B149" s="2" t="s">
        <v>275</v>
      </c>
      <c r="C149" t="s">
        <v>1570</v>
      </c>
      <c r="D149" t="s">
        <v>1721</v>
      </c>
      <c r="E149" t="s">
        <v>1452</v>
      </c>
      <c r="F149" t="s">
        <v>1479</v>
      </c>
      <c r="G149" t="s">
        <v>12</v>
      </c>
      <c r="H149" t="s">
        <v>165</v>
      </c>
      <c r="I149" t="e">
        <f>_xlfn.XLOOKUP(ICT_questions_2022[[#This Row],[Question_nb]],Weights!#REF!,Weights!#REF!)</f>
        <v>#REF!</v>
      </c>
    </row>
    <row r="150" spans="1:9" x14ac:dyDescent="0.25">
      <c r="A150" s="2" t="s">
        <v>256</v>
      </c>
      <c r="B150" s="2" t="s">
        <v>276</v>
      </c>
      <c r="C150" t="s">
        <v>1570</v>
      </c>
      <c r="D150" t="s">
        <v>1721</v>
      </c>
      <c r="E150" t="s">
        <v>1452</v>
      </c>
      <c r="F150" t="s">
        <v>1460</v>
      </c>
      <c r="G150" t="s">
        <v>12</v>
      </c>
      <c r="H150" t="s">
        <v>167</v>
      </c>
      <c r="I150" t="e">
        <f>_xlfn.XLOOKUP(ICT_questions_2022[[#This Row],[Question_nb]],Weights!#REF!,Weights!#REF!)</f>
        <v>#REF!</v>
      </c>
    </row>
    <row r="151" spans="1:9" x14ac:dyDescent="0.25">
      <c r="A151" s="2" t="s">
        <v>256</v>
      </c>
      <c r="B151" s="2" t="s">
        <v>277</v>
      </c>
      <c r="C151" t="s">
        <v>1570</v>
      </c>
      <c r="D151" t="s">
        <v>1721</v>
      </c>
      <c r="E151" t="s">
        <v>1452</v>
      </c>
      <c r="F151" t="s">
        <v>1480</v>
      </c>
      <c r="G151" t="s">
        <v>12</v>
      </c>
      <c r="H151" t="s">
        <v>169</v>
      </c>
      <c r="I151" t="e">
        <f>_xlfn.XLOOKUP(ICT_questions_2022[[#This Row],[Question_nb]],Weights!#REF!,Weights!#REF!)</f>
        <v>#REF!</v>
      </c>
    </row>
    <row r="152" spans="1:9" x14ac:dyDescent="0.25">
      <c r="A152" s="2" t="s">
        <v>256</v>
      </c>
      <c r="B152" s="2" t="s">
        <v>278</v>
      </c>
      <c r="C152" t="s">
        <v>1570</v>
      </c>
      <c r="D152" t="s">
        <v>1721</v>
      </c>
      <c r="E152" t="s">
        <v>1452</v>
      </c>
      <c r="F152" t="s">
        <v>1481</v>
      </c>
      <c r="G152" t="s">
        <v>12</v>
      </c>
      <c r="H152" t="s">
        <v>171</v>
      </c>
      <c r="I152" t="e">
        <f>_xlfn.XLOOKUP(ICT_questions_2022[[#This Row],[Question_nb]],Weights!#REF!,Weights!#REF!)</f>
        <v>#REF!</v>
      </c>
    </row>
    <row r="153" spans="1:9" x14ac:dyDescent="0.25">
      <c r="A153" s="2" t="s">
        <v>256</v>
      </c>
      <c r="B153" s="2" t="s">
        <v>279</v>
      </c>
      <c r="C153" t="s">
        <v>1570</v>
      </c>
      <c r="D153" t="s">
        <v>1721</v>
      </c>
      <c r="E153" t="s">
        <v>1452</v>
      </c>
      <c r="F153" t="s">
        <v>1571</v>
      </c>
      <c r="G153" t="s">
        <v>12</v>
      </c>
      <c r="H153" t="s">
        <v>280</v>
      </c>
      <c r="I153" t="e">
        <f>_xlfn.XLOOKUP(ICT_questions_2022[[#This Row],[Question_nb]],Weights!#REF!,Weights!#REF!)</f>
        <v>#REF!</v>
      </c>
    </row>
    <row r="154" spans="1:9" x14ac:dyDescent="0.25">
      <c r="A154" s="2" t="s">
        <v>256</v>
      </c>
      <c r="B154" s="2" t="s">
        <v>281</v>
      </c>
      <c r="C154" t="s">
        <v>1570</v>
      </c>
      <c r="D154" t="s">
        <v>1722</v>
      </c>
      <c r="E154" t="s">
        <v>1449</v>
      </c>
      <c r="F154" t="s">
        <v>1477</v>
      </c>
      <c r="G154" t="s">
        <v>12</v>
      </c>
      <c r="H154" t="s">
        <v>133</v>
      </c>
      <c r="I154" t="e">
        <f>_xlfn.XLOOKUP(ICT_questions_2022[[#This Row],[Question_nb]],Weights!#REF!,Weights!#REF!)</f>
        <v>#REF!</v>
      </c>
    </row>
    <row r="155" spans="1:9" x14ac:dyDescent="0.25">
      <c r="A155" s="2" t="s">
        <v>256</v>
      </c>
      <c r="B155" s="2" t="s">
        <v>282</v>
      </c>
      <c r="C155" t="s">
        <v>1570</v>
      </c>
      <c r="D155" t="s">
        <v>1722</v>
      </c>
      <c r="E155" t="s">
        <v>1449</v>
      </c>
      <c r="F155" t="s">
        <v>1478</v>
      </c>
      <c r="G155" t="s">
        <v>12</v>
      </c>
      <c r="H155" t="s">
        <v>135</v>
      </c>
      <c r="I155" t="e">
        <f>_xlfn.XLOOKUP(ICT_questions_2022[[#This Row],[Question_nb]],Weights!#REF!,Weights!#REF!)</f>
        <v>#REF!</v>
      </c>
    </row>
    <row r="156" spans="1:9" x14ac:dyDescent="0.25">
      <c r="A156" s="2" t="s">
        <v>256</v>
      </c>
      <c r="B156" s="2" t="s">
        <v>283</v>
      </c>
      <c r="C156" t="s">
        <v>1570</v>
      </c>
      <c r="D156" t="s">
        <v>1722</v>
      </c>
      <c r="E156" t="s">
        <v>1449</v>
      </c>
      <c r="F156" t="s">
        <v>1479</v>
      </c>
      <c r="G156" t="s">
        <v>12</v>
      </c>
      <c r="H156" t="s">
        <v>137</v>
      </c>
      <c r="I156" t="e">
        <f>_xlfn.XLOOKUP(ICT_questions_2022[[#This Row],[Question_nb]],Weights!#REF!,Weights!#REF!)</f>
        <v>#REF!</v>
      </c>
    </row>
    <row r="157" spans="1:9" x14ac:dyDescent="0.25">
      <c r="A157" s="2" t="s">
        <v>256</v>
      </c>
      <c r="B157" s="2" t="s">
        <v>284</v>
      </c>
      <c r="C157" t="s">
        <v>1570</v>
      </c>
      <c r="D157" t="s">
        <v>1722</v>
      </c>
      <c r="E157" t="s">
        <v>1449</v>
      </c>
      <c r="F157" t="s">
        <v>1460</v>
      </c>
      <c r="G157" t="s">
        <v>12</v>
      </c>
      <c r="H157" t="s">
        <v>139</v>
      </c>
      <c r="I157" t="e">
        <f>_xlfn.XLOOKUP(ICT_questions_2022[[#This Row],[Question_nb]],Weights!#REF!,Weights!#REF!)</f>
        <v>#REF!</v>
      </c>
    </row>
    <row r="158" spans="1:9" x14ac:dyDescent="0.25">
      <c r="A158" s="2" t="s">
        <v>256</v>
      </c>
      <c r="B158" s="2" t="s">
        <v>285</v>
      </c>
      <c r="C158" t="s">
        <v>1570</v>
      </c>
      <c r="D158" t="s">
        <v>1722</v>
      </c>
      <c r="E158" t="s">
        <v>1449</v>
      </c>
      <c r="F158" t="s">
        <v>1480</v>
      </c>
      <c r="G158" t="s">
        <v>12</v>
      </c>
      <c r="H158" t="s">
        <v>141</v>
      </c>
      <c r="I158" t="e">
        <f>_xlfn.XLOOKUP(ICT_questions_2022[[#This Row],[Question_nb]],Weights!#REF!,Weights!#REF!)</f>
        <v>#REF!</v>
      </c>
    </row>
    <row r="159" spans="1:9" x14ac:dyDescent="0.25">
      <c r="A159" s="2" t="s">
        <v>256</v>
      </c>
      <c r="B159" s="2" t="s">
        <v>286</v>
      </c>
      <c r="C159" t="s">
        <v>1570</v>
      </c>
      <c r="D159" t="s">
        <v>1722</v>
      </c>
      <c r="E159" t="s">
        <v>1449</v>
      </c>
      <c r="F159" t="s">
        <v>1481</v>
      </c>
      <c r="G159" t="s">
        <v>12</v>
      </c>
      <c r="H159" t="s">
        <v>143</v>
      </c>
      <c r="I159" t="e">
        <f>_xlfn.XLOOKUP(ICT_questions_2022[[#This Row],[Question_nb]],Weights!#REF!,Weights!#REF!)</f>
        <v>#REF!</v>
      </c>
    </row>
    <row r="160" spans="1:9" x14ac:dyDescent="0.25">
      <c r="A160" s="2" t="s">
        <v>256</v>
      </c>
      <c r="B160" s="2" t="s">
        <v>287</v>
      </c>
      <c r="C160" t="s">
        <v>1570</v>
      </c>
      <c r="D160" t="s">
        <v>1722</v>
      </c>
      <c r="E160" t="s">
        <v>1449</v>
      </c>
      <c r="F160" t="s">
        <v>1572</v>
      </c>
      <c r="G160" t="s">
        <v>12</v>
      </c>
      <c r="H160" t="s">
        <v>264</v>
      </c>
      <c r="I160" t="e">
        <f>_xlfn.XLOOKUP(ICT_questions_2022[[#This Row],[Question_nb]],Weights!#REF!,Weights!#REF!)</f>
        <v>#REF!</v>
      </c>
    </row>
    <row r="161" spans="1:9" x14ac:dyDescent="0.25">
      <c r="A161" s="2" t="s">
        <v>256</v>
      </c>
      <c r="B161" s="2" t="s">
        <v>288</v>
      </c>
      <c r="C161" t="s">
        <v>1570</v>
      </c>
      <c r="D161" t="s">
        <v>1722</v>
      </c>
      <c r="E161" t="s">
        <v>1451</v>
      </c>
      <c r="F161" t="s">
        <v>1477</v>
      </c>
      <c r="G161" t="s">
        <v>12</v>
      </c>
      <c r="H161" t="s">
        <v>147</v>
      </c>
      <c r="I161" t="e">
        <f>_xlfn.XLOOKUP(ICT_questions_2022[[#This Row],[Question_nb]],Weights!#REF!,Weights!#REF!)</f>
        <v>#REF!</v>
      </c>
    </row>
    <row r="162" spans="1:9" x14ac:dyDescent="0.25">
      <c r="A162" s="2" t="s">
        <v>256</v>
      </c>
      <c r="B162" s="2" t="s">
        <v>289</v>
      </c>
      <c r="C162" t="s">
        <v>1570</v>
      </c>
      <c r="D162" t="s">
        <v>1722</v>
      </c>
      <c r="E162" t="s">
        <v>1451</v>
      </c>
      <c r="F162" t="s">
        <v>1478</v>
      </c>
      <c r="G162" t="s">
        <v>12</v>
      </c>
      <c r="H162" t="s">
        <v>149</v>
      </c>
      <c r="I162" t="e">
        <f>_xlfn.XLOOKUP(ICT_questions_2022[[#This Row],[Question_nb]],Weights!#REF!,Weights!#REF!)</f>
        <v>#REF!</v>
      </c>
    </row>
    <row r="163" spans="1:9" x14ac:dyDescent="0.25">
      <c r="A163" s="2" t="s">
        <v>256</v>
      </c>
      <c r="B163" s="2" t="s">
        <v>290</v>
      </c>
      <c r="C163" t="s">
        <v>1570</v>
      </c>
      <c r="D163" t="s">
        <v>1722</v>
      </c>
      <c r="E163" t="s">
        <v>1451</v>
      </c>
      <c r="F163" t="s">
        <v>1479</v>
      </c>
      <c r="G163" t="s">
        <v>12</v>
      </c>
      <c r="H163" t="s">
        <v>151</v>
      </c>
      <c r="I163" t="e">
        <f>_xlfn.XLOOKUP(ICT_questions_2022[[#This Row],[Question_nb]],Weights!#REF!,Weights!#REF!)</f>
        <v>#REF!</v>
      </c>
    </row>
    <row r="164" spans="1:9" x14ac:dyDescent="0.25">
      <c r="A164" s="2" t="s">
        <v>256</v>
      </c>
      <c r="B164" s="2" t="s">
        <v>291</v>
      </c>
      <c r="C164" t="s">
        <v>1570</v>
      </c>
      <c r="D164" t="s">
        <v>1722</v>
      </c>
      <c r="E164" t="s">
        <v>1451</v>
      </c>
      <c r="F164" t="s">
        <v>1460</v>
      </c>
      <c r="G164" t="s">
        <v>12</v>
      </c>
      <c r="H164" t="s">
        <v>153</v>
      </c>
      <c r="I164" t="e">
        <f>_xlfn.XLOOKUP(ICT_questions_2022[[#This Row],[Question_nb]],Weights!#REF!,Weights!#REF!)</f>
        <v>#REF!</v>
      </c>
    </row>
    <row r="165" spans="1:9" x14ac:dyDescent="0.25">
      <c r="A165" s="2" t="s">
        <v>256</v>
      </c>
      <c r="B165" s="2" t="s">
        <v>292</v>
      </c>
      <c r="C165" t="s">
        <v>1570</v>
      </c>
      <c r="D165" t="s">
        <v>1722</v>
      </c>
      <c r="E165" t="s">
        <v>1451</v>
      </c>
      <c r="F165" t="s">
        <v>1480</v>
      </c>
      <c r="G165" t="s">
        <v>12</v>
      </c>
      <c r="H165" t="s">
        <v>155</v>
      </c>
      <c r="I165" t="e">
        <f>_xlfn.XLOOKUP(ICT_questions_2022[[#This Row],[Question_nb]],Weights!#REF!,Weights!#REF!)</f>
        <v>#REF!</v>
      </c>
    </row>
    <row r="166" spans="1:9" x14ac:dyDescent="0.25">
      <c r="A166" s="2" t="s">
        <v>256</v>
      </c>
      <c r="B166" s="2" t="s">
        <v>293</v>
      </c>
      <c r="C166" t="s">
        <v>1570</v>
      </c>
      <c r="D166" t="s">
        <v>1722</v>
      </c>
      <c r="E166" t="s">
        <v>1451</v>
      </c>
      <c r="F166" t="s">
        <v>1481</v>
      </c>
      <c r="G166" t="s">
        <v>12</v>
      </c>
      <c r="H166" t="s">
        <v>157</v>
      </c>
      <c r="I166" t="e">
        <f>_xlfn.XLOOKUP(ICT_questions_2022[[#This Row],[Question_nb]],Weights!#REF!,Weights!#REF!)</f>
        <v>#REF!</v>
      </c>
    </row>
    <row r="167" spans="1:9" x14ac:dyDescent="0.25">
      <c r="A167" s="2" t="s">
        <v>256</v>
      </c>
      <c r="B167" s="2" t="s">
        <v>294</v>
      </c>
      <c r="C167" t="s">
        <v>1570</v>
      </c>
      <c r="D167" t="s">
        <v>1722</v>
      </c>
      <c r="E167" t="s">
        <v>1451</v>
      </c>
      <c r="F167" t="s">
        <v>1572</v>
      </c>
      <c r="G167" t="s">
        <v>12</v>
      </c>
      <c r="H167" t="s">
        <v>272</v>
      </c>
      <c r="I167" t="e">
        <f>_xlfn.XLOOKUP(ICT_questions_2022[[#This Row],[Question_nb]],Weights!#REF!,Weights!#REF!)</f>
        <v>#REF!</v>
      </c>
    </row>
    <row r="168" spans="1:9" x14ac:dyDescent="0.25">
      <c r="A168" s="2" t="s">
        <v>256</v>
      </c>
      <c r="B168" s="2" t="s">
        <v>295</v>
      </c>
      <c r="C168" t="s">
        <v>1570</v>
      </c>
      <c r="D168" t="s">
        <v>1722</v>
      </c>
      <c r="E168" t="s">
        <v>1452</v>
      </c>
      <c r="F168" t="s">
        <v>1477</v>
      </c>
      <c r="G168" t="s">
        <v>12</v>
      </c>
      <c r="H168" t="s">
        <v>161</v>
      </c>
      <c r="I168" t="e">
        <f>_xlfn.XLOOKUP(ICT_questions_2022[[#This Row],[Question_nb]],Weights!#REF!,Weights!#REF!)</f>
        <v>#REF!</v>
      </c>
    </row>
    <row r="169" spans="1:9" x14ac:dyDescent="0.25">
      <c r="A169" s="2" t="s">
        <v>256</v>
      </c>
      <c r="B169" s="2" t="s">
        <v>296</v>
      </c>
      <c r="C169" t="s">
        <v>1570</v>
      </c>
      <c r="D169" t="s">
        <v>1722</v>
      </c>
      <c r="E169" t="s">
        <v>1452</v>
      </c>
      <c r="F169" t="s">
        <v>1478</v>
      </c>
      <c r="G169" t="s">
        <v>12</v>
      </c>
      <c r="H169" t="s">
        <v>163</v>
      </c>
      <c r="I169" t="e">
        <f>_xlfn.XLOOKUP(ICT_questions_2022[[#This Row],[Question_nb]],Weights!#REF!,Weights!#REF!)</f>
        <v>#REF!</v>
      </c>
    </row>
    <row r="170" spans="1:9" x14ac:dyDescent="0.25">
      <c r="A170" s="2" t="s">
        <v>256</v>
      </c>
      <c r="B170" s="2" t="s">
        <v>297</v>
      </c>
      <c r="C170" t="s">
        <v>1570</v>
      </c>
      <c r="D170" t="s">
        <v>1722</v>
      </c>
      <c r="E170" t="s">
        <v>1452</v>
      </c>
      <c r="F170" t="s">
        <v>1479</v>
      </c>
      <c r="G170" t="s">
        <v>12</v>
      </c>
      <c r="H170" t="s">
        <v>165</v>
      </c>
      <c r="I170" t="e">
        <f>_xlfn.XLOOKUP(ICT_questions_2022[[#This Row],[Question_nb]],Weights!#REF!,Weights!#REF!)</f>
        <v>#REF!</v>
      </c>
    </row>
    <row r="171" spans="1:9" x14ac:dyDescent="0.25">
      <c r="A171" s="2" t="s">
        <v>256</v>
      </c>
      <c r="B171" s="2" t="s">
        <v>298</v>
      </c>
      <c r="C171" t="s">
        <v>1570</v>
      </c>
      <c r="D171" t="s">
        <v>1722</v>
      </c>
      <c r="E171" t="s">
        <v>1452</v>
      </c>
      <c r="F171" t="s">
        <v>1460</v>
      </c>
      <c r="G171" t="s">
        <v>12</v>
      </c>
      <c r="H171" t="s">
        <v>167</v>
      </c>
      <c r="I171" t="e">
        <f>_xlfn.XLOOKUP(ICT_questions_2022[[#This Row],[Question_nb]],Weights!#REF!,Weights!#REF!)</f>
        <v>#REF!</v>
      </c>
    </row>
    <row r="172" spans="1:9" x14ac:dyDescent="0.25">
      <c r="A172" s="2" t="s">
        <v>256</v>
      </c>
      <c r="B172" s="2" t="s">
        <v>299</v>
      </c>
      <c r="C172" t="s">
        <v>1570</v>
      </c>
      <c r="D172" t="s">
        <v>1722</v>
      </c>
      <c r="E172" t="s">
        <v>1452</v>
      </c>
      <c r="F172" t="s">
        <v>1480</v>
      </c>
      <c r="G172" t="s">
        <v>12</v>
      </c>
      <c r="H172" t="s">
        <v>169</v>
      </c>
      <c r="I172" t="e">
        <f>_xlfn.XLOOKUP(ICT_questions_2022[[#This Row],[Question_nb]],Weights!#REF!,Weights!#REF!)</f>
        <v>#REF!</v>
      </c>
    </row>
    <row r="173" spans="1:9" x14ac:dyDescent="0.25">
      <c r="A173" s="2" t="s">
        <v>256</v>
      </c>
      <c r="B173" s="2" t="s">
        <v>300</v>
      </c>
      <c r="C173" t="s">
        <v>1570</v>
      </c>
      <c r="D173" t="s">
        <v>1722</v>
      </c>
      <c r="E173" t="s">
        <v>1452</v>
      </c>
      <c r="F173" t="s">
        <v>1481</v>
      </c>
      <c r="G173" t="s">
        <v>12</v>
      </c>
      <c r="H173" t="s">
        <v>171</v>
      </c>
      <c r="I173" t="e">
        <f>_xlfn.XLOOKUP(ICT_questions_2022[[#This Row],[Question_nb]],Weights!#REF!,Weights!#REF!)</f>
        <v>#REF!</v>
      </c>
    </row>
    <row r="174" spans="1:9" x14ac:dyDescent="0.25">
      <c r="A174" s="2" t="s">
        <v>256</v>
      </c>
      <c r="B174" s="2" t="s">
        <v>301</v>
      </c>
      <c r="C174" t="s">
        <v>1570</v>
      </c>
      <c r="D174" t="s">
        <v>1722</v>
      </c>
      <c r="E174" t="s">
        <v>1452</v>
      </c>
      <c r="F174" t="s">
        <v>1572</v>
      </c>
      <c r="G174" t="s">
        <v>12</v>
      </c>
      <c r="H174" t="s">
        <v>280</v>
      </c>
      <c r="I174" t="e">
        <f>_xlfn.XLOOKUP(ICT_questions_2022[[#This Row],[Question_nb]],Weights!#REF!,Weights!#REF!)</f>
        <v>#REF!</v>
      </c>
    </row>
    <row r="175" spans="1:9" x14ac:dyDescent="0.25">
      <c r="A175" s="2" t="s">
        <v>302</v>
      </c>
      <c r="B175" s="2" t="s">
        <v>303</v>
      </c>
      <c r="C175" t="s">
        <v>1573</v>
      </c>
      <c r="D175" t="s">
        <v>1723</v>
      </c>
      <c r="E175" t="s">
        <v>1449</v>
      </c>
      <c r="F175" t="s">
        <v>1574</v>
      </c>
      <c r="G175" t="s">
        <v>17</v>
      </c>
      <c r="H175" t="s">
        <v>304</v>
      </c>
      <c r="I175" t="e">
        <f>_xlfn.XLOOKUP(ICT_questions_2022[[#This Row],[Question_nb]],Weights!#REF!,Weights!#REF!)</f>
        <v>#REF!</v>
      </c>
    </row>
    <row r="176" spans="1:9" x14ac:dyDescent="0.25">
      <c r="A176" s="2" t="s">
        <v>302</v>
      </c>
      <c r="B176" s="2" t="s">
        <v>305</v>
      </c>
      <c r="C176" t="s">
        <v>1573</v>
      </c>
      <c r="D176" t="s">
        <v>1723</v>
      </c>
      <c r="E176" t="s">
        <v>1449</v>
      </c>
      <c r="F176" t="s">
        <v>1575</v>
      </c>
      <c r="G176" t="s">
        <v>17</v>
      </c>
      <c r="H176" t="s">
        <v>306</v>
      </c>
      <c r="I176" t="e">
        <f>_xlfn.XLOOKUP(ICT_questions_2022[[#This Row],[Question_nb]],Weights!#REF!,Weights!#REF!)</f>
        <v>#REF!</v>
      </c>
    </row>
    <row r="177" spans="1:9" x14ac:dyDescent="0.25">
      <c r="A177" s="2" t="s">
        <v>302</v>
      </c>
      <c r="B177" s="2" t="s">
        <v>307</v>
      </c>
      <c r="C177" t="s">
        <v>1573</v>
      </c>
      <c r="D177" t="s">
        <v>1723</v>
      </c>
      <c r="E177" t="s">
        <v>1449</v>
      </c>
      <c r="F177" t="s">
        <v>1576</v>
      </c>
      <c r="G177" t="s">
        <v>17</v>
      </c>
      <c r="H177" t="s">
        <v>308</v>
      </c>
      <c r="I177" t="e">
        <f>_xlfn.XLOOKUP(ICT_questions_2022[[#This Row],[Question_nb]],Weights!#REF!,Weights!#REF!)</f>
        <v>#REF!</v>
      </c>
    </row>
    <row r="178" spans="1:9" x14ac:dyDescent="0.25">
      <c r="A178" s="2" t="s">
        <v>302</v>
      </c>
      <c r="B178" s="2" t="s">
        <v>309</v>
      </c>
      <c r="C178" t="s">
        <v>1573</v>
      </c>
      <c r="D178" t="s">
        <v>1723</v>
      </c>
      <c r="E178" t="s">
        <v>1449</v>
      </c>
      <c r="F178" t="s">
        <v>1577</v>
      </c>
      <c r="G178" t="s">
        <v>17</v>
      </c>
      <c r="H178" t="s">
        <v>310</v>
      </c>
      <c r="I178" t="e">
        <f>_xlfn.XLOOKUP(ICT_questions_2022[[#This Row],[Question_nb]],Weights!#REF!,Weights!#REF!)</f>
        <v>#REF!</v>
      </c>
    </row>
    <row r="179" spans="1:9" x14ac:dyDescent="0.25">
      <c r="A179" s="2" t="s">
        <v>302</v>
      </c>
      <c r="B179" s="2" t="s">
        <v>311</v>
      </c>
      <c r="C179" t="s">
        <v>1573</v>
      </c>
      <c r="D179" t="s">
        <v>1723</v>
      </c>
      <c r="E179" t="s">
        <v>1451</v>
      </c>
      <c r="F179" t="s">
        <v>1574</v>
      </c>
      <c r="G179" t="s">
        <v>17</v>
      </c>
      <c r="H179" t="s">
        <v>312</v>
      </c>
      <c r="I179" t="e">
        <f>_xlfn.XLOOKUP(ICT_questions_2022[[#This Row],[Question_nb]],Weights!#REF!,Weights!#REF!)</f>
        <v>#REF!</v>
      </c>
    </row>
    <row r="180" spans="1:9" x14ac:dyDescent="0.25">
      <c r="A180" s="2" t="s">
        <v>302</v>
      </c>
      <c r="B180" s="2" t="s">
        <v>313</v>
      </c>
      <c r="C180" t="s">
        <v>1573</v>
      </c>
      <c r="D180" t="s">
        <v>1723</v>
      </c>
      <c r="E180" t="s">
        <v>1451</v>
      </c>
      <c r="F180" t="s">
        <v>1575</v>
      </c>
      <c r="G180" t="s">
        <v>17</v>
      </c>
      <c r="H180" t="s">
        <v>314</v>
      </c>
      <c r="I180" t="e">
        <f>_xlfn.XLOOKUP(ICT_questions_2022[[#This Row],[Question_nb]],Weights!#REF!,Weights!#REF!)</f>
        <v>#REF!</v>
      </c>
    </row>
    <row r="181" spans="1:9" x14ac:dyDescent="0.25">
      <c r="A181" s="2" t="s">
        <v>302</v>
      </c>
      <c r="B181" s="2" t="s">
        <v>315</v>
      </c>
      <c r="C181" t="s">
        <v>1573</v>
      </c>
      <c r="D181" t="s">
        <v>1723</v>
      </c>
      <c r="E181" t="s">
        <v>1451</v>
      </c>
      <c r="F181" t="s">
        <v>1576</v>
      </c>
      <c r="G181" t="s">
        <v>17</v>
      </c>
      <c r="H181" t="s">
        <v>316</v>
      </c>
      <c r="I181" t="e">
        <f>_xlfn.XLOOKUP(ICT_questions_2022[[#This Row],[Question_nb]],Weights!#REF!,Weights!#REF!)</f>
        <v>#REF!</v>
      </c>
    </row>
    <row r="182" spans="1:9" x14ac:dyDescent="0.25">
      <c r="A182" s="2" t="s">
        <v>302</v>
      </c>
      <c r="B182" s="2" t="s">
        <v>317</v>
      </c>
      <c r="C182" t="s">
        <v>1573</v>
      </c>
      <c r="D182" t="s">
        <v>1723</v>
      </c>
      <c r="E182" t="s">
        <v>1451</v>
      </c>
      <c r="F182" t="s">
        <v>1577</v>
      </c>
      <c r="G182" t="s">
        <v>17</v>
      </c>
      <c r="H182" t="s">
        <v>318</v>
      </c>
      <c r="I182" t="e">
        <f>_xlfn.XLOOKUP(ICT_questions_2022[[#This Row],[Question_nb]],Weights!#REF!,Weights!#REF!)</f>
        <v>#REF!</v>
      </c>
    </row>
    <row r="183" spans="1:9" x14ac:dyDescent="0.25">
      <c r="A183" s="2" t="s">
        <v>302</v>
      </c>
      <c r="B183" s="2" t="s">
        <v>319</v>
      </c>
      <c r="C183" t="s">
        <v>1573</v>
      </c>
      <c r="D183" t="s">
        <v>1723</v>
      </c>
      <c r="E183" t="s">
        <v>1452</v>
      </c>
      <c r="F183" t="s">
        <v>1574</v>
      </c>
      <c r="G183" t="s">
        <v>17</v>
      </c>
      <c r="H183" t="s">
        <v>320</v>
      </c>
      <c r="I183" t="e">
        <f>_xlfn.XLOOKUP(ICT_questions_2022[[#This Row],[Question_nb]],Weights!#REF!,Weights!#REF!)</f>
        <v>#REF!</v>
      </c>
    </row>
    <row r="184" spans="1:9" x14ac:dyDescent="0.25">
      <c r="A184" s="2" t="s">
        <v>302</v>
      </c>
      <c r="B184" s="2" t="s">
        <v>321</v>
      </c>
      <c r="C184" t="s">
        <v>1573</v>
      </c>
      <c r="D184" t="s">
        <v>1723</v>
      </c>
      <c r="E184" t="s">
        <v>1452</v>
      </c>
      <c r="F184" t="s">
        <v>1575</v>
      </c>
      <c r="G184" t="s">
        <v>17</v>
      </c>
      <c r="H184" t="s">
        <v>322</v>
      </c>
      <c r="I184" t="e">
        <f>_xlfn.XLOOKUP(ICT_questions_2022[[#This Row],[Question_nb]],Weights!#REF!,Weights!#REF!)</f>
        <v>#REF!</v>
      </c>
    </row>
    <row r="185" spans="1:9" x14ac:dyDescent="0.25">
      <c r="A185" s="2" t="s">
        <v>302</v>
      </c>
      <c r="B185" s="2" t="s">
        <v>323</v>
      </c>
      <c r="C185" t="s">
        <v>1573</v>
      </c>
      <c r="D185" t="s">
        <v>1723</v>
      </c>
      <c r="E185" t="s">
        <v>1452</v>
      </c>
      <c r="F185" t="s">
        <v>1576</v>
      </c>
      <c r="G185" t="s">
        <v>17</v>
      </c>
      <c r="H185" t="s">
        <v>324</v>
      </c>
      <c r="I185" t="e">
        <f>_xlfn.XLOOKUP(ICT_questions_2022[[#This Row],[Question_nb]],Weights!#REF!,Weights!#REF!)</f>
        <v>#REF!</v>
      </c>
    </row>
    <row r="186" spans="1:9" x14ac:dyDescent="0.25">
      <c r="A186" s="2" t="s">
        <v>302</v>
      </c>
      <c r="B186" s="2" t="s">
        <v>325</v>
      </c>
      <c r="C186" t="s">
        <v>1573</v>
      </c>
      <c r="D186" t="s">
        <v>1723</v>
      </c>
      <c r="E186" t="s">
        <v>1452</v>
      </c>
      <c r="F186" t="s">
        <v>1577</v>
      </c>
      <c r="G186" t="s">
        <v>17</v>
      </c>
      <c r="H186" t="s">
        <v>326</v>
      </c>
      <c r="I186" t="e">
        <f>_xlfn.XLOOKUP(ICT_questions_2022[[#This Row],[Question_nb]],Weights!#REF!,Weights!#REF!)</f>
        <v>#REF!</v>
      </c>
    </row>
    <row r="187" spans="1:9" x14ac:dyDescent="0.25">
      <c r="A187" s="2" t="s">
        <v>302</v>
      </c>
      <c r="B187" s="2" t="s">
        <v>327</v>
      </c>
      <c r="C187" t="s">
        <v>1573</v>
      </c>
      <c r="D187" t="s">
        <v>1500</v>
      </c>
      <c r="E187" t="s">
        <v>1449</v>
      </c>
      <c r="F187" t="s">
        <v>1578</v>
      </c>
      <c r="G187" t="s">
        <v>17</v>
      </c>
      <c r="H187" t="s">
        <v>328</v>
      </c>
      <c r="I187" t="e">
        <f>_xlfn.XLOOKUP(ICT_questions_2022[[#This Row],[Question_nb]],Weights!#REF!,Weights!#REF!)</f>
        <v>#REF!</v>
      </c>
    </row>
    <row r="188" spans="1:9" x14ac:dyDescent="0.25">
      <c r="A188" s="2" t="s">
        <v>302</v>
      </c>
      <c r="B188" s="2" t="s">
        <v>329</v>
      </c>
      <c r="C188" t="s">
        <v>1573</v>
      </c>
      <c r="D188" t="s">
        <v>1500</v>
      </c>
      <c r="E188" t="s">
        <v>1449</v>
      </c>
      <c r="F188" t="s">
        <v>1579</v>
      </c>
      <c r="G188" t="s">
        <v>17</v>
      </c>
      <c r="H188" t="s">
        <v>330</v>
      </c>
      <c r="I188" t="e">
        <f>_xlfn.XLOOKUP(ICT_questions_2022[[#This Row],[Question_nb]],Weights!#REF!,Weights!#REF!)</f>
        <v>#REF!</v>
      </c>
    </row>
    <row r="189" spans="1:9" x14ac:dyDescent="0.25">
      <c r="A189" s="2" t="s">
        <v>302</v>
      </c>
      <c r="B189" s="2" t="s">
        <v>331</v>
      </c>
      <c r="C189" t="s">
        <v>1573</v>
      </c>
      <c r="D189" t="s">
        <v>1500</v>
      </c>
      <c r="E189" t="s">
        <v>1449</v>
      </c>
      <c r="F189" t="s">
        <v>1580</v>
      </c>
      <c r="G189" t="s">
        <v>17</v>
      </c>
      <c r="H189" t="s">
        <v>332</v>
      </c>
      <c r="I189" t="e">
        <f>_xlfn.XLOOKUP(ICT_questions_2022[[#This Row],[Question_nb]],Weights!#REF!,Weights!#REF!)</f>
        <v>#REF!</v>
      </c>
    </row>
    <row r="190" spans="1:9" x14ac:dyDescent="0.25">
      <c r="A190" s="2" t="s">
        <v>302</v>
      </c>
      <c r="B190" s="2" t="s">
        <v>333</v>
      </c>
      <c r="C190" t="s">
        <v>1573</v>
      </c>
      <c r="D190" t="s">
        <v>1500</v>
      </c>
      <c r="E190" t="s">
        <v>1449</v>
      </c>
      <c r="F190" t="s">
        <v>1581</v>
      </c>
      <c r="G190" t="s">
        <v>17</v>
      </c>
      <c r="H190" t="s">
        <v>310</v>
      </c>
      <c r="I190" t="e">
        <f>_xlfn.XLOOKUP(ICT_questions_2022[[#This Row],[Question_nb]],Weights!#REF!,Weights!#REF!)</f>
        <v>#REF!</v>
      </c>
    </row>
    <row r="191" spans="1:9" x14ac:dyDescent="0.25">
      <c r="A191" s="2" t="s">
        <v>302</v>
      </c>
      <c r="B191" s="2" t="s">
        <v>334</v>
      </c>
      <c r="C191" t="s">
        <v>1573</v>
      </c>
      <c r="D191" t="s">
        <v>1500</v>
      </c>
      <c r="E191" t="s">
        <v>1451</v>
      </c>
      <c r="F191" t="s">
        <v>1578</v>
      </c>
      <c r="G191" t="s">
        <v>17</v>
      </c>
      <c r="H191" t="s">
        <v>335</v>
      </c>
      <c r="I191" t="e">
        <f>_xlfn.XLOOKUP(ICT_questions_2022[[#This Row],[Question_nb]],Weights!#REF!,Weights!#REF!)</f>
        <v>#REF!</v>
      </c>
    </row>
    <row r="192" spans="1:9" x14ac:dyDescent="0.25">
      <c r="A192" s="2" t="s">
        <v>302</v>
      </c>
      <c r="B192" s="2" t="s">
        <v>336</v>
      </c>
      <c r="C192" t="s">
        <v>1573</v>
      </c>
      <c r="D192" t="s">
        <v>1500</v>
      </c>
      <c r="E192" t="s">
        <v>1451</v>
      </c>
      <c r="F192" t="s">
        <v>1579</v>
      </c>
      <c r="G192" t="s">
        <v>17</v>
      </c>
      <c r="H192" t="s">
        <v>337</v>
      </c>
      <c r="I192" t="e">
        <f>_xlfn.XLOOKUP(ICT_questions_2022[[#This Row],[Question_nb]],Weights!#REF!,Weights!#REF!)</f>
        <v>#REF!</v>
      </c>
    </row>
    <row r="193" spans="1:9" x14ac:dyDescent="0.25">
      <c r="A193" s="2" t="s">
        <v>302</v>
      </c>
      <c r="B193" s="2" t="s">
        <v>338</v>
      </c>
      <c r="C193" t="s">
        <v>1573</v>
      </c>
      <c r="D193" t="s">
        <v>1500</v>
      </c>
      <c r="E193" t="s">
        <v>1451</v>
      </c>
      <c r="F193" t="s">
        <v>1580</v>
      </c>
      <c r="G193" t="s">
        <v>17</v>
      </c>
      <c r="H193" t="s">
        <v>339</v>
      </c>
      <c r="I193" t="e">
        <f>_xlfn.XLOOKUP(ICT_questions_2022[[#This Row],[Question_nb]],Weights!#REF!,Weights!#REF!)</f>
        <v>#REF!</v>
      </c>
    </row>
    <row r="194" spans="1:9" x14ac:dyDescent="0.25">
      <c r="A194" s="2" t="s">
        <v>302</v>
      </c>
      <c r="B194" s="2" t="s">
        <v>340</v>
      </c>
      <c r="C194" t="s">
        <v>1573</v>
      </c>
      <c r="D194" t="s">
        <v>1500</v>
      </c>
      <c r="E194" t="s">
        <v>1451</v>
      </c>
      <c r="F194" t="s">
        <v>1581</v>
      </c>
      <c r="G194" t="s">
        <v>17</v>
      </c>
      <c r="H194" t="s">
        <v>318</v>
      </c>
      <c r="I194" t="e">
        <f>_xlfn.XLOOKUP(ICT_questions_2022[[#This Row],[Question_nb]],Weights!#REF!,Weights!#REF!)</f>
        <v>#REF!</v>
      </c>
    </row>
    <row r="195" spans="1:9" x14ac:dyDescent="0.25">
      <c r="A195" s="2" t="s">
        <v>302</v>
      </c>
      <c r="B195" s="2" t="s">
        <v>341</v>
      </c>
      <c r="C195" t="s">
        <v>1573</v>
      </c>
      <c r="D195" t="s">
        <v>1500</v>
      </c>
      <c r="E195" t="s">
        <v>1452</v>
      </c>
      <c r="F195" t="s">
        <v>1578</v>
      </c>
      <c r="G195" t="s">
        <v>17</v>
      </c>
      <c r="H195" t="s">
        <v>342</v>
      </c>
      <c r="I195" t="e">
        <f>_xlfn.XLOOKUP(ICT_questions_2022[[#This Row],[Question_nb]],Weights!#REF!,Weights!#REF!)</f>
        <v>#REF!</v>
      </c>
    </row>
    <row r="196" spans="1:9" x14ac:dyDescent="0.25">
      <c r="A196" s="2" t="s">
        <v>302</v>
      </c>
      <c r="B196" s="2" t="s">
        <v>343</v>
      </c>
      <c r="C196" t="s">
        <v>1573</v>
      </c>
      <c r="D196" t="s">
        <v>1500</v>
      </c>
      <c r="E196" t="s">
        <v>1452</v>
      </c>
      <c r="F196" t="s">
        <v>1579</v>
      </c>
      <c r="G196" t="s">
        <v>17</v>
      </c>
      <c r="H196" t="s">
        <v>344</v>
      </c>
      <c r="I196" t="e">
        <f>_xlfn.XLOOKUP(ICT_questions_2022[[#This Row],[Question_nb]],Weights!#REF!,Weights!#REF!)</f>
        <v>#REF!</v>
      </c>
    </row>
    <row r="197" spans="1:9" x14ac:dyDescent="0.25">
      <c r="A197" s="2" t="s">
        <v>302</v>
      </c>
      <c r="B197" s="2" t="s">
        <v>345</v>
      </c>
      <c r="C197" t="s">
        <v>1573</v>
      </c>
      <c r="D197" t="s">
        <v>1500</v>
      </c>
      <c r="E197" t="s">
        <v>1452</v>
      </c>
      <c r="F197" t="s">
        <v>1580</v>
      </c>
      <c r="G197" t="s">
        <v>17</v>
      </c>
      <c r="H197" t="s">
        <v>346</v>
      </c>
      <c r="I197" t="e">
        <f>_xlfn.XLOOKUP(ICT_questions_2022[[#This Row],[Question_nb]],Weights!#REF!,Weights!#REF!)</f>
        <v>#REF!</v>
      </c>
    </row>
    <row r="198" spans="1:9" x14ac:dyDescent="0.25">
      <c r="A198" s="2" t="s">
        <v>302</v>
      </c>
      <c r="B198" s="2" t="s">
        <v>347</v>
      </c>
      <c r="C198" t="s">
        <v>1573</v>
      </c>
      <c r="D198" t="s">
        <v>1500</v>
      </c>
      <c r="E198" t="s">
        <v>1452</v>
      </c>
      <c r="F198" t="s">
        <v>1581</v>
      </c>
      <c r="G198" t="s">
        <v>17</v>
      </c>
      <c r="H198" t="s">
        <v>326</v>
      </c>
      <c r="I198" t="e">
        <f>_xlfn.XLOOKUP(ICT_questions_2022[[#This Row],[Question_nb]],Weights!#REF!,Weights!#REF!)</f>
        <v>#REF!</v>
      </c>
    </row>
    <row r="199" spans="1:9" x14ac:dyDescent="0.25">
      <c r="A199" s="2" t="s">
        <v>302</v>
      </c>
      <c r="B199" s="2" t="s">
        <v>348</v>
      </c>
      <c r="C199" t="s">
        <v>1573</v>
      </c>
      <c r="D199" t="s">
        <v>1725</v>
      </c>
      <c r="E199" t="s">
        <v>1449</v>
      </c>
      <c r="F199" t="s">
        <v>1582</v>
      </c>
      <c r="G199" t="s">
        <v>17</v>
      </c>
      <c r="H199" t="s">
        <v>349</v>
      </c>
      <c r="I199" t="e">
        <f>_xlfn.XLOOKUP(ICT_questions_2022[[#This Row],[Question_nb]],Weights!#REF!,Weights!#REF!)</f>
        <v>#REF!</v>
      </c>
    </row>
    <row r="200" spans="1:9" x14ac:dyDescent="0.25">
      <c r="A200" s="2" t="s">
        <v>302</v>
      </c>
      <c r="B200" s="2" t="s">
        <v>350</v>
      </c>
      <c r="C200" t="s">
        <v>1573</v>
      </c>
      <c r="D200" t="s">
        <v>1725</v>
      </c>
      <c r="E200" t="s">
        <v>1449</v>
      </c>
      <c r="F200" t="s">
        <v>1569</v>
      </c>
      <c r="G200" t="s">
        <v>17</v>
      </c>
      <c r="H200" t="s">
        <v>244</v>
      </c>
      <c r="I200" t="e">
        <f>_xlfn.XLOOKUP(ICT_questions_2022[[#This Row],[Question_nb]],Weights!#REF!,Weights!#REF!)</f>
        <v>#REF!</v>
      </c>
    </row>
    <row r="201" spans="1:9" x14ac:dyDescent="0.25">
      <c r="A201" s="2" t="s">
        <v>302</v>
      </c>
      <c r="B201" s="2" t="s">
        <v>351</v>
      </c>
      <c r="C201" t="s">
        <v>1573</v>
      </c>
      <c r="D201" t="s">
        <v>1725</v>
      </c>
      <c r="E201" t="s">
        <v>1449</v>
      </c>
      <c r="F201" t="s">
        <v>1571</v>
      </c>
      <c r="G201" t="s">
        <v>17</v>
      </c>
      <c r="H201" t="s">
        <v>310</v>
      </c>
      <c r="I201" t="e">
        <f>_xlfn.XLOOKUP(ICT_questions_2022[[#This Row],[Question_nb]],Weights!#REF!,Weights!#REF!)</f>
        <v>#REF!</v>
      </c>
    </row>
    <row r="202" spans="1:9" x14ac:dyDescent="0.25">
      <c r="A202" s="2" t="s">
        <v>302</v>
      </c>
      <c r="B202" s="2" t="s">
        <v>352</v>
      </c>
      <c r="C202" t="s">
        <v>1573</v>
      </c>
      <c r="D202" t="s">
        <v>1725</v>
      </c>
      <c r="E202" t="s">
        <v>1451</v>
      </c>
      <c r="F202" t="s">
        <v>1582</v>
      </c>
      <c r="G202" t="s">
        <v>17</v>
      </c>
      <c r="H202" t="s">
        <v>353</v>
      </c>
      <c r="I202" t="e">
        <f>_xlfn.XLOOKUP(ICT_questions_2022[[#This Row],[Question_nb]],Weights!#REF!,Weights!#REF!)</f>
        <v>#REF!</v>
      </c>
    </row>
    <row r="203" spans="1:9" x14ac:dyDescent="0.25">
      <c r="A203" s="2" t="s">
        <v>302</v>
      </c>
      <c r="B203" s="2" t="s">
        <v>354</v>
      </c>
      <c r="C203" t="s">
        <v>1573</v>
      </c>
      <c r="D203" t="s">
        <v>1725</v>
      </c>
      <c r="E203" t="s">
        <v>1451</v>
      </c>
      <c r="F203" t="s">
        <v>1569</v>
      </c>
      <c r="G203" t="s">
        <v>17</v>
      </c>
      <c r="H203" t="s">
        <v>249</v>
      </c>
      <c r="I203" t="e">
        <f>_xlfn.XLOOKUP(ICT_questions_2022[[#This Row],[Question_nb]],Weights!#REF!,Weights!#REF!)</f>
        <v>#REF!</v>
      </c>
    </row>
    <row r="204" spans="1:9" x14ac:dyDescent="0.25">
      <c r="A204" s="2" t="s">
        <v>302</v>
      </c>
      <c r="B204" s="2" t="s">
        <v>355</v>
      </c>
      <c r="C204" t="s">
        <v>1573</v>
      </c>
      <c r="D204" t="s">
        <v>1725</v>
      </c>
      <c r="E204" t="s">
        <v>1451</v>
      </c>
      <c r="F204" t="s">
        <v>1571</v>
      </c>
      <c r="G204" t="s">
        <v>17</v>
      </c>
      <c r="H204" t="s">
        <v>318</v>
      </c>
      <c r="I204" t="e">
        <f>_xlfn.XLOOKUP(ICT_questions_2022[[#This Row],[Question_nb]],Weights!#REF!,Weights!#REF!)</f>
        <v>#REF!</v>
      </c>
    </row>
    <row r="205" spans="1:9" x14ac:dyDescent="0.25">
      <c r="A205" s="2" t="s">
        <v>302</v>
      </c>
      <c r="B205" s="2" t="s">
        <v>356</v>
      </c>
      <c r="C205" t="s">
        <v>1573</v>
      </c>
      <c r="D205" t="s">
        <v>1725</v>
      </c>
      <c r="E205" t="s">
        <v>1452</v>
      </c>
      <c r="F205" t="s">
        <v>1582</v>
      </c>
      <c r="G205" t="s">
        <v>17</v>
      </c>
      <c r="H205" t="s">
        <v>357</v>
      </c>
      <c r="I205" t="e">
        <f>_xlfn.XLOOKUP(ICT_questions_2022[[#This Row],[Question_nb]],Weights!#REF!,Weights!#REF!)</f>
        <v>#REF!</v>
      </c>
    </row>
    <row r="206" spans="1:9" x14ac:dyDescent="0.25">
      <c r="A206" s="2" t="s">
        <v>302</v>
      </c>
      <c r="B206" s="2" t="s">
        <v>358</v>
      </c>
      <c r="C206" t="s">
        <v>1573</v>
      </c>
      <c r="D206" t="s">
        <v>1725</v>
      </c>
      <c r="E206" t="s">
        <v>1452</v>
      </c>
      <c r="F206" t="s">
        <v>1569</v>
      </c>
      <c r="G206" t="s">
        <v>17</v>
      </c>
      <c r="H206" t="s">
        <v>254</v>
      </c>
      <c r="I206" t="e">
        <f>_xlfn.XLOOKUP(ICT_questions_2022[[#This Row],[Question_nb]],Weights!#REF!,Weights!#REF!)</f>
        <v>#REF!</v>
      </c>
    </row>
    <row r="207" spans="1:9" x14ac:dyDescent="0.25">
      <c r="A207" s="2" t="s">
        <v>302</v>
      </c>
      <c r="B207" s="2" t="s">
        <v>359</v>
      </c>
      <c r="C207" t="s">
        <v>1573</v>
      </c>
      <c r="D207" t="s">
        <v>1725</v>
      </c>
      <c r="E207" t="s">
        <v>1452</v>
      </c>
      <c r="F207" t="s">
        <v>1571</v>
      </c>
      <c r="G207" t="s">
        <v>17</v>
      </c>
      <c r="H207" t="s">
        <v>326</v>
      </c>
      <c r="I207" t="e">
        <f>_xlfn.XLOOKUP(ICT_questions_2022[[#This Row],[Question_nb]],Weights!#REF!,Weights!#REF!)</f>
        <v>#REF!</v>
      </c>
    </row>
    <row r="208" spans="1:9" x14ac:dyDescent="0.25">
      <c r="A208" s="2" t="s">
        <v>360</v>
      </c>
      <c r="B208" s="2" t="s">
        <v>361</v>
      </c>
      <c r="C208" t="s">
        <v>1583</v>
      </c>
      <c r="D208" t="s">
        <v>1721</v>
      </c>
      <c r="E208" t="s">
        <v>1449</v>
      </c>
      <c r="F208" t="s">
        <v>1477</v>
      </c>
      <c r="G208" t="s">
        <v>12</v>
      </c>
      <c r="H208" t="s">
        <v>133</v>
      </c>
      <c r="I208" t="e">
        <f>_xlfn.XLOOKUP(ICT_questions_2022[[#This Row],[Question_nb]],Weights!#REF!,Weights!#REF!)</f>
        <v>#REF!</v>
      </c>
    </row>
    <row r="209" spans="1:9" x14ac:dyDescent="0.25">
      <c r="A209" s="2" t="s">
        <v>360</v>
      </c>
      <c r="B209" s="2" t="s">
        <v>362</v>
      </c>
      <c r="C209" t="s">
        <v>1583</v>
      </c>
      <c r="D209" t="s">
        <v>1721</v>
      </c>
      <c r="E209" t="s">
        <v>1449</v>
      </c>
      <c r="F209" t="s">
        <v>1478</v>
      </c>
      <c r="G209" t="s">
        <v>12</v>
      </c>
      <c r="H209" t="s">
        <v>135</v>
      </c>
      <c r="I209" t="e">
        <f>_xlfn.XLOOKUP(ICT_questions_2022[[#This Row],[Question_nb]],Weights!#REF!,Weights!#REF!)</f>
        <v>#REF!</v>
      </c>
    </row>
    <row r="210" spans="1:9" x14ac:dyDescent="0.25">
      <c r="A210" s="2" t="s">
        <v>360</v>
      </c>
      <c r="B210" s="2" t="s">
        <v>363</v>
      </c>
      <c r="C210" t="s">
        <v>1583</v>
      </c>
      <c r="D210" t="s">
        <v>1721</v>
      </c>
      <c r="E210" t="s">
        <v>1449</v>
      </c>
      <c r="F210" t="s">
        <v>1479</v>
      </c>
      <c r="G210" t="s">
        <v>12</v>
      </c>
      <c r="H210" t="s">
        <v>137</v>
      </c>
      <c r="I210" t="e">
        <f>_xlfn.XLOOKUP(ICT_questions_2022[[#This Row],[Question_nb]],Weights!#REF!,Weights!#REF!)</f>
        <v>#REF!</v>
      </c>
    </row>
    <row r="211" spans="1:9" x14ac:dyDescent="0.25">
      <c r="A211" s="2" t="s">
        <v>360</v>
      </c>
      <c r="B211" s="2" t="s">
        <v>364</v>
      </c>
      <c r="C211" t="s">
        <v>1583</v>
      </c>
      <c r="D211" t="s">
        <v>1721</v>
      </c>
      <c r="E211" t="s">
        <v>1449</v>
      </c>
      <c r="F211" t="s">
        <v>1460</v>
      </c>
      <c r="G211" t="s">
        <v>12</v>
      </c>
      <c r="H211" t="s">
        <v>139</v>
      </c>
      <c r="I211" t="e">
        <f>_xlfn.XLOOKUP(ICT_questions_2022[[#This Row],[Question_nb]],Weights!#REF!,Weights!#REF!)</f>
        <v>#REF!</v>
      </c>
    </row>
    <row r="212" spans="1:9" x14ac:dyDescent="0.25">
      <c r="A212" s="2" t="s">
        <v>360</v>
      </c>
      <c r="B212" s="2" t="s">
        <v>365</v>
      </c>
      <c r="C212" t="s">
        <v>1583</v>
      </c>
      <c r="D212" t="s">
        <v>1721</v>
      </c>
      <c r="E212" t="s">
        <v>1449</v>
      </c>
      <c r="F212" t="s">
        <v>1480</v>
      </c>
      <c r="G212" t="s">
        <v>12</v>
      </c>
      <c r="H212" t="s">
        <v>141</v>
      </c>
      <c r="I212" t="e">
        <f>_xlfn.XLOOKUP(ICT_questions_2022[[#This Row],[Question_nb]],Weights!#REF!,Weights!#REF!)</f>
        <v>#REF!</v>
      </c>
    </row>
    <row r="213" spans="1:9" x14ac:dyDescent="0.25">
      <c r="A213" s="2" t="s">
        <v>360</v>
      </c>
      <c r="B213" s="2" t="s">
        <v>366</v>
      </c>
      <c r="C213" t="s">
        <v>1583</v>
      </c>
      <c r="D213" t="s">
        <v>1721</v>
      </c>
      <c r="E213" t="s">
        <v>1449</v>
      </c>
      <c r="F213" t="s">
        <v>1481</v>
      </c>
      <c r="G213" t="s">
        <v>12</v>
      </c>
      <c r="H213" t="s">
        <v>143</v>
      </c>
      <c r="I213" t="e">
        <f>_xlfn.XLOOKUP(ICT_questions_2022[[#This Row],[Question_nb]],Weights!#REF!,Weights!#REF!)</f>
        <v>#REF!</v>
      </c>
    </row>
    <row r="214" spans="1:9" x14ac:dyDescent="0.25">
      <c r="A214" s="2" t="s">
        <v>360</v>
      </c>
      <c r="B214" s="2" t="s">
        <v>367</v>
      </c>
      <c r="C214" t="s">
        <v>1583</v>
      </c>
      <c r="D214" t="s">
        <v>1721</v>
      </c>
      <c r="E214" t="s">
        <v>1449</v>
      </c>
      <c r="F214" t="s">
        <v>1584</v>
      </c>
      <c r="G214" t="s">
        <v>12</v>
      </c>
      <c r="H214" t="s">
        <v>368</v>
      </c>
      <c r="I214" t="e">
        <f>_xlfn.XLOOKUP(ICT_questions_2022[[#This Row],[Question_nb]],Weights!#REF!,Weights!#REF!)</f>
        <v>#REF!</v>
      </c>
    </row>
    <row r="215" spans="1:9" x14ac:dyDescent="0.25">
      <c r="A215" s="2" t="s">
        <v>360</v>
      </c>
      <c r="B215" s="2" t="s">
        <v>369</v>
      </c>
      <c r="C215" t="s">
        <v>1583</v>
      </c>
      <c r="D215" t="s">
        <v>1721</v>
      </c>
      <c r="E215" t="s">
        <v>1451</v>
      </c>
      <c r="F215" t="s">
        <v>1477</v>
      </c>
      <c r="G215" t="s">
        <v>12</v>
      </c>
      <c r="H215" t="s">
        <v>147</v>
      </c>
      <c r="I215" t="e">
        <f>_xlfn.XLOOKUP(ICT_questions_2022[[#This Row],[Question_nb]],Weights!#REF!,Weights!#REF!)</f>
        <v>#REF!</v>
      </c>
    </row>
    <row r="216" spans="1:9" x14ac:dyDescent="0.25">
      <c r="A216" s="2" t="s">
        <v>360</v>
      </c>
      <c r="B216" s="2" t="s">
        <v>370</v>
      </c>
      <c r="C216" t="s">
        <v>1583</v>
      </c>
      <c r="D216" t="s">
        <v>1721</v>
      </c>
      <c r="E216" t="s">
        <v>1451</v>
      </c>
      <c r="F216" t="s">
        <v>1478</v>
      </c>
      <c r="G216" t="s">
        <v>12</v>
      </c>
      <c r="H216" t="s">
        <v>149</v>
      </c>
      <c r="I216" t="e">
        <f>_xlfn.XLOOKUP(ICT_questions_2022[[#This Row],[Question_nb]],Weights!#REF!,Weights!#REF!)</f>
        <v>#REF!</v>
      </c>
    </row>
    <row r="217" spans="1:9" x14ac:dyDescent="0.25">
      <c r="A217" s="2" t="s">
        <v>360</v>
      </c>
      <c r="B217" s="2" t="s">
        <v>371</v>
      </c>
      <c r="C217" t="s">
        <v>1583</v>
      </c>
      <c r="D217" t="s">
        <v>1721</v>
      </c>
      <c r="E217" t="s">
        <v>1451</v>
      </c>
      <c r="F217" t="s">
        <v>1479</v>
      </c>
      <c r="G217" t="s">
        <v>12</v>
      </c>
      <c r="H217" t="s">
        <v>151</v>
      </c>
      <c r="I217" t="e">
        <f>_xlfn.XLOOKUP(ICT_questions_2022[[#This Row],[Question_nb]],Weights!#REF!,Weights!#REF!)</f>
        <v>#REF!</v>
      </c>
    </row>
    <row r="218" spans="1:9" x14ac:dyDescent="0.25">
      <c r="A218" s="2" t="s">
        <v>360</v>
      </c>
      <c r="B218" s="2" t="s">
        <v>372</v>
      </c>
      <c r="C218" t="s">
        <v>1583</v>
      </c>
      <c r="D218" t="s">
        <v>1721</v>
      </c>
      <c r="E218" t="s">
        <v>1451</v>
      </c>
      <c r="F218" t="s">
        <v>1460</v>
      </c>
      <c r="G218" t="s">
        <v>12</v>
      </c>
      <c r="H218" t="s">
        <v>153</v>
      </c>
      <c r="I218" t="e">
        <f>_xlfn.XLOOKUP(ICT_questions_2022[[#This Row],[Question_nb]],Weights!#REF!,Weights!#REF!)</f>
        <v>#REF!</v>
      </c>
    </row>
    <row r="219" spans="1:9" x14ac:dyDescent="0.25">
      <c r="A219" s="2" t="s">
        <v>360</v>
      </c>
      <c r="B219" s="2" t="s">
        <v>373</v>
      </c>
      <c r="C219" t="s">
        <v>1583</v>
      </c>
      <c r="D219" t="s">
        <v>1721</v>
      </c>
      <c r="E219" t="s">
        <v>1451</v>
      </c>
      <c r="F219" t="s">
        <v>1480</v>
      </c>
      <c r="G219" t="s">
        <v>12</v>
      </c>
      <c r="H219" t="s">
        <v>155</v>
      </c>
      <c r="I219" t="e">
        <f>_xlfn.XLOOKUP(ICT_questions_2022[[#This Row],[Question_nb]],Weights!#REF!,Weights!#REF!)</f>
        <v>#REF!</v>
      </c>
    </row>
    <row r="220" spans="1:9" x14ac:dyDescent="0.25">
      <c r="A220" s="2" t="s">
        <v>360</v>
      </c>
      <c r="B220" s="2" t="s">
        <v>374</v>
      </c>
      <c r="C220" t="s">
        <v>1583</v>
      </c>
      <c r="D220" t="s">
        <v>1721</v>
      </c>
      <c r="E220" t="s">
        <v>1451</v>
      </c>
      <c r="F220" t="s">
        <v>1481</v>
      </c>
      <c r="G220" t="s">
        <v>12</v>
      </c>
      <c r="H220" t="s">
        <v>157</v>
      </c>
      <c r="I220" t="e">
        <f>_xlfn.XLOOKUP(ICT_questions_2022[[#This Row],[Question_nb]],Weights!#REF!,Weights!#REF!)</f>
        <v>#REF!</v>
      </c>
    </row>
    <row r="221" spans="1:9" x14ac:dyDescent="0.25">
      <c r="A221" s="2" t="s">
        <v>360</v>
      </c>
      <c r="B221" s="2" t="s">
        <v>375</v>
      </c>
      <c r="C221" t="s">
        <v>1583</v>
      </c>
      <c r="D221" t="s">
        <v>1721</v>
      </c>
      <c r="E221" t="s">
        <v>1451</v>
      </c>
      <c r="F221" t="s">
        <v>1584</v>
      </c>
      <c r="G221" t="s">
        <v>12</v>
      </c>
      <c r="H221" t="s">
        <v>376</v>
      </c>
      <c r="I221" t="e">
        <f>_xlfn.XLOOKUP(ICT_questions_2022[[#This Row],[Question_nb]],Weights!#REF!,Weights!#REF!)</f>
        <v>#REF!</v>
      </c>
    </row>
    <row r="222" spans="1:9" x14ac:dyDescent="0.25">
      <c r="A222" s="2" t="s">
        <v>360</v>
      </c>
      <c r="B222" s="2" t="s">
        <v>377</v>
      </c>
      <c r="C222" t="s">
        <v>1583</v>
      </c>
      <c r="D222" t="s">
        <v>1721</v>
      </c>
      <c r="E222" t="s">
        <v>1452</v>
      </c>
      <c r="F222" t="s">
        <v>1477</v>
      </c>
      <c r="G222" t="s">
        <v>12</v>
      </c>
      <c r="H222" t="s">
        <v>161</v>
      </c>
      <c r="I222" t="e">
        <f>_xlfn.XLOOKUP(ICT_questions_2022[[#This Row],[Question_nb]],Weights!#REF!,Weights!#REF!)</f>
        <v>#REF!</v>
      </c>
    </row>
    <row r="223" spans="1:9" x14ac:dyDescent="0.25">
      <c r="A223" s="2" t="s">
        <v>360</v>
      </c>
      <c r="B223" s="2" t="s">
        <v>378</v>
      </c>
      <c r="C223" t="s">
        <v>1583</v>
      </c>
      <c r="D223" t="s">
        <v>1721</v>
      </c>
      <c r="E223" t="s">
        <v>1452</v>
      </c>
      <c r="F223" t="s">
        <v>1478</v>
      </c>
      <c r="G223" t="s">
        <v>12</v>
      </c>
      <c r="H223" t="s">
        <v>163</v>
      </c>
      <c r="I223" t="e">
        <f>_xlfn.XLOOKUP(ICT_questions_2022[[#This Row],[Question_nb]],Weights!#REF!,Weights!#REF!)</f>
        <v>#REF!</v>
      </c>
    </row>
    <row r="224" spans="1:9" x14ac:dyDescent="0.25">
      <c r="A224" s="2" t="s">
        <v>360</v>
      </c>
      <c r="B224" s="2" t="s">
        <v>379</v>
      </c>
      <c r="C224" t="s">
        <v>1583</v>
      </c>
      <c r="D224" t="s">
        <v>1721</v>
      </c>
      <c r="E224" t="s">
        <v>1452</v>
      </c>
      <c r="F224" t="s">
        <v>1479</v>
      </c>
      <c r="G224" t="s">
        <v>12</v>
      </c>
      <c r="H224" t="s">
        <v>165</v>
      </c>
      <c r="I224" t="e">
        <f>_xlfn.XLOOKUP(ICT_questions_2022[[#This Row],[Question_nb]],Weights!#REF!,Weights!#REF!)</f>
        <v>#REF!</v>
      </c>
    </row>
    <row r="225" spans="1:9" x14ac:dyDescent="0.25">
      <c r="A225" s="2" t="s">
        <v>360</v>
      </c>
      <c r="B225" s="2" t="s">
        <v>380</v>
      </c>
      <c r="C225" t="s">
        <v>1583</v>
      </c>
      <c r="D225" t="s">
        <v>1721</v>
      </c>
      <c r="E225" t="s">
        <v>1452</v>
      </c>
      <c r="F225" t="s">
        <v>1460</v>
      </c>
      <c r="G225" t="s">
        <v>12</v>
      </c>
      <c r="H225" t="s">
        <v>167</v>
      </c>
      <c r="I225" t="e">
        <f>_xlfn.XLOOKUP(ICT_questions_2022[[#This Row],[Question_nb]],Weights!#REF!,Weights!#REF!)</f>
        <v>#REF!</v>
      </c>
    </row>
    <row r="226" spans="1:9" x14ac:dyDescent="0.25">
      <c r="A226" s="2" t="s">
        <v>360</v>
      </c>
      <c r="B226" s="2" t="s">
        <v>381</v>
      </c>
      <c r="C226" t="s">
        <v>1583</v>
      </c>
      <c r="D226" t="s">
        <v>1721</v>
      </c>
      <c r="E226" t="s">
        <v>1452</v>
      </c>
      <c r="F226" t="s">
        <v>1480</v>
      </c>
      <c r="G226" t="s">
        <v>12</v>
      </c>
      <c r="H226" t="s">
        <v>169</v>
      </c>
      <c r="I226" t="e">
        <f>_xlfn.XLOOKUP(ICT_questions_2022[[#This Row],[Question_nb]],Weights!#REF!,Weights!#REF!)</f>
        <v>#REF!</v>
      </c>
    </row>
    <row r="227" spans="1:9" x14ac:dyDescent="0.25">
      <c r="A227" s="2" t="s">
        <v>360</v>
      </c>
      <c r="B227" s="2" t="s">
        <v>382</v>
      </c>
      <c r="C227" t="s">
        <v>1583</v>
      </c>
      <c r="D227" t="s">
        <v>1721</v>
      </c>
      <c r="E227" t="s">
        <v>1452</v>
      </c>
      <c r="F227" t="s">
        <v>1481</v>
      </c>
      <c r="G227" t="s">
        <v>12</v>
      </c>
      <c r="H227" t="s">
        <v>171</v>
      </c>
      <c r="I227" t="e">
        <f>_xlfn.XLOOKUP(ICT_questions_2022[[#This Row],[Question_nb]],Weights!#REF!,Weights!#REF!)</f>
        <v>#REF!</v>
      </c>
    </row>
    <row r="228" spans="1:9" x14ac:dyDescent="0.25">
      <c r="A228" s="2" t="s">
        <v>360</v>
      </c>
      <c r="B228" s="2" t="s">
        <v>383</v>
      </c>
      <c r="C228" t="s">
        <v>1583</v>
      </c>
      <c r="D228" t="s">
        <v>1721</v>
      </c>
      <c r="E228" t="s">
        <v>1452</v>
      </c>
      <c r="F228" t="s">
        <v>1584</v>
      </c>
      <c r="G228" t="s">
        <v>12</v>
      </c>
      <c r="H228" t="s">
        <v>384</v>
      </c>
      <c r="I228" t="e">
        <f>_xlfn.XLOOKUP(ICT_questions_2022[[#This Row],[Question_nb]],Weights!#REF!,Weights!#REF!)</f>
        <v>#REF!</v>
      </c>
    </row>
    <row r="229" spans="1:9" x14ac:dyDescent="0.25">
      <c r="A229" s="2" t="s">
        <v>360</v>
      </c>
      <c r="B229" s="2" t="s">
        <v>385</v>
      </c>
      <c r="C229" t="s">
        <v>1583</v>
      </c>
      <c r="D229" t="s">
        <v>1722</v>
      </c>
      <c r="E229" t="s">
        <v>1449</v>
      </c>
      <c r="F229" t="s">
        <v>1477</v>
      </c>
      <c r="G229" t="s">
        <v>12</v>
      </c>
      <c r="H229" t="s">
        <v>133</v>
      </c>
      <c r="I229" t="e">
        <f>_xlfn.XLOOKUP(ICT_questions_2022[[#This Row],[Question_nb]],Weights!#REF!,Weights!#REF!)</f>
        <v>#REF!</v>
      </c>
    </row>
    <row r="230" spans="1:9" x14ac:dyDescent="0.25">
      <c r="A230" s="2" t="s">
        <v>360</v>
      </c>
      <c r="B230" s="2" t="s">
        <v>386</v>
      </c>
      <c r="C230" t="s">
        <v>1583</v>
      </c>
      <c r="D230" t="s">
        <v>1722</v>
      </c>
      <c r="E230" t="s">
        <v>1449</v>
      </c>
      <c r="F230" t="s">
        <v>1478</v>
      </c>
      <c r="G230" t="s">
        <v>12</v>
      </c>
      <c r="H230" t="s">
        <v>135</v>
      </c>
      <c r="I230" t="e">
        <f>_xlfn.XLOOKUP(ICT_questions_2022[[#This Row],[Question_nb]],Weights!#REF!,Weights!#REF!)</f>
        <v>#REF!</v>
      </c>
    </row>
    <row r="231" spans="1:9" x14ac:dyDescent="0.25">
      <c r="A231" s="2" t="s">
        <v>360</v>
      </c>
      <c r="B231" s="2" t="s">
        <v>387</v>
      </c>
      <c r="C231" t="s">
        <v>1583</v>
      </c>
      <c r="D231" t="s">
        <v>1722</v>
      </c>
      <c r="E231" t="s">
        <v>1449</v>
      </c>
      <c r="F231" t="s">
        <v>1479</v>
      </c>
      <c r="G231" t="s">
        <v>12</v>
      </c>
      <c r="H231" t="s">
        <v>137</v>
      </c>
      <c r="I231" t="e">
        <f>_xlfn.XLOOKUP(ICT_questions_2022[[#This Row],[Question_nb]],Weights!#REF!,Weights!#REF!)</f>
        <v>#REF!</v>
      </c>
    </row>
    <row r="232" spans="1:9" x14ac:dyDescent="0.25">
      <c r="A232" s="2" t="s">
        <v>360</v>
      </c>
      <c r="B232" s="2" t="s">
        <v>388</v>
      </c>
      <c r="C232" t="s">
        <v>1583</v>
      </c>
      <c r="D232" t="s">
        <v>1722</v>
      </c>
      <c r="E232" t="s">
        <v>1449</v>
      </c>
      <c r="F232" t="s">
        <v>1460</v>
      </c>
      <c r="G232" t="s">
        <v>12</v>
      </c>
      <c r="H232" t="s">
        <v>139</v>
      </c>
      <c r="I232" t="e">
        <f>_xlfn.XLOOKUP(ICT_questions_2022[[#This Row],[Question_nb]],Weights!#REF!,Weights!#REF!)</f>
        <v>#REF!</v>
      </c>
    </row>
    <row r="233" spans="1:9" x14ac:dyDescent="0.25">
      <c r="A233" s="2" t="s">
        <v>360</v>
      </c>
      <c r="B233" s="2" t="s">
        <v>389</v>
      </c>
      <c r="C233" t="s">
        <v>1583</v>
      </c>
      <c r="D233" t="s">
        <v>1722</v>
      </c>
      <c r="E233" t="s">
        <v>1449</v>
      </c>
      <c r="F233" t="s">
        <v>1480</v>
      </c>
      <c r="G233" t="s">
        <v>12</v>
      </c>
      <c r="H233" t="s">
        <v>141</v>
      </c>
      <c r="I233" t="e">
        <f>_xlfn.XLOOKUP(ICT_questions_2022[[#This Row],[Question_nb]],Weights!#REF!,Weights!#REF!)</f>
        <v>#REF!</v>
      </c>
    </row>
    <row r="234" spans="1:9" x14ac:dyDescent="0.25">
      <c r="A234" s="2" t="s">
        <v>360</v>
      </c>
      <c r="B234" s="2" t="s">
        <v>390</v>
      </c>
      <c r="C234" t="s">
        <v>1583</v>
      </c>
      <c r="D234" t="s">
        <v>1722</v>
      </c>
      <c r="E234" t="s">
        <v>1449</v>
      </c>
      <c r="F234" t="s">
        <v>1481</v>
      </c>
      <c r="G234" t="s">
        <v>12</v>
      </c>
      <c r="H234" t="s">
        <v>143</v>
      </c>
      <c r="I234" t="e">
        <f>_xlfn.XLOOKUP(ICT_questions_2022[[#This Row],[Question_nb]],Weights!#REF!,Weights!#REF!)</f>
        <v>#REF!</v>
      </c>
    </row>
    <row r="235" spans="1:9" x14ac:dyDescent="0.25">
      <c r="A235" s="2" t="s">
        <v>360</v>
      </c>
      <c r="B235" s="2" t="s">
        <v>391</v>
      </c>
      <c r="C235" t="s">
        <v>1583</v>
      </c>
      <c r="D235" t="s">
        <v>1722</v>
      </c>
      <c r="E235" t="s">
        <v>1449</v>
      </c>
      <c r="F235" t="s">
        <v>1585</v>
      </c>
      <c r="G235" t="s">
        <v>12</v>
      </c>
      <c r="H235" t="s">
        <v>368</v>
      </c>
      <c r="I235" t="e">
        <f>_xlfn.XLOOKUP(ICT_questions_2022[[#This Row],[Question_nb]],Weights!#REF!,Weights!#REF!)</f>
        <v>#REF!</v>
      </c>
    </row>
    <row r="236" spans="1:9" x14ac:dyDescent="0.25">
      <c r="A236" s="2" t="s">
        <v>360</v>
      </c>
      <c r="B236" s="2" t="s">
        <v>392</v>
      </c>
      <c r="C236" t="s">
        <v>1583</v>
      </c>
      <c r="D236" t="s">
        <v>1722</v>
      </c>
      <c r="E236" t="s">
        <v>1451</v>
      </c>
      <c r="F236" t="s">
        <v>1477</v>
      </c>
      <c r="G236" t="s">
        <v>12</v>
      </c>
      <c r="H236" t="s">
        <v>147</v>
      </c>
      <c r="I236" t="e">
        <f>_xlfn.XLOOKUP(ICT_questions_2022[[#This Row],[Question_nb]],Weights!#REF!,Weights!#REF!)</f>
        <v>#REF!</v>
      </c>
    </row>
    <row r="237" spans="1:9" x14ac:dyDescent="0.25">
      <c r="A237" s="2" t="s">
        <v>360</v>
      </c>
      <c r="B237" s="2" t="s">
        <v>393</v>
      </c>
      <c r="C237" t="s">
        <v>1583</v>
      </c>
      <c r="D237" t="s">
        <v>1722</v>
      </c>
      <c r="E237" t="s">
        <v>1451</v>
      </c>
      <c r="F237" t="s">
        <v>1478</v>
      </c>
      <c r="G237" t="s">
        <v>12</v>
      </c>
      <c r="H237" t="s">
        <v>149</v>
      </c>
      <c r="I237" t="e">
        <f>_xlfn.XLOOKUP(ICT_questions_2022[[#This Row],[Question_nb]],Weights!#REF!,Weights!#REF!)</f>
        <v>#REF!</v>
      </c>
    </row>
    <row r="238" spans="1:9" x14ac:dyDescent="0.25">
      <c r="A238" s="2" t="s">
        <v>360</v>
      </c>
      <c r="B238" s="2" t="s">
        <v>394</v>
      </c>
      <c r="C238" t="s">
        <v>1583</v>
      </c>
      <c r="D238" t="s">
        <v>1722</v>
      </c>
      <c r="E238" t="s">
        <v>1451</v>
      </c>
      <c r="F238" t="s">
        <v>1479</v>
      </c>
      <c r="G238" t="s">
        <v>12</v>
      </c>
      <c r="H238" t="s">
        <v>151</v>
      </c>
      <c r="I238" t="e">
        <f>_xlfn.XLOOKUP(ICT_questions_2022[[#This Row],[Question_nb]],Weights!#REF!,Weights!#REF!)</f>
        <v>#REF!</v>
      </c>
    </row>
    <row r="239" spans="1:9" x14ac:dyDescent="0.25">
      <c r="A239" s="2" t="s">
        <v>360</v>
      </c>
      <c r="B239" s="2" t="s">
        <v>395</v>
      </c>
      <c r="C239" t="s">
        <v>1583</v>
      </c>
      <c r="D239" t="s">
        <v>1722</v>
      </c>
      <c r="E239" t="s">
        <v>1451</v>
      </c>
      <c r="F239" t="s">
        <v>1460</v>
      </c>
      <c r="G239" t="s">
        <v>12</v>
      </c>
      <c r="H239" t="s">
        <v>153</v>
      </c>
      <c r="I239" t="e">
        <f>_xlfn.XLOOKUP(ICT_questions_2022[[#This Row],[Question_nb]],Weights!#REF!,Weights!#REF!)</f>
        <v>#REF!</v>
      </c>
    </row>
    <row r="240" spans="1:9" x14ac:dyDescent="0.25">
      <c r="A240" s="2" t="s">
        <v>360</v>
      </c>
      <c r="B240" s="2" t="s">
        <v>396</v>
      </c>
      <c r="C240" t="s">
        <v>1583</v>
      </c>
      <c r="D240" t="s">
        <v>1722</v>
      </c>
      <c r="E240" t="s">
        <v>1451</v>
      </c>
      <c r="F240" t="s">
        <v>1480</v>
      </c>
      <c r="G240" t="s">
        <v>12</v>
      </c>
      <c r="H240" t="s">
        <v>155</v>
      </c>
      <c r="I240" t="e">
        <f>_xlfn.XLOOKUP(ICT_questions_2022[[#This Row],[Question_nb]],Weights!#REF!,Weights!#REF!)</f>
        <v>#REF!</v>
      </c>
    </row>
    <row r="241" spans="1:9" x14ac:dyDescent="0.25">
      <c r="A241" s="2" t="s">
        <v>360</v>
      </c>
      <c r="B241" s="2" t="s">
        <v>397</v>
      </c>
      <c r="C241" t="s">
        <v>1583</v>
      </c>
      <c r="D241" t="s">
        <v>1722</v>
      </c>
      <c r="E241" t="s">
        <v>1451</v>
      </c>
      <c r="F241" t="s">
        <v>1481</v>
      </c>
      <c r="G241" t="s">
        <v>12</v>
      </c>
      <c r="H241" t="s">
        <v>157</v>
      </c>
      <c r="I241" t="e">
        <f>_xlfn.XLOOKUP(ICT_questions_2022[[#This Row],[Question_nb]],Weights!#REF!,Weights!#REF!)</f>
        <v>#REF!</v>
      </c>
    </row>
    <row r="242" spans="1:9" x14ac:dyDescent="0.25">
      <c r="A242" s="2" t="s">
        <v>360</v>
      </c>
      <c r="B242" s="2" t="s">
        <v>398</v>
      </c>
      <c r="C242" t="s">
        <v>1583</v>
      </c>
      <c r="D242" t="s">
        <v>1722</v>
      </c>
      <c r="E242" t="s">
        <v>1451</v>
      </c>
      <c r="F242" t="s">
        <v>1585</v>
      </c>
      <c r="G242" t="s">
        <v>12</v>
      </c>
      <c r="H242" t="s">
        <v>376</v>
      </c>
      <c r="I242" t="e">
        <f>_xlfn.XLOOKUP(ICT_questions_2022[[#This Row],[Question_nb]],Weights!#REF!,Weights!#REF!)</f>
        <v>#REF!</v>
      </c>
    </row>
    <row r="243" spans="1:9" x14ac:dyDescent="0.25">
      <c r="A243" s="2" t="s">
        <v>360</v>
      </c>
      <c r="B243" s="2" t="s">
        <v>399</v>
      </c>
      <c r="C243" t="s">
        <v>1583</v>
      </c>
      <c r="D243" t="s">
        <v>1722</v>
      </c>
      <c r="E243" t="s">
        <v>1452</v>
      </c>
      <c r="F243" t="s">
        <v>1477</v>
      </c>
      <c r="G243" t="s">
        <v>12</v>
      </c>
      <c r="H243" t="s">
        <v>161</v>
      </c>
      <c r="I243" t="e">
        <f>_xlfn.XLOOKUP(ICT_questions_2022[[#This Row],[Question_nb]],Weights!#REF!,Weights!#REF!)</f>
        <v>#REF!</v>
      </c>
    </row>
    <row r="244" spans="1:9" x14ac:dyDescent="0.25">
      <c r="A244" s="2" t="s">
        <v>360</v>
      </c>
      <c r="B244" s="2" t="s">
        <v>400</v>
      </c>
      <c r="C244" t="s">
        <v>1583</v>
      </c>
      <c r="D244" t="s">
        <v>1722</v>
      </c>
      <c r="E244" t="s">
        <v>1452</v>
      </c>
      <c r="F244" t="s">
        <v>1478</v>
      </c>
      <c r="G244" t="s">
        <v>12</v>
      </c>
      <c r="H244" t="s">
        <v>163</v>
      </c>
      <c r="I244" t="e">
        <f>_xlfn.XLOOKUP(ICT_questions_2022[[#This Row],[Question_nb]],Weights!#REF!,Weights!#REF!)</f>
        <v>#REF!</v>
      </c>
    </row>
    <row r="245" spans="1:9" x14ac:dyDescent="0.25">
      <c r="A245" s="2" t="s">
        <v>360</v>
      </c>
      <c r="B245" s="2" t="s">
        <v>401</v>
      </c>
      <c r="C245" t="s">
        <v>1583</v>
      </c>
      <c r="D245" t="s">
        <v>1722</v>
      </c>
      <c r="E245" t="s">
        <v>1452</v>
      </c>
      <c r="F245" t="s">
        <v>1479</v>
      </c>
      <c r="G245" t="s">
        <v>12</v>
      </c>
      <c r="H245" t="s">
        <v>165</v>
      </c>
      <c r="I245" t="e">
        <f>_xlfn.XLOOKUP(ICT_questions_2022[[#This Row],[Question_nb]],Weights!#REF!,Weights!#REF!)</f>
        <v>#REF!</v>
      </c>
    </row>
    <row r="246" spans="1:9" x14ac:dyDescent="0.25">
      <c r="A246" s="2" t="s">
        <v>360</v>
      </c>
      <c r="B246" s="2" t="s">
        <v>402</v>
      </c>
      <c r="C246" t="s">
        <v>1583</v>
      </c>
      <c r="D246" t="s">
        <v>1722</v>
      </c>
      <c r="E246" t="s">
        <v>1452</v>
      </c>
      <c r="F246" t="s">
        <v>1460</v>
      </c>
      <c r="G246" t="s">
        <v>12</v>
      </c>
      <c r="H246" t="s">
        <v>167</v>
      </c>
      <c r="I246" t="e">
        <f>_xlfn.XLOOKUP(ICT_questions_2022[[#This Row],[Question_nb]],Weights!#REF!,Weights!#REF!)</f>
        <v>#REF!</v>
      </c>
    </row>
    <row r="247" spans="1:9" x14ac:dyDescent="0.25">
      <c r="A247" s="2" t="s">
        <v>360</v>
      </c>
      <c r="B247" s="2" t="s">
        <v>403</v>
      </c>
      <c r="C247" t="s">
        <v>1583</v>
      </c>
      <c r="D247" t="s">
        <v>1722</v>
      </c>
      <c r="E247" t="s">
        <v>1452</v>
      </c>
      <c r="F247" t="s">
        <v>1480</v>
      </c>
      <c r="G247" t="s">
        <v>12</v>
      </c>
      <c r="H247" t="s">
        <v>169</v>
      </c>
      <c r="I247" t="e">
        <f>_xlfn.XLOOKUP(ICT_questions_2022[[#This Row],[Question_nb]],Weights!#REF!,Weights!#REF!)</f>
        <v>#REF!</v>
      </c>
    </row>
    <row r="248" spans="1:9" x14ac:dyDescent="0.25">
      <c r="A248" s="2" t="s">
        <v>360</v>
      </c>
      <c r="B248" s="2" t="s">
        <v>404</v>
      </c>
      <c r="C248" t="s">
        <v>1583</v>
      </c>
      <c r="D248" t="s">
        <v>1722</v>
      </c>
      <c r="E248" t="s">
        <v>1452</v>
      </c>
      <c r="F248" t="s">
        <v>1481</v>
      </c>
      <c r="G248" t="s">
        <v>12</v>
      </c>
      <c r="H248" t="s">
        <v>171</v>
      </c>
      <c r="I248" t="e">
        <f>_xlfn.XLOOKUP(ICT_questions_2022[[#This Row],[Question_nb]],Weights!#REF!,Weights!#REF!)</f>
        <v>#REF!</v>
      </c>
    </row>
    <row r="249" spans="1:9" x14ac:dyDescent="0.25">
      <c r="A249" s="2" t="s">
        <v>360</v>
      </c>
      <c r="B249" s="2" t="s">
        <v>405</v>
      </c>
      <c r="C249" t="s">
        <v>1583</v>
      </c>
      <c r="D249" t="s">
        <v>1722</v>
      </c>
      <c r="E249" t="s">
        <v>1452</v>
      </c>
      <c r="F249" t="s">
        <v>1585</v>
      </c>
      <c r="G249" t="s">
        <v>12</v>
      </c>
      <c r="H249" t="s">
        <v>384</v>
      </c>
      <c r="I249" t="e">
        <f>_xlfn.XLOOKUP(ICT_questions_2022[[#This Row],[Question_nb]],Weights!#REF!,Weights!#REF!)</f>
        <v>#REF!</v>
      </c>
    </row>
    <row r="250" spans="1:9" x14ac:dyDescent="0.25">
      <c r="A250" s="2" t="s">
        <v>406</v>
      </c>
      <c r="B250" s="2" t="s">
        <v>407</v>
      </c>
      <c r="C250" t="s">
        <v>1586</v>
      </c>
      <c r="D250" t="s">
        <v>1723</v>
      </c>
      <c r="E250" t="s">
        <v>1449</v>
      </c>
      <c r="F250" t="s">
        <v>1587</v>
      </c>
      <c r="G250" t="s">
        <v>17</v>
      </c>
      <c r="H250" t="s">
        <v>408</v>
      </c>
      <c r="I250" t="e">
        <f>_xlfn.XLOOKUP(ICT_questions_2022[[#This Row],[Question_nb]],Weights!#REF!,Weights!#REF!)</f>
        <v>#REF!</v>
      </c>
    </row>
    <row r="251" spans="1:9" x14ac:dyDescent="0.25">
      <c r="A251" s="2" t="s">
        <v>406</v>
      </c>
      <c r="B251" s="2" t="s">
        <v>409</v>
      </c>
      <c r="C251" t="s">
        <v>1586</v>
      </c>
      <c r="D251" t="s">
        <v>1723</v>
      </c>
      <c r="E251" t="s">
        <v>1449</v>
      </c>
      <c r="F251" t="s">
        <v>1588</v>
      </c>
      <c r="G251" t="s">
        <v>17</v>
      </c>
      <c r="H251" t="s">
        <v>410</v>
      </c>
      <c r="I251" t="e">
        <f>_xlfn.XLOOKUP(ICT_questions_2022[[#This Row],[Question_nb]],Weights!#REF!,Weights!#REF!)</f>
        <v>#REF!</v>
      </c>
    </row>
    <row r="252" spans="1:9" x14ac:dyDescent="0.25">
      <c r="A252" s="2" t="s">
        <v>406</v>
      </c>
      <c r="B252" s="2" t="s">
        <v>411</v>
      </c>
      <c r="C252" t="s">
        <v>1586</v>
      </c>
      <c r="D252" t="s">
        <v>1723</v>
      </c>
      <c r="E252" t="s">
        <v>1449</v>
      </c>
      <c r="F252" t="s">
        <v>1589</v>
      </c>
      <c r="G252" t="s">
        <v>17</v>
      </c>
      <c r="H252" t="s">
        <v>412</v>
      </c>
      <c r="I252" t="e">
        <f>_xlfn.XLOOKUP(ICT_questions_2022[[#This Row],[Question_nb]],Weights!#REF!,Weights!#REF!)</f>
        <v>#REF!</v>
      </c>
    </row>
    <row r="253" spans="1:9" x14ac:dyDescent="0.25">
      <c r="A253" s="2" t="s">
        <v>406</v>
      </c>
      <c r="B253" s="2" t="s">
        <v>413</v>
      </c>
      <c r="C253" t="s">
        <v>1586</v>
      </c>
      <c r="D253" t="s">
        <v>1723</v>
      </c>
      <c r="E253" t="s">
        <v>1449</v>
      </c>
      <c r="F253" t="s">
        <v>1584</v>
      </c>
      <c r="G253" t="s">
        <v>17</v>
      </c>
      <c r="H253" t="s">
        <v>414</v>
      </c>
      <c r="I253" t="e">
        <f>_xlfn.XLOOKUP(ICT_questions_2022[[#This Row],[Question_nb]],Weights!#REF!,Weights!#REF!)</f>
        <v>#REF!</v>
      </c>
    </row>
    <row r="254" spans="1:9" x14ac:dyDescent="0.25">
      <c r="A254" s="2" t="s">
        <v>406</v>
      </c>
      <c r="B254" s="2" t="s">
        <v>415</v>
      </c>
      <c r="C254" t="s">
        <v>1586</v>
      </c>
      <c r="D254" t="s">
        <v>1723</v>
      </c>
      <c r="E254" t="s">
        <v>1451</v>
      </c>
      <c r="F254" t="s">
        <v>1587</v>
      </c>
      <c r="G254" t="s">
        <v>17</v>
      </c>
      <c r="H254" t="s">
        <v>416</v>
      </c>
      <c r="I254" t="e">
        <f>_xlfn.XLOOKUP(ICT_questions_2022[[#This Row],[Question_nb]],Weights!#REF!,Weights!#REF!)</f>
        <v>#REF!</v>
      </c>
    </row>
    <row r="255" spans="1:9" x14ac:dyDescent="0.25">
      <c r="A255" s="2" t="s">
        <v>406</v>
      </c>
      <c r="B255" s="2" t="s">
        <v>417</v>
      </c>
      <c r="C255" t="s">
        <v>1586</v>
      </c>
      <c r="D255" t="s">
        <v>1723</v>
      </c>
      <c r="E255" t="s">
        <v>1451</v>
      </c>
      <c r="F255" t="s">
        <v>1588</v>
      </c>
      <c r="G255" t="s">
        <v>17</v>
      </c>
      <c r="H255" t="s">
        <v>418</v>
      </c>
      <c r="I255" t="e">
        <f>_xlfn.XLOOKUP(ICT_questions_2022[[#This Row],[Question_nb]],Weights!#REF!,Weights!#REF!)</f>
        <v>#REF!</v>
      </c>
    </row>
    <row r="256" spans="1:9" x14ac:dyDescent="0.25">
      <c r="A256" s="2" t="s">
        <v>406</v>
      </c>
      <c r="B256" s="2" t="s">
        <v>419</v>
      </c>
      <c r="C256" t="s">
        <v>1586</v>
      </c>
      <c r="D256" t="s">
        <v>1723</v>
      </c>
      <c r="E256" t="s">
        <v>1451</v>
      </c>
      <c r="F256" t="s">
        <v>1589</v>
      </c>
      <c r="G256" t="s">
        <v>17</v>
      </c>
      <c r="H256" t="s">
        <v>420</v>
      </c>
      <c r="I256" t="e">
        <f>_xlfn.XLOOKUP(ICT_questions_2022[[#This Row],[Question_nb]],Weights!#REF!,Weights!#REF!)</f>
        <v>#REF!</v>
      </c>
    </row>
    <row r="257" spans="1:9" x14ac:dyDescent="0.25">
      <c r="A257" s="2" t="s">
        <v>406</v>
      </c>
      <c r="B257" s="2" t="s">
        <v>421</v>
      </c>
      <c r="C257" t="s">
        <v>1586</v>
      </c>
      <c r="D257" t="s">
        <v>1723</v>
      </c>
      <c r="E257" t="s">
        <v>1451</v>
      </c>
      <c r="F257" t="s">
        <v>1584</v>
      </c>
      <c r="G257" t="s">
        <v>17</v>
      </c>
      <c r="H257" t="s">
        <v>422</v>
      </c>
      <c r="I257" t="e">
        <f>_xlfn.XLOOKUP(ICT_questions_2022[[#This Row],[Question_nb]],Weights!#REF!,Weights!#REF!)</f>
        <v>#REF!</v>
      </c>
    </row>
    <row r="258" spans="1:9" x14ac:dyDescent="0.25">
      <c r="A258" s="2" t="s">
        <v>406</v>
      </c>
      <c r="B258" s="2" t="s">
        <v>423</v>
      </c>
      <c r="C258" t="s">
        <v>1586</v>
      </c>
      <c r="D258" t="s">
        <v>1723</v>
      </c>
      <c r="E258" t="s">
        <v>1452</v>
      </c>
      <c r="F258" t="s">
        <v>1587</v>
      </c>
      <c r="G258" t="s">
        <v>17</v>
      </c>
      <c r="H258" t="s">
        <v>424</v>
      </c>
      <c r="I258" t="e">
        <f>_xlfn.XLOOKUP(ICT_questions_2022[[#This Row],[Question_nb]],Weights!#REF!,Weights!#REF!)</f>
        <v>#REF!</v>
      </c>
    </row>
    <row r="259" spans="1:9" x14ac:dyDescent="0.25">
      <c r="A259" s="2" t="s">
        <v>406</v>
      </c>
      <c r="B259" s="2" t="s">
        <v>425</v>
      </c>
      <c r="C259" t="s">
        <v>1586</v>
      </c>
      <c r="D259" t="s">
        <v>1723</v>
      </c>
      <c r="E259" t="s">
        <v>1452</v>
      </c>
      <c r="F259" t="s">
        <v>1588</v>
      </c>
      <c r="G259" t="s">
        <v>17</v>
      </c>
      <c r="H259" t="s">
        <v>426</v>
      </c>
      <c r="I259" t="e">
        <f>_xlfn.XLOOKUP(ICT_questions_2022[[#This Row],[Question_nb]],Weights!#REF!,Weights!#REF!)</f>
        <v>#REF!</v>
      </c>
    </row>
    <row r="260" spans="1:9" x14ac:dyDescent="0.25">
      <c r="A260" s="2" t="s">
        <v>406</v>
      </c>
      <c r="B260" s="2" t="s">
        <v>427</v>
      </c>
      <c r="C260" t="s">
        <v>1586</v>
      </c>
      <c r="D260" t="s">
        <v>1723</v>
      </c>
      <c r="E260" t="s">
        <v>1452</v>
      </c>
      <c r="F260" t="s">
        <v>1589</v>
      </c>
      <c r="G260" t="s">
        <v>17</v>
      </c>
      <c r="H260" t="s">
        <v>428</v>
      </c>
      <c r="I260" t="e">
        <f>_xlfn.XLOOKUP(ICT_questions_2022[[#This Row],[Question_nb]],Weights!#REF!,Weights!#REF!)</f>
        <v>#REF!</v>
      </c>
    </row>
    <row r="261" spans="1:9" x14ac:dyDescent="0.25">
      <c r="A261" s="2" t="s">
        <v>406</v>
      </c>
      <c r="B261" s="2" t="s">
        <v>429</v>
      </c>
      <c r="C261" t="s">
        <v>1586</v>
      </c>
      <c r="D261" t="s">
        <v>1723</v>
      </c>
      <c r="E261" t="s">
        <v>1452</v>
      </c>
      <c r="F261" t="s">
        <v>1584</v>
      </c>
      <c r="G261" t="s">
        <v>17</v>
      </c>
      <c r="H261" t="s">
        <v>430</v>
      </c>
      <c r="I261" t="e">
        <f>_xlfn.XLOOKUP(ICT_questions_2022[[#This Row],[Question_nb]],Weights!#REF!,Weights!#REF!)</f>
        <v>#REF!</v>
      </c>
    </row>
    <row r="262" spans="1:9" x14ac:dyDescent="0.25">
      <c r="A262" s="2" t="s">
        <v>406</v>
      </c>
      <c r="B262" s="2" t="s">
        <v>431</v>
      </c>
      <c r="C262" t="s">
        <v>1586</v>
      </c>
      <c r="D262" t="s">
        <v>1726</v>
      </c>
      <c r="E262" t="s">
        <v>1449</v>
      </c>
      <c r="F262" t="s">
        <v>1590</v>
      </c>
      <c r="G262" t="s">
        <v>17</v>
      </c>
      <c r="H262" t="s">
        <v>432</v>
      </c>
      <c r="I262" t="e">
        <f>_xlfn.XLOOKUP(ICT_questions_2022[[#This Row],[Question_nb]],Weights!#REF!,Weights!#REF!)</f>
        <v>#REF!</v>
      </c>
    </row>
    <row r="263" spans="1:9" x14ac:dyDescent="0.25">
      <c r="A263" s="2" t="s">
        <v>406</v>
      </c>
      <c r="B263" s="2" t="s">
        <v>433</v>
      </c>
      <c r="C263" t="s">
        <v>1586</v>
      </c>
      <c r="D263" t="s">
        <v>1726</v>
      </c>
      <c r="E263" t="s">
        <v>1449</v>
      </c>
      <c r="F263" t="s">
        <v>1591</v>
      </c>
      <c r="G263" t="s">
        <v>17</v>
      </c>
      <c r="H263" t="s">
        <v>434</v>
      </c>
      <c r="I263" t="e">
        <f>_xlfn.XLOOKUP(ICT_questions_2022[[#This Row],[Question_nb]],Weights!#REF!,Weights!#REF!)</f>
        <v>#REF!</v>
      </c>
    </row>
    <row r="264" spans="1:9" x14ac:dyDescent="0.25">
      <c r="A264" s="2" t="s">
        <v>406</v>
      </c>
      <c r="B264" s="2" t="s">
        <v>435</v>
      </c>
      <c r="C264" t="s">
        <v>1586</v>
      </c>
      <c r="D264" t="s">
        <v>1726</v>
      </c>
      <c r="E264" t="s">
        <v>1449</v>
      </c>
      <c r="F264" t="s">
        <v>1592</v>
      </c>
      <c r="G264" t="s">
        <v>17</v>
      </c>
      <c r="H264" t="s">
        <v>436</v>
      </c>
      <c r="I264" t="e">
        <f>_xlfn.XLOOKUP(ICT_questions_2022[[#This Row],[Question_nb]],Weights!#REF!,Weights!#REF!)</f>
        <v>#REF!</v>
      </c>
    </row>
    <row r="265" spans="1:9" x14ac:dyDescent="0.25">
      <c r="A265" s="2" t="s">
        <v>406</v>
      </c>
      <c r="B265" s="2" t="s">
        <v>437</v>
      </c>
      <c r="C265" t="s">
        <v>1586</v>
      </c>
      <c r="D265" t="s">
        <v>1726</v>
      </c>
      <c r="E265" t="s">
        <v>1449</v>
      </c>
      <c r="F265" t="s">
        <v>1593</v>
      </c>
      <c r="G265" t="s">
        <v>17</v>
      </c>
      <c r="H265" t="s">
        <v>438</v>
      </c>
      <c r="I265" t="e">
        <f>_xlfn.XLOOKUP(ICT_questions_2022[[#This Row],[Question_nb]],Weights!#REF!,Weights!#REF!)</f>
        <v>#REF!</v>
      </c>
    </row>
    <row r="266" spans="1:9" x14ac:dyDescent="0.25">
      <c r="A266" s="2" t="s">
        <v>406</v>
      </c>
      <c r="B266" s="2" t="s">
        <v>439</v>
      </c>
      <c r="C266" t="s">
        <v>1586</v>
      </c>
      <c r="D266" t="s">
        <v>1726</v>
      </c>
      <c r="E266" t="s">
        <v>1449</v>
      </c>
      <c r="F266" t="s">
        <v>1584</v>
      </c>
      <c r="G266" t="s">
        <v>17</v>
      </c>
      <c r="H266" t="s">
        <v>414</v>
      </c>
      <c r="I266" t="e">
        <f>_xlfn.XLOOKUP(ICT_questions_2022[[#This Row],[Question_nb]],Weights!#REF!,Weights!#REF!)</f>
        <v>#REF!</v>
      </c>
    </row>
    <row r="267" spans="1:9" x14ac:dyDescent="0.25">
      <c r="A267" s="2" t="s">
        <v>406</v>
      </c>
      <c r="B267" s="2" t="s">
        <v>440</v>
      </c>
      <c r="C267" t="s">
        <v>1586</v>
      </c>
      <c r="D267" t="s">
        <v>1726</v>
      </c>
      <c r="E267" t="s">
        <v>1451</v>
      </c>
      <c r="F267" t="s">
        <v>1590</v>
      </c>
      <c r="G267" t="s">
        <v>17</v>
      </c>
      <c r="H267" t="s">
        <v>441</v>
      </c>
      <c r="I267" t="e">
        <f>_xlfn.XLOOKUP(ICT_questions_2022[[#This Row],[Question_nb]],Weights!#REF!,Weights!#REF!)</f>
        <v>#REF!</v>
      </c>
    </row>
    <row r="268" spans="1:9" x14ac:dyDescent="0.25">
      <c r="A268" s="2" t="s">
        <v>406</v>
      </c>
      <c r="B268" s="2" t="s">
        <v>442</v>
      </c>
      <c r="C268" t="s">
        <v>1586</v>
      </c>
      <c r="D268" t="s">
        <v>1726</v>
      </c>
      <c r="E268" t="s">
        <v>1451</v>
      </c>
      <c r="F268" t="s">
        <v>1591</v>
      </c>
      <c r="G268" t="s">
        <v>17</v>
      </c>
      <c r="H268" t="s">
        <v>443</v>
      </c>
      <c r="I268" t="e">
        <f>_xlfn.XLOOKUP(ICT_questions_2022[[#This Row],[Question_nb]],Weights!#REF!,Weights!#REF!)</f>
        <v>#REF!</v>
      </c>
    </row>
    <row r="269" spans="1:9" x14ac:dyDescent="0.25">
      <c r="A269" s="2" t="s">
        <v>406</v>
      </c>
      <c r="B269" s="2" t="s">
        <v>444</v>
      </c>
      <c r="C269" t="s">
        <v>1586</v>
      </c>
      <c r="D269" t="s">
        <v>1726</v>
      </c>
      <c r="E269" t="s">
        <v>1451</v>
      </c>
      <c r="F269" t="s">
        <v>1592</v>
      </c>
      <c r="G269" t="s">
        <v>17</v>
      </c>
      <c r="H269" t="s">
        <v>445</v>
      </c>
      <c r="I269" t="e">
        <f>_xlfn.XLOOKUP(ICT_questions_2022[[#This Row],[Question_nb]],Weights!#REF!,Weights!#REF!)</f>
        <v>#REF!</v>
      </c>
    </row>
    <row r="270" spans="1:9" x14ac:dyDescent="0.25">
      <c r="A270" s="2" t="s">
        <v>406</v>
      </c>
      <c r="B270" s="2" t="s">
        <v>446</v>
      </c>
      <c r="C270" t="s">
        <v>1586</v>
      </c>
      <c r="D270" t="s">
        <v>1726</v>
      </c>
      <c r="E270" t="s">
        <v>1451</v>
      </c>
      <c r="F270" t="s">
        <v>1593</v>
      </c>
      <c r="G270" t="s">
        <v>17</v>
      </c>
      <c r="H270" t="s">
        <v>447</v>
      </c>
      <c r="I270" t="e">
        <f>_xlfn.XLOOKUP(ICT_questions_2022[[#This Row],[Question_nb]],Weights!#REF!,Weights!#REF!)</f>
        <v>#REF!</v>
      </c>
    </row>
    <row r="271" spans="1:9" x14ac:dyDescent="0.25">
      <c r="A271" s="2" t="s">
        <v>406</v>
      </c>
      <c r="B271" s="2" t="s">
        <v>448</v>
      </c>
      <c r="C271" t="s">
        <v>1586</v>
      </c>
      <c r="D271" t="s">
        <v>1726</v>
      </c>
      <c r="E271" t="s">
        <v>1451</v>
      </c>
      <c r="F271" t="s">
        <v>1584</v>
      </c>
      <c r="G271" t="s">
        <v>17</v>
      </c>
      <c r="H271" t="s">
        <v>422</v>
      </c>
      <c r="I271" t="e">
        <f>_xlfn.XLOOKUP(ICT_questions_2022[[#This Row],[Question_nb]],Weights!#REF!,Weights!#REF!)</f>
        <v>#REF!</v>
      </c>
    </row>
    <row r="272" spans="1:9" x14ac:dyDescent="0.25">
      <c r="A272" s="2" t="s">
        <v>406</v>
      </c>
      <c r="B272" s="2" t="s">
        <v>449</v>
      </c>
      <c r="C272" t="s">
        <v>1586</v>
      </c>
      <c r="D272" t="s">
        <v>1726</v>
      </c>
      <c r="E272" t="s">
        <v>1452</v>
      </c>
      <c r="F272" t="s">
        <v>1590</v>
      </c>
      <c r="G272" t="s">
        <v>17</v>
      </c>
      <c r="H272" t="s">
        <v>450</v>
      </c>
      <c r="I272" t="e">
        <f>_xlfn.XLOOKUP(ICT_questions_2022[[#This Row],[Question_nb]],Weights!#REF!,Weights!#REF!)</f>
        <v>#REF!</v>
      </c>
    </row>
    <row r="273" spans="1:9" x14ac:dyDescent="0.25">
      <c r="A273" s="2" t="s">
        <v>406</v>
      </c>
      <c r="B273" s="2" t="s">
        <v>451</v>
      </c>
      <c r="C273" t="s">
        <v>1586</v>
      </c>
      <c r="D273" t="s">
        <v>1726</v>
      </c>
      <c r="E273" t="s">
        <v>1452</v>
      </c>
      <c r="F273" t="s">
        <v>1591</v>
      </c>
      <c r="G273" t="s">
        <v>17</v>
      </c>
      <c r="H273" t="s">
        <v>452</v>
      </c>
      <c r="I273" t="e">
        <f>_xlfn.XLOOKUP(ICT_questions_2022[[#This Row],[Question_nb]],Weights!#REF!,Weights!#REF!)</f>
        <v>#REF!</v>
      </c>
    </row>
    <row r="274" spans="1:9" x14ac:dyDescent="0.25">
      <c r="A274" s="2" t="s">
        <v>406</v>
      </c>
      <c r="B274" s="2" t="s">
        <v>453</v>
      </c>
      <c r="C274" t="s">
        <v>1586</v>
      </c>
      <c r="D274" t="s">
        <v>1726</v>
      </c>
      <c r="E274" t="s">
        <v>1452</v>
      </c>
      <c r="F274" t="s">
        <v>1592</v>
      </c>
      <c r="G274" t="s">
        <v>17</v>
      </c>
      <c r="H274" t="s">
        <v>454</v>
      </c>
      <c r="I274" t="e">
        <f>_xlfn.XLOOKUP(ICT_questions_2022[[#This Row],[Question_nb]],Weights!#REF!,Weights!#REF!)</f>
        <v>#REF!</v>
      </c>
    </row>
    <row r="275" spans="1:9" x14ac:dyDescent="0.25">
      <c r="A275" s="2" t="s">
        <v>406</v>
      </c>
      <c r="B275" s="2" t="s">
        <v>455</v>
      </c>
      <c r="C275" t="s">
        <v>1586</v>
      </c>
      <c r="D275" t="s">
        <v>1726</v>
      </c>
      <c r="E275" t="s">
        <v>1452</v>
      </c>
      <c r="F275" t="s">
        <v>1593</v>
      </c>
      <c r="G275" t="s">
        <v>17</v>
      </c>
      <c r="H275" t="s">
        <v>456</v>
      </c>
      <c r="I275" t="e">
        <f>_xlfn.XLOOKUP(ICT_questions_2022[[#This Row],[Question_nb]],Weights!#REF!,Weights!#REF!)</f>
        <v>#REF!</v>
      </c>
    </row>
    <row r="276" spans="1:9" x14ac:dyDescent="0.25">
      <c r="A276" s="2" t="s">
        <v>406</v>
      </c>
      <c r="B276" s="2" t="s">
        <v>457</v>
      </c>
      <c r="C276" t="s">
        <v>1586</v>
      </c>
      <c r="D276" t="s">
        <v>1726</v>
      </c>
      <c r="E276" t="s">
        <v>1452</v>
      </c>
      <c r="F276" t="s">
        <v>1584</v>
      </c>
      <c r="G276" t="s">
        <v>17</v>
      </c>
      <c r="H276" t="s">
        <v>430</v>
      </c>
      <c r="I276" t="e">
        <f>_xlfn.XLOOKUP(ICT_questions_2022[[#This Row],[Question_nb]],Weights!#REF!,Weights!#REF!)</f>
        <v>#REF!</v>
      </c>
    </row>
    <row r="277" spans="1:9" x14ac:dyDescent="0.25">
      <c r="A277" s="2" t="s">
        <v>406</v>
      </c>
      <c r="B277" s="2" t="s">
        <v>458</v>
      </c>
      <c r="C277" t="s">
        <v>1586</v>
      </c>
      <c r="D277" t="s">
        <v>1725</v>
      </c>
      <c r="E277" t="s">
        <v>1449</v>
      </c>
      <c r="F277" t="s">
        <v>1594</v>
      </c>
      <c r="G277" t="s">
        <v>17</v>
      </c>
      <c r="H277" t="s">
        <v>459</v>
      </c>
      <c r="I277" t="e">
        <f>_xlfn.XLOOKUP(ICT_questions_2022[[#This Row],[Question_nb]],Weights!#REF!,Weights!#REF!)</f>
        <v>#REF!</v>
      </c>
    </row>
    <row r="278" spans="1:9" x14ac:dyDescent="0.25">
      <c r="A278" s="2" t="s">
        <v>406</v>
      </c>
      <c r="B278" s="2" t="s">
        <v>460</v>
      </c>
      <c r="C278" t="s">
        <v>1586</v>
      </c>
      <c r="D278" t="s">
        <v>1725</v>
      </c>
      <c r="E278" t="s">
        <v>1449</v>
      </c>
      <c r="F278" t="s">
        <v>1595</v>
      </c>
      <c r="G278" t="s">
        <v>17</v>
      </c>
      <c r="H278" t="s">
        <v>461</v>
      </c>
      <c r="I278" t="e">
        <f>_xlfn.XLOOKUP(ICT_questions_2022[[#This Row],[Question_nb]],Weights!#REF!,Weights!#REF!)</f>
        <v>#REF!</v>
      </c>
    </row>
    <row r="279" spans="1:9" x14ac:dyDescent="0.25">
      <c r="A279" s="2" t="s">
        <v>406</v>
      </c>
      <c r="B279" s="2" t="s">
        <v>462</v>
      </c>
      <c r="C279" t="s">
        <v>1586</v>
      </c>
      <c r="D279" t="s">
        <v>1725</v>
      </c>
      <c r="E279" t="s">
        <v>1449</v>
      </c>
      <c r="F279" t="s">
        <v>1584</v>
      </c>
      <c r="G279" t="s">
        <v>17</v>
      </c>
      <c r="H279" t="s">
        <v>414</v>
      </c>
      <c r="I279" t="e">
        <f>_xlfn.XLOOKUP(ICT_questions_2022[[#This Row],[Question_nb]],Weights!#REF!,Weights!#REF!)</f>
        <v>#REF!</v>
      </c>
    </row>
    <row r="280" spans="1:9" x14ac:dyDescent="0.25">
      <c r="A280" s="2" t="s">
        <v>406</v>
      </c>
      <c r="B280" s="2" t="s">
        <v>463</v>
      </c>
      <c r="C280" t="s">
        <v>1586</v>
      </c>
      <c r="D280" t="s">
        <v>1725</v>
      </c>
      <c r="E280" t="s">
        <v>1451</v>
      </c>
      <c r="F280" t="s">
        <v>1594</v>
      </c>
      <c r="G280" t="s">
        <v>17</v>
      </c>
      <c r="H280" t="s">
        <v>464</v>
      </c>
      <c r="I280" t="e">
        <f>_xlfn.XLOOKUP(ICT_questions_2022[[#This Row],[Question_nb]],Weights!#REF!,Weights!#REF!)</f>
        <v>#REF!</v>
      </c>
    </row>
    <row r="281" spans="1:9" x14ac:dyDescent="0.25">
      <c r="A281" s="2" t="s">
        <v>406</v>
      </c>
      <c r="B281" s="2" t="s">
        <v>465</v>
      </c>
      <c r="C281" t="s">
        <v>1586</v>
      </c>
      <c r="D281" t="s">
        <v>1725</v>
      </c>
      <c r="E281" t="s">
        <v>1451</v>
      </c>
      <c r="F281" t="s">
        <v>1595</v>
      </c>
      <c r="G281" t="s">
        <v>17</v>
      </c>
      <c r="H281" t="s">
        <v>466</v>
      </c>
      <c r="I281" t="e">
        <f>_xlfn.XLOOKUP(ICT_questions_2022[[#This Row],[Question_nb]],Weights!#REF!,Weights!#REF!)</f>
        <v>#REF!</v>
      </c>
    </row>
    <row r="282" spans="1:9" x14ac:dyDescent="0.25">
      <c r="A282" s="2" t="s">
        <v>406</v>
      </c>
      <c r="B282" s="2" t="s">
        <v>467</v>
      </c>
      <c r="C282" t="s">
        <v>1586</v>
      </c>
      <c r="D282" t="s">
        <v>1725</v>
      </c>
      <c r="E282" t="s">
        <v>1451</v>
      </c>
      <c r="F282" t="s">
        <v>1584</v>
      </c>
      <c r="G282" t="s">
        <v>17</v>
      </c>
      <c r="H282" t="s">
        <v>422</v>
      </c>
      <c r="I282" t="e">
        <f>_xlfn.XLOOKUP(ICT_questions_2022[[#This Row],[Question_nb]],Weights!#REF!,Weights!#REF!)</f>
        <v>#REF!</v>
      </c>
    </row>
    <row r="283" spans="1:9" x14ac:dyDescent="0.25">
      <c r="A283" s="2" t="s">
        <v>406</v>
      </c>
      <c r="B283" s="2" t="s">
        <v>468</v>
      </c>
      <c r="C283" t="s">
        <v>1586</v>
      </c>
      <c r="D283" t="s">
        <v>1725</v>
      </c>
      <c r="E283" t="s">
        <v>1452</v>
      </c>
      <c r="F283" t="s">
        <v>1594</v>
      </c>
      <c r="G283" t="s">
        <v>17</v>
      </c>
      <c r="H283" t="s">
        <v>469</v>
      </c>
      <c r="I283" t="e">
        <f>_xlfn.XLOOKUP(ICT_questions_2022[[#This Row],[Question_nb]],Weights!#REF!,Weights!#REF!)</f>
        <v>#REF!</v>
      </c>
    </row>
    <row r="284" spans="1:9" x14ac:dyDescent="0.25">
      <c r="A284" s="2" t="s">
        <v>406</v>
      </c>
      <c r="B284" s="2" t="s">
        <v>470</v>
      </c>
      <c r="C284" t="s">
        <v>1586</v>
      </c>
      <c r="D284" t="s">
        <v>1725</v>
      </c>
      <c r="E284" t="s">
        <v>1452</v>
      </c>
      <c r="F284" t="s">
        <v>1595</v>
      </c>
      <c r="G284" t="s">
        <v>17</v>
      </c>
      <c r="H284" t="s">
        <v>471</v>
      </c>
      <c r="I284" t="e">
        <f>_xlfn.XLOOKUP(ICT_questions_2022[[#This Row],[Question_nb]],Weights!#REF!,Weights!#REF!)</f>
        <v>#REF!</v>
      </c>
    </row>
    <row r="285" spans="1:9" x14ac:dyDescent="0.25">
      <c r="A285" s="2" t="s">
        <v>406</v>
      </c>
      <c r="B285" s="2" t="s">
        <v>472</v>
      </c>
      <c r="C285" t="s">
        <v>1586</v>
      </c>
      <c r="D285" t="s">
        <v>1725</v>
      </c>
      <c r="E285" t="s">
        <v>1452</v>
      </c>
      <c r="F285" t="s">
        <v>1584</v>
      </c>
      <c r="G285" t="s">
        <v>17</v>
      </c>
      <c r="H285" t="s">
        <v>430</v>
      </c>
      <c r="I285" t="e">
        <f>_xlfn.XLOOKUP(ICT_questions_2022[[#This Row],[Question_nb]],Weights!#REF!,Weights!#REF!)</f>
        <v>#REF!</v>
      </c>
    </row>
    <row r="286" spans="1:9" x14ac:dyDescent="0.25">
      <c r="A286" s="2" t="s">
        <v>473</v>
      </c>
      <c r="B286" s="2" t="s">
        <v>474</v>
      </c>
      <c r="C286" t="s">
        <v>1596</v>
      </c>
      <c r="D286" t="s">
        <v>1721</v>
      </c>
      <c r="E286" t="s">
        <v>1449</v>
      </c>
      <c r="F286" t="s">
        <v>1477</v>
      </c>
      <c r="G286" t="s">
        <v>12</v>
      </c>
      <c r="H286" t="s">
        <v>133</v>
      </c>
      <c r="I286" t="e">
        <f>_xlfn.XLOOKUP(ICT_questions_2022[[#This Row],[Question_nb]],Weights!#REF!,Weights!#REF!)</f>
        <v>#REF!</v>
      </c>
    </row>
    <row r="287" spans="1:9" x14ac:dyDescent="0.25">
      <c r="A287" s="2" t="s">
        <v>473</v>
      </c>
      <c r="B287" s="2" t="s">
        <v>475</v>
      </c>
      <c r="C287" t="s">
        <v>1596</v>
      </c>
      <c r="D287" t="s">
        <v>1721</v>
      </c>
      <c r="E287" t="s">
        <v>1449</v>
      </c>
      <c r="F287" t="s">
        <v>1478</v>
      </c>
      <c r="G287" t="s">
        <v>12</v>
      </c>
      <c r="H287" t="s">
        <v>135</v>
      </c>
      <c r="I287" t="e">
        <f>_xlfn.XLOOKUP(ICT_questions_2022[[#This Row],[Question_nb]],Weights!#REF!,Weights!#REF!)</f>
        <v>#REF!</v>
      </c>
    </row>
    <row r="288" spans="1:9" x14ac:dyDescent="0.25">
      <c r="A288" s="2" t="s">
        <v>473</v>
      </c>
      <c r="B288" s="2" t="s">
        <v>476</v>
      </c>
      <c r="C288" t="s">
        <v>1596</v>
      </c>
      <c r="D288" t="s">
        <v>1721</v>
      </c>
      <c r="E288" t="s">
        <v>1449</v>
      </c>
      <c r="F288" t="s">
        <v>1479</v>
      </c>
      <c r="G288" t="s">
        <v>12</v>
      </c>
      <c r="H288" t="s">
        <v>137</v>
      </c>
      <c r="I288" t="e">
        <f>_xlfn.XLOOKUP(ICT_questions_2022[[#This Row],[Question_nb]],Weights!#REF!,Weights!#REF!)</f>
        <v>#REF!</v>
      </c>
    </row>
    <row r="289" spans="1:9" x14ac:dyDescent="0.25">
      <c r="A289" s="2" t="s">
        <v>473</v>
      </c>
      <c r="B289" s="2" t="s">
        <v>477</v>
      </c>
      <c r="C289" t="s">
        <v>1596</v>
      </c>
      <c r="D289" t="s">
        <v>1721</v>
      </c>
      <c r="E289" t="s">
        <v>1449</v>
      </c>
      <c r="F289" t="s">
        <v>1460</v>
      </c>
      <c r="G289" t="s">
        <v>12</v>
      </c>
      <c r="H289" t="s">
        <v>139</v>
      </c>
      <c r="I289" t="e">
        <f>_xlfn.XLOOKUP(ICT_questions_2022[[#This Row],[Question_nb]],Weights!#REF!,Weights!#REF!)</f>
        <v>#REF!</v>
      </c>
    </row>
    <row r="290" spans="1:9" x14ac:dyDescent="0.25">
      <c r="A290" s="2" t="s">
        <v>473</v>
      </c>
      <c r="B290" s="2" t="s">
        <v>478</v>
      </c>
      <c r="C290" t="s">
        <v>1596</v>
      </c>
      <c r="D290" t="s">
        <v>1721</v>
      </c>
      <c r="E290" t="s">
        <v>1449</v>
      </c>
      <c r="F290" t="s">
        <v>1480</v>
      </c>
      <c r="G290" t="s">
        <v>12</v>
      </c>
      <c r="H290" t="s">
        <v>141</v>
      </c>
      <c r="I290" t="e">
        <f>_xlfn.XLOOKUP(ICT_questions_2022[[#This Row],[Question_nb]],Weights!#REF!,Weights!#REF!)</f>
        <v>#REF!</v>
      </c>
    </row>
    <row r="291" spans="1:9" x14ac:dyDescent="0.25">
      <c r="A291" s="2" t="s">
        <v>473</v>
      </c>
      <c r="B291" s="2" t="s">
        <v>479</v>
      </c>
      <c r="C291" t="s">
        <v>1596</v>
      </c>
      <c r="D291" t="s">
        <v>1721</v>
      </c>
      <c r="E291" t="s">
        <v>1449</v>
      </c>
      <c r="F291" t="s">
        <v>1481</v>
      </c>
      <c r="G291" t="s">
        <v>12</v>
      </c>
      <c r="H291" t="s">
        <v>143</v>
      </c>
      <c r="I291" t="e">
        <f>_xlfn.XLOOKUP(ICT_questions_2022[[#This Row],[Question_nb]],Weights!#REF!,Weights!#REF!)</f>
        <v>#REF!</v>
      </c>
    </row>
    <row r="292" spans="1:9" x14ac:dyDescent="0.25">
      <c r="A292" s="2" t="s">
        <v>473</v>
      </c>
      <c r="B292" s="2" t="s">
        <v>480</v>
      </c>
      <c r="C292" t="s">
        <v>1596</v>
      </c>
      <c r="D292" t="s">
        <v>1721</v>
      </c>
      <c r="E292" t="s">
        <v>1449</v>
      </c>
      <c r="F292" t="s">
        <v>1597</v>
      </c>
      <c r="G292" t="s">
        <v>12</v>
      </c>
      <c r="H292" t="s">
        <v>481</v>
      </c>
      <c r="I292" t="e">
        <f>_xlfn.XLOOKUP(ICT_questions_2022[[#This Row],[Question_nb]],Weights!#REF!,Weights!#REF!)</f>
        <v>#REF!</v>
      </c>
    </row>
    <row r="293" spans="1:9" x14ac:dyDescent="0.25">
      <c r="A293" s="2" t="s">
        <v>473</v>
      </c>
      <c r="B293" s="2" t="s">
        <v>482</v>
      </c>
      <c r="C293" t="s">
        <v>1596</v>
      </c>
      <c r="D293" t="s">
        <v>1721</v>
      </c>
      <c r="E293" t="s">
        <v>1451</v>
      </c>
      <c r="F293" t="s">
        <v>1477</v>
      </c>
      <c r="G293" t="s">
        <v>12</v>
      </c>
      <c r="H293" t="s">
        <v>147</v>
      </c>
      <c r="I293" t="e">
        <f>_xlfn.XLOOKUP(ICT_questions_2022[[#This Row],[Question_nb]],Weights!#REF!,Weights!#REF!)</f>
        <v>#REF!</v>
      </c>
    </row>
    <row r="294" spans="1:9" x14ac:dyDescent="0.25">
      <c r="A294" s="2" t="s">
        <v>473</v>
      </c>
      <c r="B294" s="2" t="s">
        <v>483</v>
      </c>
      <c r="C294" t="s">
        <v>1596</v>
      </c>
      <c r="D294" t="s">
        <v>1721</v>
      </c>
      <c r="E294" t="s">
        <v>1451</v>
      </c>
      <c r="F294" t="s">
        <v>1478</v>
      </c>
      <c r="G294" t="s">
        <v>12</v>
      </c>
      <c r="H294" t="s">
        <v>149</v>
      </c>
      <c r="I294" t="e">
        <f>_xlfn.XLOOKUP(ICT_questions_2022[[#This Row],[Question_nb]],Weights!#REF!,Weights!#REF!)</f>
        <v>#REF!</v>
      </c>
    </row>
    <row r="295" spans="1:9" x14ac:dyDescent="0.25">
      <c r="A295" s="2" t="s">
        <v>473</v>
      </c>
      <c r="B295" s="2" t="s">
        <v>484</v>
      </c>
      <c r="C295" t="s">
        <v>1596</v>
      </c>
      <c r="D295" t="s">
        <v>1721</v>
      </c>
      <c r="E295" t="s">
        <v>1451</v>
      </c>
      <c r="F295" t="s">
        <v>1479</v>
      </c>
      <c r="G295" t="s">
        <v>12</v>
      </c>
      <c r="H295" t="s">
        <v>151</v>
      </c>
      <c r="I295" t="e">
        <f>_xlfn.XLOOKUP(ICT_questions_2022[[#This Row],[Question_nb]],Weights!#REF!,Weights!#REF!)</f>
        <v>#REF!</v>
      </c>
    </row>
    <row r="296" spans="1:9" x14ac:dyDescent="0.25">
      <c r="A296" s="2" t="s">
        <v>473</v>
      </c>
      <c r="B296" s="2" t="s">
        <v>485</v>
      </c>
      <c r="C296" t="s">
        <v>1596</v>
      </c>
      <c r="D296" t="s">
        <v>1721</v>
      </c>
      <c r="E296" t="s">
        <v>1451</v>
      </c>
      <c r="F296" t="s">
        <v>1460</v>
      </c>
      <c r="G296" t="s">
        <v>12</v>
      </c>
      <c r="H296" t="s">
        <v>153</v>
      </c>
      <c r="I296" t="e">
        <f>_xlfn.XLOOKUP(ICT_questions_2022[[#This Row],[Question_nb]],Weights!#REF!,Weights!#REF!)</f>
        <v>#REF!</v>
      </c>
    </row>
    <row r="297" spans="1:9" x14ac:dyDescent="0.25">
      <c r="A297" s="2" t="s">
        <v>473</v>
      </c>
      <c r="B297" s="2" t="s">
        <v>486</v>
      </c>
      <c r="C297" t="s">
        <v>1596</v>
      </c>
      <c r="D297" t="s">
        <v>1721</v>
      </c>
      <c r="E297" t="s">
        <v>1451</v>
      </c>
      <c r="F297" t="s">
        <v>1480</v>
      </c>
      <c r="G297" t="s">
        <v>12</v>
      </c>
      <c r="H297" t="s">
        <v>155</v>
      </c>
      <c r="I297" t="e">
        <f>_xlfn.XLOOKUP(ICT_questions_2022[[#This Row],[Question_nb]],Weights!#REF!,Weights!#REF!)</f>
        <v>#REF!</v>
      </c>
    </row>
    <row r="298" spans="1:9" x14ac:dyDescent="0.25">
      <c r="A298" s="2" t="s">
        <v>473</v>
      </c>
      <c r="B298" s="2" t="s">
        <v>487</v>
      </c>
      <c r="C298" t="s">
        <v>1596</v>
      </c>
      <c r="D298" t="s">
        <v>1721</v>
      </c>
      <c r="E298" t="s">
        <v>1451</v>
      </c>
      <c r="F298" t="s">
        <v>1481</v>
      </c>
      <c r="G298" t="s">
        <v>12</v>
      </c>
      <c r="H298" t="s">
        <v>157</v>
      </c>
      <c r="I298" t="e">
        <f>_xlfn.XLOOKUP(ICT_questions_2022[[#This Row],[Question_nb]],Weights!#REF!,Weights!#REF!)</f>
        <v>#REF!</v>
      </c>
    </row>
    <row r="299" spans="1:9" x14ac:dyDescent="0.25">
      <c r="A299" s="2" t="s">
        <v>473</v>
      </c>
      <c r="B299" s="2" t="s">
        <v>488</v>
      </c>
      <c r="C299" t="s">
        <v>1596</v>
      </c>
      <c r="D299" t="s">
        <v>1721</v>
      </c>
      <c r="E299" t="s">
        <v>1451</v>
      </c>
      <c r="F299" t="s">
        <v>1597</v>
      </c>
      <c r="G299" t="s">
        <v>12</v>
      </c>
      <c r="H299" t="s">
        <v>489</v>
      </c>
      <c r="I299" t="e">
        <f>_xlfn.XLOOKUP(ICT_questions_2022[[#This Row],[Question_nb]],Weights!#REF!,Weights!#REF!)</f>
        <v>#REF!</v>
      </c>
    </row>
    <row r="300" spans="1:9" x14ac:dyDescent="0.25">
      <c r="A300" s="2" t="s">
        <v>473</v>
      </c>
      <c r="B300" s="2" t="s">
        <v>490</v>
      </c>
      <c r="C300" t="s">
        <v>1596</v>
      </c>
      <c r="D300" t="s">
        <v>1721</v>
      </c>
      <c r="E300" t="s">
        <v>1452</v>
      </c>
      <c r="F300" t="s">
        <v>1477</v>
      </c>
      <c r="G300" t="s">
        <v>12</v>
      </c>
      <c r="H300" t="s">
        <v>161</v>
      </c>
      <c r="I300" t="e">
        <f>_xlfn.XLOOKUP(ICT_questions_2022[[#This Row],[Question_nb]],Weights!#REF!,Weights!#REF!)</f>
        <v>#REF!</v>
      </c>
    </row>
    <row r="301" spans="1:9" x14ac:dyDescent="0.25">
      <c r="A301" s="2" t="s">
        <v>473</v>
      </c>
      <c r="B301" s="2" t="s">
        <v>491</v>
      </c>
      <c r="C301" t="s">
        <v>1596</v>
      </c>
      <c r="D301" t="s">
        <v>1721</v>
      </c>
      <c r="E301" t="s">
        <v>1452</v>
      </c>
      <c r="F301" t="s">
        <v>1478</v>
      </c>
      <c r="G301" t="s">
        <v>12</v>
      </c>
      <c r="H301" t="s">
        <v>163</v>
      </c>
      <c r="I301" t="e">
        <f>_xlfn.XLOOKUP(ICT_questions_2022[[#This Row],[Question_nb]],Weights!#REF!,Weights!#REF!)</f>
        <v>#REF!</v>
      </c>
    </row>
    <row r="302" spans="1:9" x14ac:dyDescent="0.25">
      <c r="A302" s="2" t="s">
        <v>473</v>
      </c>
      <c r="B302" s="2" t="s">
        <v>492</v>
      </c>
      <c r="C302" t="s">
        <v>1596</v>
      </c>
      <c r="D302" t="s">
        <v>1721</v>
      </c>
      <c r="E302" t="s">
        <v>1452</v>
      </c>
      <c r="F302" t="s">
        <v>1479</v>
      </c>
      <c r="G302" t="s">
        <v>12</v>
      </c>
      <c r="H302" t="s">
        <v>165</v>
      </c>
      <c r="I302" t="e">
        <f>_xlfn.XLOOKUP(ICT_questions_2022[[#This Row],[Question_nb]],Weights!#REF!,Weights!#REF!)</f>
        <v>#REF!</v>
      </c>
    </row>
    <row r="303" spans="1:9" x14ac:dyDescent="0.25">
      <c r="A303" s="2" t="s">
        <v>473</v>
      </c>
      <c r="B303" s="2" t="s">
        <v>493</v>
      </c>
      <c r="C303" t="s">
        <v>1596</v>
      </c>
      <c r="D303" t="s">
        <v>1721</v>
      </c>
      <c r="E303" t="s">
        <v>1452</v>
      </c>
      <c r="F303" t="s">
        <v>1460</v>
      </c>
      <c r="G303" t="s">
        <v>12</v>
      </c>
      <c r="H303" t="s">
        <v>167</v>
      </c>
      <c r="I303" t="e">
        <f>_xlfn.XLOOKUP(ICT_questions_2022[[#This Row],[Question_nb]],Weights!#REF!,Weights!#REF!)</f>
        <v>#REF!</v>
      </c>
    </row>
    <row r="304" spans="1:9" x14ac:dyDescent="0.25">
      <c r="A304" s="2" t="s">
        <v>473</v>
      </c>
      <c r="B304" s="2" t="s">
        <v>494</v>
      </c>
      <c r="C304" t="s">
        <v>1596</v>
      </c>
      <c r="D304" t="s">
        <v>1721</v>
      </c>
      <c r="E304" t="s">
        <v>1452</v>
      </c>
      <c r="F304" t="s">
        <v>1480</v>
      </c>
      <c r="G304" t="s">
        <v>12</v>
      </c>
      <c r="H304" t="s">
        <v>169</v>
      </c>
      <c r="I304" t="e">
        <f>_xlfn.XLOOKUP(ICT_questions_2022[[#This Row],[Question_nb]],Weights!#REF!,Weights!#REF!)</f>
        <v>#REF!</v>
      </c>
    </row>
    <row r="305" spans="1:9" x14ac:dyDescent="0.25">
      <c r="A305" s="2" t="s">
        <v>473</v>
      </c>
      <c r="B305" s="2" t="s">
        <v>495</v>
      </c>
      <c r="C305" t="s">
        <v>1596</v>
      </c>
      <c r="D305" t="s">
        <v>1721</v>
      </c>
      <c r="E305" t="s">
        <v>1452</v>
      </c>
      <c r="F305" t="s">
        <v>1481</v>
      </c>
      <c r="G305" t="s">
        <v>12</v>
      </c>
      <c r="H305" t="s">
        <v>171</v>
      </c>
      <c r="I305" t="e">
        <f>_xlfn.XLOOKUP(ICT_questions_2022[[#This Row],[Question_nb]],Weights!#REF!,Weights!#REF!)</f>
        <v>#REF!</v>
      </c>
    </row>
    <row r="306" spans="1:9" x14ac:dyDescent="0.25">
      <c r="A306" s="2" t="s">
        <v>473</v>
      </c>
      <c r="B306" s="2" t="s">
        <v>496</v>
      </c>
      <c r="C306" t="s">
        <v>1596</v>
      </c>
      <c r="D306" t="s">
        <v>1721</v>
      </c>
      <c r="E306" t="s">
        <v>1452</v>
      </c>
      <c r="F306" t="s">
        <v>1597</v>
      </c>
      <c r="G306" t="s">
        <v>12</v>
      </c>
      <c r="H306" t="s">
        <v>497</v>
      </c>
      <c r="I306" t="e">
        <f>_xlfn.XLOOKUP(ICT_questions_2022[[#This Row],[Question_nb]],Weights!#REF!,Weights!#REF!)</f>
        <v>#REF!</v>
      </c>
    </row>
    <row r="307" spans="1:9" x14ac:dyDescent="0.25">
      <c r="A307" s="2" t="s">
        <v>473</v>
      </c>
      <c r="B307" s="2" t="s">
        <v>498</v>
      </c>
      <c r="C307" t="s">
        <v>1596</v>
      </c>
      <c r="D307" t="s">
        <v>1722</v>
      </c>
      <c r="E307" t="s">
        <v>1449</v>
      </c>
      <c r="F307" t="s">
        <v>1477</v>
      </c>
      <c r="G307" t="s">
        <v>12</v>
      </c>
      <c r="H307" t="s">
        <v>133</v>
      </c>
      <c r="I307" t="e">
        <f>_xlfn.XLOOKUP(ICT_questions_2022[[#This Row],[Question_nb]],Weights!#REF!,Weights!#REF!)</f>
        <v>#REF!</v>
      </c>
    </row>
    <row r="308" spans="1:9" x14ac:dyDescent="0.25">
      <c r="A308" s="2" t="s">
        <v>473</v>
      </c>
      <c r="B308" s="2" t="s">
        <v>499</v>
      </c>
      <c r="C308" t="s">
        <v>1596</v>
      </c>
      <c r="D308" t="s">
        <v>1722</v>
      </c>
      <c r="E308" t="s">
        <v>1449</v>
      </c>
      <c r="F308" t="s">
        <v>1478</v>
      </c>
      <c r="G308" t="s">
        <v>12</v>
      </c>
      <c r="H308" t="s">
        <v>135</v>
      </c>
      <c r="I308" t="e">
        <f>_xlfn.XLOOKUP(ICT_questions_2022[[#This Row],[Question_nb]],Weights!#REF!,Weights!#REF!)</f>
        <v>#REF!</v>
      </c>
    </row>
    <row r="309" spans="1:9" x14ac:dyDescent="0.25">
      <c r="A309" s="2" t="s">
        <v>473</v>
      </c>
      <c r="B309" s="2" t="s">
        <v>500</v>
      </c>
      <c r="C309" t="s">
        <v>1596</v>
      </c>
      <c r="D309" t="s">
        <v>1722</v>
      </c>
      <c r="E309" t="s">
        <v>1449</v>
      </c>
      <c r="F309" t="s">
        <v>1479</v>
      </c>
      <c r="G309" t="s">
        <v>12</v>
      </c>
      <c r="H309" t="s">
        <v>137</v>
      </c>
      <c r="I309" t="e">
        <f>_xlfn.XLOOKUP(ICT_questions_2022[[#This Row],[Question_nb]],Weights!#REF!,Weights!#REF!)</f>
        <v>#REF!</v>
      </c>
    </row>
    <row r="310" spans="1:9" x14ac:dyDescent="0.25">
      <c r="A310" s="2" t="s">
        <v>473</v>
      </c>
      <c r="B310" s="2" t="s">
        <v>501</v>
      </c>
      <c r="C310" t="s">
        <v>1596</v>
      </c>
      <c r="D310" t="s">
        <v>1722</v>
      </c>
      <c r="E310" t="s">
        <v>1449</v>
      </c>
      <c r="F310" t="s">
        <v>1460</v>
      </c>
      <c r="G310" t="s">
        <v>12</v>
      </c>
      <c r="H310" t="s">
        <v>139</v>
      </c>
      <c r="I310" t="e">
        <f>_xlfn.XLOOKUP(ICT_questions_2022[[#This Row],[Question_nb]],Weights!#REF!,Weights!#REF!)</f>
        <v>#REF!</v>
      </c>
    </row>
    <row r="311" spans="1:9" x14ac:dyDescent="0.25">
      <c r="A311" s="2" t="s">
        <v>473</v>
      </c>
      <c r="B311" s="2" t="s">
        <v>502</v>
      </c>
      <c r="C311" t="s">
        <v>1596</v>
      </c>
      <c r="D311" t="s">
        <v>1722</v>
      </c>
      <c r="E311" t="s">
        <v>1449</v>
      </c>
      <c r="F311" t="s">
        <v>1480</v>
      </c>
      <c r="G311" t="s">
        <v>12</v>
      </c>
      <c r="H311" t="s">
        <v>141</v>
      </c>
      <c r="I311" t="e">
        <f>_xlfn.XLOOKUP(ICT_questions_2022[[#This Row],[Question_nb]],Weights!#REF!,Weights!#REF!)</f>
        <v>#REF!</v>
      </c>
    </row>
    <row r="312" spans="1:9" x14ac:dyDescent="0.25">
      <c r="A312" s="2" t="s">
        <v>473</v>
      </c>
      <c r="B312" s="2" t="s">
        <v>503</v>
      </c>
      <c r="C312" t="s">
        <v>1596</v>
      </c>
      <c r="D312" t="s">
        <v>1722</v>
      </c>
      <c r="E312" t="s">
        <v>1449</v>
      </c>
      <c r="F312" t="s">
        <v>1481</v>
      </c>
      <c r="G312" t="s">
        <v>12</v>
      </c>
      <c r="H312" t="s">
        <v>143</v>
      </c>
      <c r="I312" t="e">
        <f>_xlfn.XLOOKUP(ICT_questions_2022[[#This Row],[Question_nb]],Weights!#REF!,Weights!#REF!)</f>
        <v>#REF!</v>
      </c>
    </row>
    <row r="313" spans="1:9" x14ac:dyDescent="0.25">
      <c r="A313" s="2" t="s">
        <v>473</v>
      </c>
      <c r="B313" s="2" t="s">
        <v>504</v>
      </c>
      <c r="C313" t="s">
        <v>1596</v>
      </c>
      <c r="D313" t="s">
        <v>1722</v>
      </c>
      <c r="E313" t="s">
        <v>1449</v>
      </c>
      <c r="F313" t="s">
        <v>1598</v>
      </c>
      <c r="G313" t="s">
        <v>12</v>
      </c>
      <c r="H313" t="s">
        <v>481</v>
      </c>
      <c r="I313" t="e">
        <f>_xlfn.XLOOKUP(ICT_questions_2022[[#This Row],[Question_nb]],Weights!#REF!,Weights!#REF!)</f>
        <v>#REF!</v>
      </c>
    </row>
    <row r="314" spans="1:9" x14ac:dyDescent="0.25">
      <c r="A314" s="2" t="s">
        <v>473</v>
      </c>
      <c r="B314" s="2" t="s">
        <v>505</v>
      </c>
      <c r="C314" t="s">
        <v>1596</v>
      </c>
      <c r="D314" t="s">
        <v>1722</v>
      </c>
      <c r="E314" t="s">
        <v>1451</v>
      </c>
      <c r="F314" t="s">
        <v>1477</v>
      </c>
      <c r="G314" t="s">
        <v>12</v>
      </c>
      <c r="H314" t="s">
        <v>147</v>
      </c>
      <c r="I314" t="e">
        <f>_xlfn.XLOOKUP(ICT_questions_2022[[#This Row],[Question_nb]],Weights!#REF!,Weights!#REF!)</f>
        <v>#REF!</v>
      </c>
    </row>
    <row r="315" spans="1:9" x14ac:dyDescent="0.25">
      <c r="A315" s="2" t="s">
        <v>473</v>
      </c>
      <c r="B315" s="2" t="s">
        <v>506</v>
      </c>
      <c r="C315" t="s">
        <v>1596</v>
      </c>
      <c r="D315" t="s">
        <v>1722</v>
      </c>
      <c r="E315" t="s">
        <v>1451</v>
      </c>
      <c r="F315" t="s">
        <v>1478</v>
      </c>
      <c r="G315" t="s">
        <v>12</v>
      </c>
      <c r="H315" t="s">
        <v>149</v>
      </c>
      <c r="I315" t="e">
        <f>_xlfn.XLOOKUP(ICT_questions_2022[[#This Row],[Question_nb]],Weights!#REF!,Weights!#REF!)</f>
        <v>#REF!</v>
      </c>
    </row>
    <row r="316" spans="1:9" x14ac:dyDescent="0.25">
      <c r="A316" s="2" t="s">
        <v>473</v>
      </c>
      <c r="B316" s="2" t="s">
        <v>507</v>
      </c>
      <c r="C316" t="s">
        <v>1596</v>
      </c>
      <c r="D316" t="s">
        <v>1722</v>
      </c>
      <c r="E316" t="s">
        <v>1451</v>
      </c>
      <c r="F316" t="s">
        <v>1479</v>
      </c>
      <c r="G316" t="s">
        <v>12</v>
      </c>
      <c r="H316" t="s">
        <v>151</v>
      </c>
      <c r="I316" t="e">
        <f>_xlfn.XLOOKUP(ICT_questions_2022[[#This Row],[Question_nb]],Weights!#REF!,Weights!#REF!)</f>
        <v>#REF!</v>
      </c>
    </row>
    <row r="317" spans="1:9" x14ac:dyDescent="0.25">
      <c r="A317" s="2" t="s">
        <v>473</v>
      </c>
      <c r="B317" s="2" t="s">
        <v>508</v>
      </c>
      <c r="C317" t="s">
        <v>1596</v>
      </c>
      <c r="D317" t="s">
        <v>1722</v>
      </c>
      <c r="E317" t="s">
        <v>1451</v>
      </c>
      <c r="F317" t="s">
        <v>1460</v>
      </c>
      <c r="G317" t="s">
        <v>12</v>
      </c>
      <c r="H317" t="s">
        <v>153</v>
      </c>
      <c r="I317" t="e">
        <f>_xlfn.XLOOKUP(ICT_questions_2022[[#This Row],[Question_nb]],Weights!#REF!,Weights!#REF!)</f>
        <v>#REF!</v>
      </c>
    </row>
    <row r="318" spans="1:9" x14ac:dyDescent="0.25">
      <c r="A318" s="2" t="s">
        <v>473</v>
      </c>
      <c r="B318" s="2" t="s">
        <v>509</v>
      </c>
      <c r="C318" t="s">
        <v>1596</v>
      </c>
      <c r="D318" t="s">
        <v>1722</v>
      </c>
      <c r="E318" t="s">
        <v>1451</v>
      </c>
      <c r="F318" t="s">
        <v>1480</v>
      </c>
      <c r="G318" t="s">
        <v>12</v>
      </c>
      <c r="H318" t="s">
        <v>155</v>
      </c>
      <c r="I318" t="e">
        <f>_xlfn.XLOOKUP(ICT_questions_2022[[#This Row],[Question_nb]],Weights!#REF!,Weights!#REF!)</f>
        <v>#REF!</v>
      </c>
    </row>
    <row r="319" spans="1:9" x14ac:dyDescent="0.25">
      <c r="A319" s="2" t="s">
        <v>473</v>
      </c>
      <c r="B319" s="2" t="s">
        <v>510</v>
      </c>
      <c r="C319" t="s">
        <v>1596</v>
      </c>
      <c r="D319" t="s">
        <v>1722</v>
      </c>
      <c r="E319" t="s">
        <v>1451</v>
      </c>
      <c r="F319" t="s">
        <v>1481</v>
      </c>
      <c r="G319" t="s">
        <v>12</v>
      </c>
      <c r="H319" t="s">
        <v>157</v>
      </c>
      <c r="I319" t="e">
        <f>_xlfn.XLOOKUP(ICT_questions_2022[[#This Row],[Question_nb]],Weights!#REF!,Weights!#REF!)</f>
        <v>#REF!</v>
      </c>
    </row>
    <row r="320" spans="1:9" x14ac:dyDescent="0.25">
      <c r="A320" s="2" t="s">
        <v>473</v>
      </c>
      <c r="B320" s="2" t="s">
        <v>511</v>
      </c>
      <c r="C320" t="s">
        <v>1596</v>
      </c>
      <c r="D320" t="s">
        <v>1722</v>
      </c>
      <c r="E320" t="s">
        <v>1451</v>
      </c>
      <c r="F320" t="s">
        <v>1598</v>
      </c>
      <c r="G320" t="s">
        <v>12</v>
      </c>
      <c r="H320" t="s">
        <v>489</v>
      </c>
      <c r="I320" t="e">
        <f>_xlfn.XLOOKUP(ICT_questions_2022[[#This Row],[Question_nb]],Weights!#REF!,Weights!#REF!)</f>
        <v>#REF!</v>
      </c>
    </row>
    <row r="321" spans="1:9" x14ac:dyDescent="0.25">
      <c r="A321" s="2" t="s">
        <v>473</v>
      </c>
      <c r="B321" s="2" t="s">
        <v>512</v>
      </c>
      <c r="C321" t="s">
        <v>1596</v>
      </c>
      <c r="D321" t="s">
        <v>1722</v>
      </c>
      <c r="E321" t="s">
        <v>1452</v>
      </c>
      <c r="F321" t="s">
        <v>1477</v>
      </c>
      <c r="G321" t="s">
        <v>12</v>
      </c>
      <c r="H321" t="s">
        <v>161</v>
      </c>
      <c r="I321" t="e">
        <f>_xlfn.XLOOKUP(ICT_questions_2022[[#This Row],[Question_nb]],Weights!#REF!,Weights!#REF!)</f>
        <v>#REF!</v>
      </c>
    </row>
    <row r="322" spans="1:9" x14ac:dyDescent="0.25">
      <c r="A322" s="2" t="s">
        <v>473</v>
      </c>
      <c r="B322" s="2" t="s">
        <v>513</v>
      </c>
      <c r="C322" t="s">
        <v>1596</v>
      </c>
      <c r="D322" t="s">
        <v>1722</v>
      </c>
      <c r="E322" t="s">
        <v>1452</v>
      </c>
      <c r="F322" t="s">
        <v>1478</v>
      </c>
      <c r="G322" t="s">
        <v>12</v>
      </c>
      <c r="H322" t="s">
        <v>163</v>
      </c>
      <c r="I322" t="e">
        <f>_xlfn.XLOOKUP(ICT_questions_2022[[#This Row],[Question_nb]],Weights!#REF!,Weights!#REF!)</f>
        <v>#REF!</v>
      </c>
    </row>
    <row r="323" spans="1:9" x14ac:dyDescent="0.25">
      <c r="A323" s="2" t="s">
        <v>473</v>
      </c>
      <c r="B323" s="2" t="s">
        <v>514</v>
      </c>
      <c r="C323" t="s">
        <v>1596</v>
      </c>
      <c r="D323" t="s">
        <v>1722</v>
      </c>
      <c r="E323" t="s">
        <v>1452</v>
      </c>
      <c r="F323" t="s">
        <v>1479</v>
      </c>
      <c r="G323" t="s">
        <v>12</v>
      </c>
      <c r="H323" t="s">
        <v>165</v>
      </c>
      <c r="I323" t="e">
        <f>_xlfn.XLOOKUP(ICT_questions_2022[[#This Row],[Question_nb]],Weights!#REF!,Weights!#REF!)</f>
        <v>#REF!</v>
      </c>
    </row>
    <row r="324" spans="1:9" x14ac:dyDescent="0.25">
      <c r="A324" s="2" t="s">
        <v>473</v>
      </c>
      <c r="B324" s="2" t="s">
        <v>515</v>
      </c>
      <c r="C324" t="s">
        <v>1596</v>
      </c>
      <c r="D324" t="s">
        <v>1722</v>
      </c>
      <c r="E324" t="s">
        <v>1452</v>
      </c>
      <c r="F324" t="s">
        <v>1460</v>
      </c>
      <c r="G324" t="s">
        <v>12</v>
      </c>
      <c r="H324" t="s">
        <v>167</v>
      </c>
      <c r="I324" t="e">
        <f>_xlfn.XLOOKUP(ICT_questions_2022[[#This Row],[Question_nb]],Weights!#REF!,Weights!#REF!)</f>
        <v>#REF!</v>
      </c>
    </row>
    <row r="325" spans="1:9" x14ac:dyDescent="0.25">
      <c r="A325" s="2" t="s">
        <v>473</v>
      </c>
      <c r="B325" s="2" t="s">
        <v>516</v>
      </c>
      <c r="C325" t="s">
        <v>1596</v>
      </c>
      <c r="D325" t="s">
        <v>1722</v>
      </c>
      <c r="E325" t="s">
        <v>1452</v>
      </c>
      <c r="F325" t="s">
        <v>1480</v>
      </c>
      <c r="G325" t="s">
        <v>12</v>
      </c>
      <c r="H325" t="s">
        <v>169</v>
      </c>
      <c r="I325" t="e">
        <f>_xlfn.XLOOKUP(ICT_questions_2022[[#This Row],[Question_nb]],Weights!#REF!,Weights!#REF!)</f>
        <v>#REF!</v>
      </c>
    </row>
    <row r="326" spans="1:9" x14ac:dyDescent="0.25">
      <c r="A326" s="2" t="s">
        <v>473</v>
      </c>
      <c r="B326" s="2" t="s">
        <v>517</v>
      </c>
      <c r="C326" t="s">
        <v>1596</v>
      </c>
      <c r="D326" t="s">
        <v>1722</v>
      </c>
      <c r="E326" t="s">
        <v>1452</v>
      </c>
      <c r="F326" t="s">
        <v>1481</v>
      </c>
      <c r="G326" t="s">
        <v>12</v>
      </c>
      <c r="H326" t="s">
        <v>171</v>
      </c>
      <c r="I326" t="e">
        <f>_xlfn.XLOOKUP(ICT_questions_2022[[#This Row],[Question_nb]],Weights!#REF!,Weights!#REF!)</f>
        <v>#REF!</v>
      </c>
    </row>
    <row r="327" spans="1:9" x14ac:dyDescent="0.25">
      <c r="A327" s="2" t="s">
        <v>473</v>
      </c>
      <c r="B327" s="2" t="s">
        <v>518</v>
      </c>
      <c r="C327" t="s">
        <v>1596</v>
      </c>
      <c r="D327" t="s">
        <v>1722</v>
      </c>
      <c r="E327" t="s">
        <v>1452</v>
      </c>
      <c r="F327" t="s">
        <v>1598</v>
      </c>
      <c r="G327" t="s">
        <v>12</v>
      </c>
      <c r="H327" t="s">
        <v>497</v>
      </c>
      <c r="I327" t="e">
        <f>_xlfn.XLOOKUP(ICT_questions_2022[[#This Row],[Question_nb]],Weights!#REF!,Weights!#REF!)</f>
        <v>#REF!</v>
      </c>
    </row>
    <row r="328" spans="1:9" x14ac:dyDescent="0.25">
      <c r="A328" s="2" t="s">
        <v>519</v>
      </c>
      <c r="B328" s="2" t="s">
        <v>520</v>
      </c>
      <c r="C328" t="s">
        <v>1599</v>
      </c>
      <c r="D328" t="s">
        <v>1727</v>
      </c>
      <c r="E328" t="s">
        <v>1449</v>
      </c>
      <c r="F328" t="s">
        <v>1600</v>
      </c>
      <c r="G328" t="s">
        <v>17</v>
      </c>
      <c r="H328" t="s">
        <v>521</v>
      </c>
      <c r="I328" t="e">
        <f>_xlfn.XLOOKUP(ICT_questions_2022[[#This Row],[Question_nb]],Weights!#REF!,Weights!#REF!)</f>
        <v>#REF!</v>
      </c>
    </row>
    <row r="329" spans="1:9" x14ac:dyDescent="0.25">
      <c r="A329" s="2" t="s">
        <v>519</v>
      </c>
      <c r="B329" s="2" t="s">
        <v>522</v>
      </c>
      <c r="C329" t="s">
        <v>1599</v>
      </c>
      <c r="D329" t="s">
        <v>1727</v>
      </c>
      <c r="E329" t="s">
        <v>1449</v>
      </c>
      <c r="F329" t="s">
        <v>1500</v>
      </c>
      <c r="G329" t="s">
        <v>17</v>
      </c>
      <c r="H329" t="s">
        <v>523</v>
      </c>
      <c r="I329" t="e">
        <f>_xlfn.XLOOKUP(ICT_questions_2022[[#This Row],[Question_nb]],Weights!#REF!,Weights!#REF!)</f>
        <v>#REF!</v>
      </c>
    </row>
    <row r="330" spans="1:9" x14ac:dyDescent="0.25">
      <c r="A330" s="2" t="s">
        <v>519</v>
      </c>
      <c r="B330" s="2" t="s">
        <v>524</v>
      </c>
      <c r="C330" t="s">
        <v>1599</v>
      </c>
      <c r="D330" t="s">
        <v>1727</v>
      </c>
      <c r="E330" t="s">
        <v>1449</v>
      </c>
      <c r="F330" t="s">
        <v>1501</v>
      </c>
      <c r="G330" t="s">
        <v>17</v>
      </c>
      <c r="H330" t="s">
        <v>525</v>
      </c>
      <c r="I330" t="e">
        <f>_xlfn.XLOOKUP(ICT_questions_2022[[#This Row],[Question_nb]],Weights!#REF!,Weights!#REF!)</f>
        <v>#REF!</v>
      </c>
    </row>
    <row r="331" spans="1:9" x14ac:dyDescent="0.25">
      <c r="A331" s="2" t="s">
        <v>519</v>
      </c>
      <c r="B331" s="2" t="s">
        <v>526</v>
      </c>
      <c r="C331" t="s">
        <v>1599</v>
      </c>
      <c r="D331" t="s">
        <v>1727</v>
      </c>
      <c r="E331" t="s">
        <v>1449</v>
      </c>
      <c r="F331" t="s">
        <v>1601</v>
      </c>
      <c r="G331" t="s">
        <v>17</v>
      </c>
      <c r="H331" t="s">
        <v>527</v>
      </c>
      <c r="I331" t="e">
        <f>_xlfn.XLOOKUP(ICT_questions_2022[[#This Row],[Question_nb]],Weights!#REF!,Weights!#REF!)</f>
        <v>#REF!</v>
      </c>
    </row>
    <row r="332" spans="1:9" x14ac:dyDescent="0.25">
      <c r="A332" s="2" t="s">
        <v>519</v>
      </c>
      <c r="B332" s="2" t="s">
        <v>528</v>
      </c>
      <c r="C332" t="s">
        <v>1599</v>
      </c>
      <c r="D332" t="s">
        <v>1727</v>
      </c>
      <c r="E332" t="s">
        <v>1449</v>
      </c>
      <c r="F332" t="s">
        <v>1602</v>
      </c>
      <c r="G332" t="s">
        <v>17</v>
      </c>
      <c r="H332" t="s">
        <v>529</v>
      </c>
      <c r="I332" t="e">
        <f>_xlfn.XLOOKUP(ICT_questions_2022[[#This Row],[Question_nb]],Weights!#REF!,Weights!#REF!)</f>
        <v>#REF!</v>
      </c>
    </row>
    <row r="333" spans="1:9" x14ac:dyDescent="0.25">
      <c r="A333" s="2" t="s">
        <v>519</v>
      </c>
      <c r="B333" s="2" t="s">
        <v>530</v>
      </c>
      <c r="C333" t="s">
        <v>1599</v>
      </c>
      <c r="D333" t="s">
        <v>1727</v>
      </c>
      <c r="E333" t="s">
        <v>1449</v>
      </c>
      <c r="F333" t="s">
        <v>1567</v>
      </c>
      <c r="G333" t="s">
        <v>17</v>
      </c>
      <c r="H333" t="s">
        <v>225</v>
      </c>
      <c r="I333" t="e">
        <f>_xlfn.XLOOKUP(ICT_questions_2022[[#This Row],[Question_nb]],Weights!#REF!,Weights!#REF!)</f>
        <v>#REF!</v>
      </c>
    </row>
    <row r="334" spans="1:9" x14ac:dyDescent="0.25">
      <c r="A334" s="2" t="s">
        <v>519</v>
      </c>
      <c r="B334" s="2" t="s">
        <v>531</v>
      </c>
      <c r="C334" t="s">
        <v>1599</v>
      </c>
      <c r="D334" t="s">
        <v>1727</v>
      </c>
      <c r="E334" t="s">
        <v>1449</v>
      </c>
      <c r="F334" t="s">
        <v>1597</v>
      </c>
      <c r="G334" t="s">
        <v>17</v>
      </c>
      <c r="H334" t="s">
        <v>532</v>
      </c>
      <c r="I334" t="e">
        <f>_xlfn.XLOOKUP(ICT_questions_2022[[#This Row],[Question_nb]],Weights!#REF!,Weights!#REF!)</f>
        <v>#REF!</v>
      </c>
    </row>
    <row r="335" spans="1:9" x14ac:dyDescent="0.25">
      <c r="A335" s="2" t="s">
        <v>519</v>
      </c>
      <c r="B335" s="2" t="s">
        <v>533</v>
      </c>
      <c r="C335" t="s">
        <v>1599</v>
      </c>
      <c r="D335" t="s">
        <v>1727</v>
      </c>
      <c r="E335" t="s">
        <v>1451</v>
      </c>
      <c r="F335" t="s">
        <v>1600</v>
      </c>
      <c r="G335" t="s">
        <v>17</v>
      </c>
      <c r="H335" t="s">
        <v>534</v>
      </c>
      <c r="I335" t="e">
        <f>_xlfn.XLOOKUP(ICT_questions_2022[[#This Row],[Question_nb]],Weights!#REF!,Weights!#REF!)</f>
        <v>#REF!</v>
      </c>
    </row>
    <row r="336" spans="1:9" x14ac:dyDescent="0.25">
      <c r="A336" s="2" t="s">
        <v>519</v>
      </c>
      <c r="B336" s="2" t="s">
        <v>535</v>
      </c>
      <c r="C336" t="s">
        <v>1599</v>
      </c>
      <c r="D336" t="s">
        <v>1727</v>
      </c>
      <c r="E336" t="s">
        <v>1451</v>
      </c>
      <c r="F336" t="s">
        <v>1500</v>
      </c>
      <c r="G336" t="s">
        <v>17</v>
      </c>
      <c r="H336" t="s">
        <v>536</v>
      </c>
      <c r="I336" t="e">
        <f>_xlfn.XLOOKUP(ICT_questions_2022[[#This Row],[Question_nb]],Weights!#REF!,Weights!#REF!)</f>
        <v>#REF!</v>
      </c>
    </row>
    <row r="337" spans="1:9" x14ac:dyDescent="0.25">
      <c r="A337" s="2" t="s">
        <v>519</v>
      </c>
      <c r="B337" s="2" t="s">
        <v>537</v>
      </c>
      <c r="C337" t="s">
        <v>1599</v>
      </c>
      <c r="D337" t="s">
        <v>1727</v>
      </c>
      <c r="E337" t="s">
        <v>1451</v>
      </c>
      <c r="F337" t="s">
        <v>1501</v>
      </c>
      <c r="G337" t="s">
        <v>17</v>
      </c>
      <c r="H337" t="s">
        <v>538</v>
      </c>
      <c r="I337" t="e">
        <f>_xlfn.XLOOKUP(ICT_questions_2022[[#This Row],[Question_nb]],Weights!#REF!,Weights!#REF!)</f>
        <v>#REF!</v>
      </c>
    </row>
    <row r="338" spans="1:9" x14ac:dyDescent="0.25">
      <c r="A338" s="2" t="s">
        <v>519</v>
      </c>
      <c r="B338" s="2" t="s">
        <v>539</v>
      </c>
      <c r="C338" t="s">
        <v>1599</v>
      </c>
      <c r="D338" t="s">
        <v>1727</v>
      </c>
      <c r="E338" t="s">
        <v>1451</v>
      </c>
      <c r="F338" t="s">
        <v>1601</v>
      </c>
      <c r="G338" t="s">
        <v>17</v>
      </c>
      <c r="H338" t="s">
        <v>540</v>
      </c>
      <c r="I338" t="e">
        <f>_xlfn.XLOOKUP(ICT_questions_2022[[#This Row],[Question_nb]],Weights!#REF!,Weights!#REF!)</f>
        <v>#REF!</v>
      </c>
    </row>
    <row r="339" spans="1:9" x14ac:dyDescent="0.25">
      <c r="A339" s="2" t="s">
        <v>519</v>
      </c>
      <c r="B339" s="2" t="s">
        <v>541</v>
      </c>
      <c r="C339" t="s">
        <v>1599</v>
      </c>
      <c r="D339" t="s">
        <v>1727</v>
      </c>
      <c r="E339" t="s">
        <v>1451</v>
      </c>
      <c r="F339" t="s">
        <v>1602</v>
      </c>
      <c r="G339" t="s">
        <v>17</v>
      </c>
      <c r="H339" t="s">
        <v>542</v>
      </c>
      <c r="I339" t="e">
        <f>_xlfn.XLOOKUP(ICT_questions_2022[[#This Row],[Question_nb]],Weights!#REF!,Weights!#REF!)</f>
        <v>#REF!</v>
      </c>
    </row>
    <row r="340" spans="1:9" x14ac:dyDescent="0.25">
      <c r="A340" s="2" t="s">
        <v>519</v>
      </c>
      <c r="B340" s="2" t="s">
        <v>543</v>
      </c>
      <c r="C340" t="s">
        <v>1599</v>
      </c>
      <c r="D340" t="s">
        <v>1727</v>
      </c>
      <c r="E340" t="s">
        <v>1451</v>
      </c>
      <c r="F340" t="s">
        <v>1567</v>
      </c>
      <c r="G340" t="s">
        <v>17</v>
      </c>
      <c r="H340" t="s">
        <v>232</v>
      </c>
      <c r="I340" t="e">
        <f>_xlfn.XLOOKUP(ICT_questions_2022[[#This Row],[Question_nb]],Weights!#REF!,Weights!#REF!)</f>
        <v>#REF!</v>
      </c>
    </row>
    <row r="341" spans="1:9" x14ac:dyDescent="0.25">
      <c r="A341" s="2" t="s">
        <v>519</v>
      </c>
      <c r="B341" s="2" t="s">
        <v>544</v>
      </c>
      <c r="C341" t="s">
        <v>1599</v>
      </c>
      <c r="D341" t="s">
        <v>1727</v>
      </c>
      <c r="E341" t="s">
        <v>1451</v>
      </c>
      <c r="F341" t="s">
        <v>1597</v>
      </c>
      <c r="G341" t="s">
        <v>17</v>
      </c>
      <c r="H341" t="s">
        <v>545</v>
      </c>
      <c r="I341" t="e">
        <f>_xlfn.XLOOKUP(ICT_questions_2022[[#This Row],[Question_nb]],Weights!#REF!,Weights!#REF!)</f>
        <v>#REF!</v>
      </c>
    </row>
    <row r="342" spans="1:9" x14ac:dyDescent="0.25">
      <c r="A342" s="2" t="s">
        <v>519</v>
      </c>
      <c r="B342" s="2" t="s">
        <v>546</v>
      </c>
      <c r="C342" t="s">
        <v>1599</v>
      </c>
      <c r="D342" t="s">
        <v>1727</v>
      </c>
      <c r="E342" t="s">
        <v>1452</v>
      </c>
      <c r="F342" t="s">
        <v>1600</v>
      </c>
      <c r="G342" t="s">
        <v>17</v>
      </c>
      <c r="H342" t="s">
        <v>547</v>
      </c>
      <c r="I342" t="e">
        <f>_xlfn.XLOOKUP(ICT_questions_2022[[#This Row],[Question_nb]],Weights!#REF!,Weights!#REF!)</f>
        <v>#REF!</v>
      </c>
    </row>
    <row r="343" spans="1:9" x14ac:dyDescent="0.25">
      <c r="A343" s="2" t="s">
        <v>519</v>
      </c>
      <c r="B343" s="2" t="s">
        <v>548</v>
      </c>
      <c r="C343" t="s">
        <v>1599</v>
      </c>
      <c r="D343" t="s">
        <v>1727</v>
      </c>
      <c r="E343" t="s">
        <v>1452</v>
      </c>
      <c r="F343" t="s">
        <v>1500</v>
      </c>
      <c r="G343" t="s">
        <v>17</v>
      </c>
      <c r="H343" t="s">
        <v>549</v>
      </c>
      <c r="I343" t="e">
        <f>_xlfn.XLOOKUP(ICT_questions_2022[[#This Row],[Question_nb]],Weights!#REF!,Weights!#REF!)</f>
        <v>#REF!</v>
      </c>
    </row>
    <row r="344" spans="1:9" x14ac:dyDescent="0.25">
      <c r="A344" s="2" t="s">
        <v>519</v>
      </c>
      <c r="B344" s="2" t="s">
        <v>550</v>
      </c>
      <c r="C344" t="s">
        <v>1599</v>
      </c>
      <c r="D344" t="s">
        <v>1727</v>
      </c>
      <c r="E344" t="s">
        <v>1452</v>
      </c>
      <c r="F344" t="s">
        <v>1501</v>
      </c>
      <c r="G344" t="s">
        <v>17</v>
      </c>
      <c r="H344" t="s">
        <v>551</v>
      </c>
      <c r="I344" t="e">
        <f>_xlfn.XLOOKUP(ICT_questions_2022[[#This Row],[Question_nb]],Weights!#REF!,Weights!#REF!)</f>
        <v>#REF!</v>
      </c>
    </row>
    <row r="345" spans="1:9" x14ac:dyDescent="0.25">
      <c r="A345" s="2" t="s">
        <v>519</v>
      </c>
      <c r="B345" s="2" t="s">
        <v>552</v>
      </c>
      <c r="C345" t="s">
        <v>1599</v>
      </c>
      <c r="D345" t="s">
        <v>1727</v>
      </c>
      <c r="E345" t="s">
        <v>1452</v>
      </c>
      <c r="F345" t="s">
        <v>1601</v>
      </c>
      <c r="G345" t="s">
        <v>17</v>
      </c>
      <c r="H345" t="s">
        <v>553</v>
      </c>
      <c r="I345" t="e">
        <f>_xlfn.XLOOKUP(ICT_questions_2022[[#This Row],[Question_nb]],Weights!#REF!,Weights!#REF!)</f>
        <v>#REF!</v>
      </c>
    </row>
    <row r="346" spans="1:9" x14ac:dyDescent="0.25">
      <c r="A346" s="2" t="s">
        <v>519</v>
      </c>
      <c r="B346" s="2" t="s">
        <v>554</v>
      </c>
      <c r="C346" t="s">
        <v>1599</v>
      </c>
      <c r="D346" t="s">
        <v>1727</v>
      </c>
      <c r="E346" t="s">
        <v>1452</v>
      </c>
      <c r="F346" t="s">
        <v>1602</v>
      </c>
      <c r="G346" t="s">
        <v>17</v>
      </c>
      <c r="H346" t="s">
        <v>555</v>
      </c>
      <c r="I346" t="e">
        <f>_xlfn.XLOOKUP(ICT_questions_2022[[#This Row],[Question_nb]],Weights!#REF!,Weights!#REF!)</f>
        <v>#REF!</v>
      </c>
    </row>
    <row r="347" spans="1:9" x14ac:dyDescent="0.25">
      <c r="A347" s="2" t="s">
        <v>519</v>
      </c>
      <c r="B347" s="2" t="s">
        <v>556</v>
      </c>
      <c r="C347" t="s">
        <v>1599</v>
      </c>
      <c r="D347" t="s">
        <v>1727</v>
      </c>
      <c r="E347" t="s">
        <v>1452</v>
      </c>
      <c r="F347" t="s">
        <v>1567</v>
      </c>
      <c r="G347" t="s">
        <v>17</v>
      </c>
      <c r="H347" t="s">
        <v>239</v>
      </c>
      <c r="I347" t="e">
        <f>_xlfn.XLOOKUP(ICT_questions_2022[[#This Row],[Question_nb]],Weights!#REF!,Weights!#REF!)</f>
        <v>#REF!</v>
      </c>
    </row>
    <row r="348" spans="1:9" x14ac:dyDescent="0.25">
      <c r="A348" s="2" t="s">
        <v>519</v>
      </c>
      <c r="B348" s="2" t="s">
        <v>557</v>
      </c>
      <c r="C348" t="s">
        <v>1599</v>
      </c>
      <c r="D348" t="s">
        <v>1727</v>
      </c>
      <c r="E348" t="s">
        <v>1452</v>
      </c>
      <c r="F348" t="s">
        <v>1597</v>
      </c>
      <c r="G348" t="s">
        <v>17</v>
      </c>
      <c r="H348" t="s">
        <v>558</v>
      </c>
      <c r="I348" t="e">
        <f>_xlfn.XLOOKUP(ICT_questions_2022[[#This Row],[Question_nb]],Weights!#REF!,Weights!#REF!)</f>
        <v>#REF!</v>
      </c>
    </row>
    <row r="349" spans="1:9" x14ac:dyDescent="0.25">
      <c r="A349" s="2" t="s">
        <v>519</v>
      </c>
      <c r="B349" s="2" t="s">
        <v>559</v>
      </c>
      <c r="C349" t="s">
        <v>1599</v>
      </c>
      <c r="D349" t="s">
        <v>1728</v>
      </c>
      <c r="E349" t="s">
        <v>1449</v>
      </c>
      <c r="F349" t="s">
        <v>1565</v>
      </c>
      <c r="G349" t="s">
        <v>17</v>
      </c>
      <c r="H349" t="s">
        <v>221</v>
      </c>
      <c r="I349" t="e">
        <f>_xlfn.XLOOKUP(ICT_questions_2022[[#This Row],[Question_nb]],Weights!#REF!,Weights!#REF!)</f>
        <v>#REF!</v>
      </c>
    </row>
    <row r="350" spans="1:9" x14ac:dyDescent="0.25">
      <c r="A350" s="2" t="s">
        <v>519</v>
      </c>
      <c r="B350" s="2" t="s">
        <v>560</v>
      </c>
      <c r="C350" t="s">
        <v>1599</v>
      </c>
      <c r="D350" t="s">
        <v>1728</v>
      </c>
      <c r="E350" t="s">
        <v>1449</v>
      </c>
      <c r="F350" t="s">
        <v>1566</v>
      </c>
      <c r="G350" t="s">
        <v>17</v>
      </c>
      <c r="H350" t="s">
        <v>223</v>
      </c>
      <c r="I350" t="e">
        <f>_xlfn.XLOOKUP(ICT_questions_2022[[#This Row],[Question_nb]],Weights!#REF!,Weights!#REF!)</f>
        <v>#REF!</v>
      </c>
    </row>
    <row r="351" spans="1:9" x14ac:dyDescent="0.25">
      <c r="A351" s="2" t="s">
        <v>519</v>
      </c>
      <c r="B351" s="2" t="s">
        <v>561</v>
      </c>
      <c r="C351" t="s">
        <v>1599</v>
      </c>
      <c r="D351" t="s">
        <v>1728</v>
      </c>
      <c r="E351" t="s">
        <v>1449</v>
      </c>
      <c r="F351" t="s">
        <v>1567</v>
      </c>
      <c r="G351" t="s">
        <v>17</v>
      </c>
      <c r="H351" t="s">
        <v>225</v>
      </c>
      <c r="I351" t="e">
        <f>_xlfn.XLOOKUP(ICT_questions_2022[[#This Row],[Question_nb]],Weights!#REF!,Weights!#REF!)</f>
        <v>#REF!</v>
      </c>
    </row>
    <row r="352" spans="1:9" x14ac:dyDescent="0.25">
      <c r="A352" s="2" t="s">
        <v>519</v>
      </c>
      <c r="B352" s="2" t="s">
        <v>562</v>
      </c>
      <c r="C352" t="s">
        <v>1599</v>
      </c>
      <c r="D352" t="s">
        <v>1728</v>
      </c>
      <c r="E352" t="s">
        <v>1449</v>
      </c>
      <c r="F352" t="s">
        <v>1597</v>
      </c>
      <c r="G352" t="s">
        <v>17</v>
      </c>
      <c r="H352" t="s">
        <v>532</v>
      </c>
      <c r="I352" t="e">
        <f>_xlfn.XLOOKUP(ICT_questions_2022[[#This Row],[Question_nb]],Weights!#REF!,Weights!#REF!)</f>
        <v>#REF!</v>
      </c>
    </row>
    <row r="353" spans="1:9" x14ac:dyDescent="0.25">
      <c r="A353" s="2" t="s">
        <v>519</v>
      </c>
      <c r="B353" s="2" t="s">
        <v>563</v>
      </c>
      <c r="C353" t="s">
        <v>1599</v>
      </c>
      <c r="D353" t="s">
        <v>1728</v>
      </c>
      <c r="E353" t="s">
        <v>1451</v>
      </c>
      <c r="F353" t="s">
        <v>1565</v>
      </c>
      <c r="G353" t="s">
        <v>17</v>
      </c>
      <c r="H353" t="s">
        <v>228</v>
      </c>
      <c r="I353" t="e">
        <f>_xlfn.XLOOKUP(ICT_questions_2022[[#This Row],[Question_nb]],Weights!#REF!,Weights!#REF!)</f>
        <v>#REF!</v>
      </c>
    </row>
    <row r="354" spans="1:9" x14ac:dyDescent="0.25">
      <c r="A354" s="2" t="s">
        <v>519</v>
      </c>
      <c r="B354" s="2" t="s">
        <v>564</v>
      </c>
      <c r="C354" t="s">
        <v>1599</v>
      </c>
      <c r="D354" t="s">
        <v>1728</v>
      </c>
      <c r="E354" t="s">
        <v>1451</v>
      </c>
      <c r="F354" t="s">
        <v>1566</v>
      </c>
      <c r="G354" t="s">
        <v>17</v>
      </c>
      <c r="H354" t="s">
        <v>230</v>
      </c>
      <c r="I354" t="e">
        <f>_xlfn.XLOOKUP(ICT_questions_2022[[#This Row],[Question_nb]],Weights!#REF!,Weights!#REF!)</f>
        <v>#REF!</v>
      </c>
    </row>
    <row r="355" spans="1:9" x14ac:dyDescent="0.25">
      <c r="A355" s="2" t="s">
        <v>519</v>
      </c>
      <c r="B355" s="2" t="s">
        <v>565</v>
      </c>
      <c r="C355" t="s">
        <v>1599</v>
      </c>
      <c r="D355" t="s">
        <v>1728</v>
      </c>
      <c r="E355" t="s">
        <v>1451</v>
      </c>
      <c r="F355" t="s">
        <v>1567</v>
      </c>
      <c r="G355" t="s">
        <v>17</v>
      </c>
      <c r="H355" t="s">
        <v>232</v>
      </c>
      <c r="I355" t="e">
        <f>_xlfn.XLOOKUP(ICT_questions_2022[[#This Row],[Question_nb]],Weights!#REF!,Weights!#REF!)</f>
        <v>#REF!</v>
      </c>
    </row>
    <row r="356" spans="1:9" x14ac:dyDescent="0.25">
      <c r="A356" s="2" t="s">
        <v>519</v>
      </c>
      <c r="B356" s="2" t="s">
        <v>566</v>
      </c>
      <c r="C356" t="s">
        <v>1599</v>
      </c>
      <c r="D356" t="s">
        <v>1728</v>
      </c>
      <c r="E356" t="s">
        <v>1451</v>
      </c>
      <c r="F356" t="s">
        <v>1597</v>
      </c>
      <c r="G356" t="s">
        <v>17</v>
      </c>
      <c r="H356" t="s">
        <v>545</v>
      </c>
      <c r="I356" t="e">
        <f>_xlfn.XLOOKUP(ICT_questions_2022[[#This Row],[Question_nb]],Weights!#REF!,Weights!#REF!)</f>
        <v>#REF!</v>
      </c>
    </row>
    <row r="357" spans="1:9" x14ac:dyDescent="0.25">
      <c r="A357" s="2" t="s">
        <v>519</v>
      </c>
      <c r="B357" s="2" t="s">
        <v>567</v>
      </c>
      <c r="C357" t="s">
        <v>1599</v>
      </c>
      <c r="D357" t="s">
        <v>1728</v>
      </c>
      <c r="E357" t="s">
        <v>1452</v>
      </c>
      <c r="F357" t="s">
        <v>1565</v>
      </c>
      <c r="G357" t="s">
        <v>17</v>
      </c>
      <c r="H357" t="s">
        <v>235</v>
      </c>
      <c r="I357" t="e">
        <f>_xlfn.XLOOKUP(ICT_questions_2022[[#This Row],[Question_nb]],Weights!#REF!,Weights!#REF!)</f>
        <v>#REF!</v>
      </c>
    </row>
    <row r="358" spans="1:9" x14ac:dyDescent="0.25">
      <c r="A358" s="2" t="s">
        <v>519</v>
      </c>
      <c r="B358" s="2" t="s">
        <v>568</v>
      </c>
      <c r="C358" t="s">
        <v>1599</v>
      </c>
      <c r="D358" t="s">
        <v>1728</v>
      </c>
      <c r="E358" t="s">
        <v>1452</v>
      </c>
      <c r="F358" t="s">
        <v>1566</v>
      </c>
      <c r="G358" t="s">
        <v>17</v>
      </c>
      <c r="H358" t="s">
        <v>237</v>
      </c>
      <c r="I358" t="e">
        <f>_xlfn.XLOOKUP(ICT_questions_2022[[#This Row],[Question_nb]],Weights!#REF!,Weights!#REF!)</f>
        <v>#REF!</v>
      </c>
    </row>
    <row r="359" spans="1:9" x14ac:dyDescent="0.25">
      <c r="A359" s="2" t="s">
        <v>519</v>
      </c>
      <c r="B359" s="2" t="s">
        <v>569</v>
      </c>
      <c r="C359" t="s">
        <v>1599</v>
      </c>
      <c r="D359" t="s">
        <v>1728</v>
      </c>
      <c r="E359" t="s">
        <v>1452</v>
      </c>
      <c r="F359" t="s">
        <v>1567</v>
      </c>
      <c r="G359" t="s">
        <v>17</v>
      </c>
      <c r="H359" t="s">
        <v>239</v>
      </c>
      <c r="I359" t="e">
        <f>_xlfn.XLOOKUP(ICT_questions_2022[[#This Row],[Question_nb]],Weights!#REF!,Weights!#REF!)</f>
        <v>#REF!</v>
      </c>
    </row>
    <row r="360" spans="1:9" x14ac:dyDescent="0.25">
      <c r="A360" s="2" t="s">
        <v>519</v>
      </c>
      <c r="B360" s="2" t="s">
        <v>570</v>
      </c>
      <c r="C360" t="s">
        <v>1599</v>
      </c>
      <c r="D360" t="s">
        <v>1728</v>
      </c>
      <c r="E360" t="s">
        <v>1452</v>
      </c>
      <c r="F360" t="s">
        <v>1597</v>
      </c>
      <c r="G360" t="s">
        <v>17</v>
      </c>
      <c r="H360" t="s">
        <v>558</v>
      </c>
      <c r="I360" t="e">
        <f>_xlfn.XLOOKUP(ICT_questions_2022[[#This Row],[Question_nb]],Weights!#REF!,Weights!#REF!)</f>
        <v>#REF!</v>
      </c>
    </row>
    <row r="361" spans="1:9" x14ac:dyDescent="0.25">
      <c r="A361" s="2" t="s">
        <v>519</v>
      </c>
      <c r="B361" s="2" t="s">
        <v>571</v>
      </c>
      <c r="C361" t="s">
        <v>1599</v>
      </c>
      <c r="D361" t="s">
        <v>1729</v>
      </c>
      <c r="E361" t="s">
        <v>1449</v>
      </c>
      <c r="F361" t="s">
        <v>1603</v>
      </c>
      <c r="G361" t="s">
        <v>17</v>
      </c>
      <c r="H361" t="s">
        <v>572</v>
      </c>
      <c r="I361" t="e">
        <f>_xlfn.XLOOKUP(ICT_questions_2022[[#This Row],[Question_nb]],Weights!#REF!,Weights!#REF!)</f>
        <v>#REF!</v>
      </c>
    </row>
    <row r="362" spans="1:9" x14ac:dyDescent="0.25">
      <c r="A362" s="2" t="s">
        <v>519</v>
      </c>
      <c r="B362" s="2" t="s">
        <v>573</v>
      </c>
      <c r="C362" t="s">
        <v>1599</v>
      </c>
      <c r="D362" t="s">
        <v>1729</v>
      </c>
      <c r="E362" t="s">
        <v>1449</v>
      </c>
      <c r="F362" t="s">
        <v>1567</v>
      </c>
      <c r="G362" t="s">
        <v>17</v>
      </c>
      <c r="H362" t="s">
        <v>225</v>
      </c>
      <c r="I362" t="e">
        <f>_xlfn.XLOOKUP(ICT_questions_2022[[#This Row],[Question_nb]],Weights!#REF!,Weights!#REF!)</f>
        <v>#REF!</v>
      </c>
    </row>
    <row r="363" spans="1:9" x14ac:dyDescent="0.25">
      <c r="A363" s="2" t="s">
        <v>519</v>
      </c>
      <c r="B363" s="2" t="s">
        <v>574</v>
      </c>
      <c r="C363" t="s">
        <v>1599</v>
      </c>
      <c r="D363" t="s">
        <v>1729</v>
      </c>
      <c r="E363" t="s">
        <v>1449</v>
      </c>
      <c r="F363" t="s">
        <v>1597</v>
      </c>
      <c r="G363" t="s">
        <v>17</v>
      </c>
      <c r="H363" t="s">
        <v>532</v>
      </c>
      <c r="I363" t="e">
        <f>_xlfn.XLOOKUP(ICT_questions_2022[[#This Row],[Question_nb]],Weights!#REF!,Weights!#REF!)</f>
        <v>#REF!</v>
      </c>
    </row>
    <row r="364" spans="1:9" x14ac:dyDescent="0.25">
      <c r="A364" s="2" t="s">
        <v>519</v>
      </c>
      <c r="B364" s="2" t="s">
        <v>575</v>
      </c>
      <c r="C364" t="s">
        <v>1599</v>
      </c>
      <c r="D364" t="s">
        <v>1729</v>
      </c>
      <c r="E364" t="s">
        <v>1451</v>
      </c>
      <c r="F364" t="s">
        <v>1603</v>
      </c>
      <c r="G364" t="s">
        <v>17</v>
      </c>
      <c r="H364" t="s">
        <v>576</v>
      </c>
      <c r="I364" t="e">
        <f>_xlfn.XLOOKUP(ICT_questions_2022[[#This Row],[Question_nb]],Weights!#REF!,Weights!#REF!)</f>
        <v>#REF!</v>
      </c>
    </row>
    <row r="365" spans="1:9" x14ac:dyDescent="0.25">
      <c r="A365" s="2" t="s">
        <v>519</v>
      </c>
      <c r="B365" s="2" t="s">
        <v>577</v>
      </c>
      <c r="C365" t="s">
        <v>1599</v>
      </c>
      <c r="D365" t="s">
        <v>1729</v>
      </c>
      <c r="E365" t="s">
        <v>1451</v>
      </c>
      <c r="F365" t="s">
        <v>1567</v>
      </c>
      <c r="G365" t="s">
        <v>17</v>
      </c>
      <c r="H365" t="s">
        <v>232</v>
      </c>
      <c r="I365" t="e">
        <f>_xlfn.XLOOKUP(ICT_questions_2022[[#This Row],[Question_nb]],Weights!#REF!,Weights!#REF!)</f>
        <v>#REF!</v>
      </c>
    </row>
    <row r="366" spans="1:9" x14ac:dyDescent="0.25">
      <c r="A366" s="2" t="s">
        <v>519</v>
      </c>
      <c r="B366" s="2" t="s">
        <v>578</v>
      </c>
      <c r="C366" t="s">
        <v>1599</v>
      </c>
      <c r="D366" t="s">
        <v>1729</v>
      </c>
      <c r="E366" t="s">
        <v>1451</v>
      </c>
      <c r="F366" t="s">
        <v>1597</v>
      </c>
      <c r="G366" t="s">
        <v>17</v>
      </c>
      <c r="H366" t="s">
        <v>545</v>
      </c>
      <c r="I366" t="e">
        <f>_xlfn.XLOOKUP(ICT_questions_2022[[#This Row],[Question_nb]],Weights!#REF!,Weights!#REF!)</f>
        <v>#REF!</v>
      </c>
    </row>
    <row r="367" spans="1:9" x14ac:dyDescent="0.25">
      <c r="A367" s="2" t="s">
        <v>519</v>
      </c>
      <c r="B367" s="2" t="s">
        <v>579</v>
      </c>
      <c r="C367" t="s">
        <v>1599</v>
      </c>
      <c r="D367" t="s">
        <v>1729</v>
      </c>
      <c r="E367" t="s">
        <v>1452</v>
      </c>
      <c r="F367" t="s">
        <v>1603</v>
      </c>
      <c r="G367" t="s">
        <v>17</v>
      </c>
      <c r="H367" t="s">
        <v>580</v>
      </c>
      <c r="I367" t="e">
        <f>_xlfn.XLOOKUP(ICT_questions_2022[[#This Row],[Question_nb]],Weights!#REF!,Weights!#REF!)</f>
        <v>#REF!</v>
      </c>
    </row>
    <row r="368" spans="1:9" x14ac:dyDescent="0.25">
      <c r="A368" s="2" t="s">
        <v>519</v>
      </c>
      <c r="B368" s="2" t="s">
        <v>581</v>
      </c>
      <c r="C368" t="s">
        <v>1599</v>
      </c>
      <c r="D368" t="s">
        <v>1729</v>
      </c>
      <c r="E368" t="s">
        <v>1452</v>
      </c>
      <c r="F368" t="s">
        <v>1567</v>
      </c>
      <c r="G368" t="s">
        <v>17</v>
      </c>
      <c r="H368" t="s">
        <v>239</v>
      </c>
      <c r="I368" t="e">
        <f>_xlfn.XLOOKUP(ICT_questions_2022[[#This Row],[Question_nb]],Weights!#REF!,Weights!#REF!)</f>
        <v>#REF!</v>
      </c>
    </row>
    <row r="369" spans="1:9" x14ac:dyDescent="0.25">
      <c r="A369" s="2" t="s">
        <v>519</v>
      </c>
      <c r="B369" s="2" t="s">
        <v>582</v>
      </c>
      <c r="C369" t="s">
        <v>1599</v>
      </c>
      <c r="D369" t="s">
        <v>1729</v>
      </c>
      <c r="E369" t="s">
        <v>1452</v>
      </c>
      <c r="F369" t="s">
        <v>1597</v>
      </c>
      <c r="G369" t="s">
        <v>17</v>
      </c>
      <c r="H369" t="s">
        <v>558</v>
      </c>
      <c r="I369" t="e">
        <f>_xlfn.XLOOKUP(ICT_questions_2022[[#This Row],[Question_nb]],Weights!#REF!,Weights!#REF!)</f>
        <v>#REF!</v>
      </c>
    </row>
    <row r="370" spans="1:9" x14ac:dyDescent="0.25">
      <c r="A370" s="2" t="s">
        <v>583</v>
      </c>
      <c r="B370" s="2" t="s">
        <v>584</v>
      </c>
      <c r="C370" t="s">
        <v>1604</v>
      </c>
      <c r="D370" t="s">
        <v>1721</v>
      </c>
      <c r="E370" t="s">
        <v>1449</v>
      </c>
      <c r="F370" t="s">
        <v>1477</v>
      </c>
      <c r="G370" t="s">
        <v>12</v>
      </c>
      <c r="H370" t="s">
        <v>133</v>
      </c>
      <c r="I370" t="e">
        <f>_xlfn.XLOOKUP(ICT_questions_2022[[#This Row],[Question_nb]],Weights!#REF!,Weights!#REF!)</f>
        <v>#REF!</v>
      </c>
    </row>
    <row r="371" spans="1:9" x14ac:dyDescent="0.25">
      <c r="A371" s="2" t="s">
        <v>583</v>
      </c>
      <c r="B371" s="2" t="s">
        <v>585</v>
      </c>
      <c r="C371" t="s">
        <v>1604</v>
      </c>
      <c r="D371" t="s">
        <v>1721</v>
      </c>
      <c r="E371" t="s">
        <v>1449</v>
      </c>
      <c r="F371" t="s">
        <v>1478</v>
      </c>
      <c r="G371" t="s">
        <v>12</v>
      </c>
      <c r="H371" t="s">
        <v>135</v>
      </c>
      <c r="I371" t="e">
        <f>_xlfn.XLOOKUP(ICT_questions_2022[[#This Row],[Question_nb]],Weights!#REF!,Weights!#REF!)</f>
        <v>#REF!</v>
      </c>
    </row>
    <row r="372" spans="1:9" x14ac:dyDescent="0.25">
      <c r="A372" s="2" t="s">
        <v>583</v>
      </c>
      <c r="B372" s="2" t="s">
        <v>586</v>
      </c>
      <c r="C372" t="s">
        <v>1604</v>
      </c>
      <c r="D372" t="s">
        <v>1721</v>
      </c>
      <c r="E372" t="s">
        <v>1449</v>
      </c>
      <c r="F372" t="s">
        <v>1479</v>
      </c>
      <c r="G372" t="s">
        <v>12</v>
      </c>
      <c r="H372" t="s">
        <v>137</v>
      </c>
      <c r="I372" t="e">
        <f>_xlfn.XLOOKUP(ICT_questions_2022[[#This Row],[Question_nb]],Weights!#REF!,Weights!#REF!)</f>
        <v>#REF!</v>
      </c>
    </row>
    <row r="373" spans="1:9" x14ac:dyDescent="0.25">
      <c r="A373" s="2" t="s">
        <v>583</v>
      </c>
      <c r="B373" s="2" t="s">
        <v>587</v>
      </c>
      <c r="C373" t="s">
        <v>1604</v>
      </c>
      <c r="D373" t="s">
        <v>1721</v>
      </c>
      <c r="E373" t="s">
        <v>1449</v>
      </c>
      <c r="F373" t="s">
        <v>1460</v>
      </c>
      <c r="G373" t="s">
        <v>12</v>
      </c>
      <c r="H373" t="s">
        <v>139</v>
      </c>
      <c r="I373" t="e">
        <f>_xlfn.XLOOKUP(ICT_questions_2022[[#This Row],[Question_nb]],Weights!#REF!,Weights!#REF!)</f>
        <v>#REF!</v>
      </c>
    </row>
    <row r="374" spans="1:9" x14ac:dyDescent="0.25">
      <c r="A374" s="2" t="s">
        <v>583</v>
      </c>
      <c r="B374" s="2" t="s">
        <v>588</v>
      </c>
      <c r="C374" t="s">
        <v>1604</v>
      </c>
      <c r="D374" t="s">
        <v>1721</v>
      </c>
      <c r="E374" t="s">
        <v>1449</v>
      </c>
      <c r="F374" t="s">
        <v>1480</v>
      </c>
      <c r="G374" t="s">
        <v>12</v>
      </c>
      <c r="H374" t="s">
        <v>141</v>
      </c>
      <c r="I374" t="e">
        <f>_xlfn.XLOOKUP(ICT_questions_2022[[#This Row],[Question_nb]],Weights!#REF!,Weights!#REF!)</f>
        <v>#REF!</v>
      </c>
    </row>
    <row r="375" spans="1:9" x14ac:dyDescent="0.25">
      <c r="A375" s="2" t="s">
        <v>583</v>
      </c>
      <c r="B375" s="2" t="s">
        <v>589</v>
      </c>
      <c r="C375" t="s">
        <v>1604</v>
      </c>
      <c r="D375" t="s">
        <v>1721</v>
      </c>
      <c r="E375" t="s">
        <v>1449</v>
      </c>
      <c r="F375" t="s">
        <v>1481</v>
      </c>
      <c r="G375" t="s">
        <v>12</v>
      </c>
      <c r="H375" t="s">
        <v>143</v>
      </c>
      <c r="I375" t="e">
        <f>_xlfn.XLOOKUP(ICT_questions_2022[[#This Row],[Question_nb]],Weights!#REF!,Weights!#REF!)</f>
        <v>#REF!</v>
      </c>
    </row>
    <row r="376" spans="1:9" x14ac:dyDescent="0.25">
      <c r="A376" s="2" t="s">
        <v>583</v>
      </c>
      <c r="B376" s="2" t="s">
        <v>590</v>
      </c>
      <c r="C376" t="s">
        <v>1604</v>
      </c>
      <c r="D376" t="s">
        <v>1721</v>
      </c>
      <c r="E376" t="s">
        <v>1449</v>
      </c>
      <c r="F376" t="s">
        <v>1605</v>
      </c>
      <c r="G376" t="s">
        <v>12</v>
      </c>
      <c r="H376" t="s">
        <v>591</v>
      </c>
      <c r="I376" t="e">
        <f>_xlfn.XLOOKUP(ICT_questions_2022[[#This Row],[Question_nb]],Weights!#REF!,Weights!#REF!)</f>
        <v>#REF!</v>
      </c>
    </row>
    <row r="377" spans="1:9" x14ac:dyDescent="0.25">
      <c r="A377" s="2" t="s">
        <v>583</v>
      </c>
      <c r="B377" s="2" t="s">
        <v>592</v>
      </c>
      <c r="C377" t="s">
        <v>1604</v>
      </c>
      <c r="D377" t="s">
        <v>1721</v>
      </c>
      <c r="E377" t="s">
        <v>1451</v>
      </c>
      <c r="F377" t="s">
        <v>1477</v>
      </c>
      <c r="G377" t="s">
        <v>12</v>
      </c>
      <c r="H377" t="s">
        <v>147</v>
      </c>
      <c r="I377" t="e">
        <f>_xlfn.XLOOKUP(ICT_questions_2022[[#This Row],[Question_nb]],Weights!#REF!,Weights!#REF!)</f>
        <v>#REF!</v>
      </c>
    </row>
    <row r="378" spans="1:9" x14ac:dyDescent="0.25">
      <c r="A378" s="2" t="s">
        <v>583</v>
      </c>
      <c r="B378" s="2" t="s">
        <v>593</v>
      </c>
      <c r="C378" t="s">
        <v>1604</v>
      </c>
      <c r="D378" t="s">
        <v>1721</v>
      </c>
      <c r="E378" t="s">
        <v>1451</v>
      </c>
      <c r="F378" t="s">
        <v>1478</v>
      </c>
      <c r="G378" t="s">
        <v>12</v>
      </c>
      <c r="H378" t="s">
        <v>149</v>
      </c>
      <c r="I378" t="e">
        <f>_xlfn.XLOOKUP(ICT_questions_2022[[#This Row],[Question_nb]],Weights!#REF!,Weights!#REF!)</f>
        <v>#REF!</v>
      </c>
    </row>
    <row r="379" spans="1:9" x14ac:dyDescent="0.25">
      <c r="A379" s="2" t="s">
        <v>583</v>
      </c>
      <c r="B379" s="2" t="s">
        <v>594</v>
      </c>
      <c r="C379" t="s">
        <v>1604</v>
      </c>
      <c r="D379" t="s">
        <v>1721</v>
      </c>
      <c r="E379" t="s">
        <v>1451</v>
      </c>
      <c r="F379" t="s">
        <v>1479</v>
      </c>
      <c r="G379" t="s">
        <v>12</v>
      </c>
      <c r="H379" t="s">
        <v>151</v>
      </c>
      <c r="I379" t="e">
        <f>_xlfn.XLOOKUP(ICT_questions_2022[[#This Row],[Question_nb]],Weights!#REF!,Weights!#REF!)</f>
        <v>#REF!</v>
      </c>
    </row>
    <row r="380" spans="1:9" x14ac:dyDescent="0.25">
      <c r="A380" s="2" t="s">
        <v>583</v>
      </c>
      <c r="B380" s="2" t="s">
        <v>595</v>
      </c>
      <c r="C380" t="s">
        <v>1604</v>
      </c>
      <c r="D380" t="s">
        <v>1721</v>
      </c>
      <c r="E380" t="s">
        <v>1451</v>
      </c>
      <c r="F380" t="s">
        <v>1460</v>
      </c>
      <c r="G380" t="s">
        <v>12</v>
      </c>
      <c r="H380" t="s">
        <v>153</v>
      </c>
      <c r="I380" t="e">
        <f>_xlfn.XLOOKUP(ICT_questions_2022[[#This Row],[Question_nb]],Weights!#REF!,Weights!#REF!)</f>
        <v>#REF!</v>
      </c>
    </row>
    <row r="381" spans="1:9" x14ac:dyDescent="0.25">
      <c r="A381" s="2" t="s">
        <v>583</v>
      </c>
      <c r="B381" s="2" t="s">
        <v>596</v>
      </c>
      <c r="C381" t="s">
        <v>1604</v>
      </c>
      <c r="D381" t="s">
        <v>1721</v>
      </c>
      <c r="E381" t="s">
        <v>1451</v>
      </c>
      <c r="F381" t="s">
        <v>1480</v>
      </c>
      <c r="G381" t="s">
        <v>12</v>
      </c>
      <c r="H381" t="s">
        <v>155</v>
      </c>
      <c r="I381" t="e">
        <f>_xlfn.XLOOKUP(ICT_questions_2022[[#This Row],[Question_nb]],Weights!#REF!,Weights!#REF!)</f>
        <v>#REF!</v>
      </c>
    </row>
    <row r="382" spans="1:9" x14ac:dyDescent="0.25">
      <c r="A382" s="2" t="s">
        <v>583</v>
      </c>
      <c r="B382" s="2" t="s">
        <v>597</v>
      </c>
      <c r="C382" t="s">
        <v>1604</v>
      </c>
      <c r="D382" t="s">
        <v>1721</v>
      </c>
      <c r="E382" t="s">
        <v>1451</v>
      </c>
      <c r="F382" t="s">
        <v>1481</v>
      </c>
      <c r="G382" t="s">
        <v>12</v>
      </c>
      <c r="H382" t="s">
        <v>157</v>
      </c>
      <c r="I382" t="e">
        <f>_xlfn.XLOOKUP(ICT_questions_2022[[#This Row],[Question_nb]],Weights!#REF!,Weights!#REF!)</f>
        <v>#REF!</v>
      </c>
    </row>
    <row r="383" spans="1:9" x14ac:dyDescent="0.25">
      <c r="A383" s="2" t="s">
        <v>583</v>
      </c>
      <c r="B383" s="2" t="s">
        <v>598</v>
      </c>
      <c r="C383" t="s">
        <v>1604</v>
      </c>
      <c r="D383" t="s">
        <v>1721</v>
      </c>
      <c r="E383" t="s">
        <v>1451</v>
      </c>
      <c r="F383" t="s">
        <v>1605</v>
      </c>
      <c r="G383" t="s">
        <v>12</v>
      </c>
      <c r="H383" t="s">
        <v>599</v>
      </c>
      <c r="I383" t="e">
        <f>_xlfn.XLOOKUP(ICT_questions_2022[[#This Row],[Question_nb]],Weights!#REF!,Weights!#REF!)</f>
        <v>#REF!</v>
      </c>
    </row>
    <row r="384" spans="1:9" x14ac:dyDescent="0.25">
      <c r="A384" s="2" t="s">
        <v>583</v>
      </c>
      <c r="B384" s="2" t="s">
        <v>600</v>
      </c>
      <c r="C384" t="s">
        <v>1604</v>
      </c>
      <c r="D384" t="s">
        <v>1721</v>
      </c>
      <c r="E384" t="s">
        <v>1452</v>
      </c>
      <c r="F384" t="s">
        <v>1477</v>
      </c>
      <c r="G384" t="s">
        <v>12</v>
      </c>
      <c r="H384" t="s">
        <v>161</v>
      </c>
      <c r="I384" t="e">
        <f>_xlfn.XLOOKUP(ICT_questions_2022[[#This Row],[Question_nb]],Weights!#REF!,Weights!#REF!)</f>
        <v>#REF!</v>
      </c>
    </row>
    <row r="385" spans="1:9" x14ac:dyDescent="0.25">
      <c r="A385" s="2" t="s">
        <v>583</v>
      </c>
      <c r="B385" s="2" t="s">
        <v>601</v>
      </c>
      <c r="C385" t="s">
        <v>1604</v>
      </c>
      <c r="D385" t="s">
        <v>1721</v>
      </c>
      <c r="E385" t="s">
        <v>1452</v>
      </c>
      <c r="F385" t="s">
        <v>1478</v>
      </c>
      <c r="G385" t="s">
        <v>12</v>
      </c>
      <c r="H385" t="s">
        <v>163</v>
      </c>
      <c r="I385" t="e">
        <f>_xlfn.XLOOKUP(ICT_questions_2022[[#This Row],[Question_nb]],Weights!#REF!,Weights!#REF!)</f>
        <v>#REF!</v>
      </c>
    </row>
    <row r="386" spans="1:9" x14ac:dyDescent="0.25">
      <c r="A386" s="2" t="s">
        <v>583</v>
      </c>
      <c r="B386" s="2" t="s">
        <v>602</v>
      </c>
      <c r="C386" t="s">
        <v>1604</v>
      </c>
      <c r="D386" t="s">
        <v>1721</v>
      </c>
      <c r="E386" t="s">
        <v>1452</v>
      </c>
      <c r="F386" t="s">
        <v>1479</v>
      </c>
      <c r="G386" t="s">
        <v>12</v>
      </c>
      <c r="H386" t="s">
        <v>165</v>
      </c>
      <c r="I386" t="e">
        <f>_xlfn.XLOOKUP(ICT_questions_2022[[#This Row],[Question_nb]],Weights!#REF!,Weights!#REF!)</f>
        <v>#REF!</v>
      </c>
    </row>
    <row r="387" spans="1:9" x14ac:dyDescent="0.25">
      <c r="A387" s="2" t="s">
        <v>583</v>
      </c>
      <c r="B387" s="2" t="s">
        <v>603</v>
      </c>
      <c r="C387" t="s">
        <v>1604</v>
      </c>
      <c r="D387" t="s">
        <v>1721</v>
      </c>
      <c r="E387" t="s">
        <v>1452</v>
      </c>
      <c r="F387" t="s">
        <v>1460</v>
      </c>
      <c r="G387" t="s">
        <v>12</v>
      </c>
      <c r="H387" t="s">
        <v>167</v>
      </c>
      <c r="I387" t="e">
        <f>_xlfn.XLOOKUP(ICT_questions_2022[[#This Row],[Question_nb]],Weights!#REF!,Weights!#REF!)</f>
        <v>#REF!</v>
      </c>
    </row>
    <row r="388" spans="1:9" x14ac:dyDescent="0.25">
      <c r="A388" s="2" t="s">
        <v>583</v>
      </c>
      <c r="B388" s="2" t="s">
        <v>604</v>
      </c>
      <c r="C388" t="s">
        <v>1604</v>
      </c>
      <c r="D388" t="s">
        <v>1721</v>
      </c>
      <c r="E388" t="s">
        <v>1452</v>
      </c>
      <c r="F388" t="s">
        <v>1480</v>
      </c>
      <c r="G388" t="s">
        <v>12</v>
      </c>
      <c r="H388" t="s">
        <v>169</v>
      </c>
      <c r="I388" t="e">
        <f>_xlfn.XLOOKUP(ICT_questions_2022[[#This Row],[Question_nb]],Weights!#REF!,Weights!#REF!)</f>
        <v>#REF!</v>
      </c>
    </row>
    <row r="389" spans="1:9" x14ac:dyDescent="0.25">
      <c r="A389" s="2" t="s">
        <v>583</v>
      </c>
      <c r="B389" s="2" t="s">
        <v>605</v>
      </c>
      <c r="C389" t="s">
        <v>1604</v>
      </c>
      <c r="D389" t="s">
        <v>1721</v>
      </c>
      <c r="E389" t="s">
        <v>1452</v>
      </c>
      <c r="F389" t="s">
        <v>1481</v>
      </c>
      <c r="G389" t="s">
        <v>12</v>
      </c>
      <c r="H389" t="s">
        <v>171</v>
      </c>
      <c r="I389" t="e">
        <f>_xlfn.XLOOKUP(ICT_questions_2022[[#This Row],[Question_nb]],Weights!#REF!,Weights!#REF!)</f>
        <v>#REF!</v>
      </c>
    </row>
    <row r="390" spans="1:9" x14ac:dyDescent="0.25">
      <c r="A390" s="2" t="s">
        <v>583</v>
      </c>
      <c r="B390" s="2" t="s">
        <v>606</v>
      </c>
      <c r="C390" t="s">
        <v>1604</v>
      </c>
      <c r="D390" t="s">
        <v>1721</v>
      </c>
      <c r="E390" t="s">
        <v>1452</v>
      </c>
      <c r="F390" t="s">
        <v>1605</v>
      </c>
      <c r="G390" t="s">
        <v>12</v>
      </c>
      <c r="H390" t="s">
        <v>607</v>
      </c>
      <c r="I390" t="e">
        <f>_xlfn.XLOOKUP(ICT_questions_2022[[#This Row],[Question_nb]],Weights!#REF!,Weights!#REF!)</f>
        <v>#REF!</v>
      </c>
    </row>
    <row r="391" spans="1:9" x14ac:dyDescent="0.25">
      <c r="A391" s="2" t="s">
        <v>583</v>
      </c>
      <c r="B391" s="2" t="s">
        <v>608</v>
      </c>
      <c r="C391" t="s">
        <v>1604</v>
      </c>
      <c r="D391" t="s">
        <v>1722</v>
      </c>
      <c r="E391" t="s">
        <v>1449</v>
      </c>
      <c r="F391" t="s">
        <v>1477</v>
      </c>
      <c r="G391" t="s">
        <v>12</v>
      </c>
      <c r="H391" t="s">
        <v>133</v>
      </c>
      <c r="I391" t="e">
        <f>_xlfn.XLOOKUP(ICT_questions_2022[[#This Row],[Question_nb]],Weights!#REF!,Weights!#REF!)</f>
        <v>#REF!</v>
      </c>
    </row>
    <row r="392" spans="1:9" x14ac:dyDescent="0.25">
      <c r="A392" s="2" t="s">
        <v>583</v>
      </c>
      <c r="B392" s="2" t="s">
        <v>609</v>
      </c>
      <c r="C392" t="s">
        <v>1604</v>
      </c>
      <c r="D392" t="s">
        <v>1722</v>
      </c>
      <c r="E392" t="s">
        <v>1449</v>
      </c>
      <c r="F392" t="s">
        <v>1478</v>
      </c>
      <c r="G392" t="s">
        <v>12</v>
      </c>
      <c r="H392" t="s">
        <v>135</v>
      </c>
      <c r="I392" t="e">
        <f>_xlfn.XLOOKUP(ICT_questions_2022[[#This Row],[Question_nb]],Weights!#REF!,Weights!#REF!)</f>
        <v>#REF!</v>
      </c>
    </row>
    <row r="393" spans="1:9" x14ac:dyDescent="0.25">
      <c r="A393" s="2" t="s">
        <v>583</v>
      </c>
      <c r="B393" s="2" t="s">
        <v>610</v>
      </c>
      <c r="C393" t="s">
        <v>1604</v>
      </c>
      <c r="D393" t="s">
        <v>1722</v>
      </c>
      <c r="E393" t="s">
        <v>1449</v>
      </c>
      <c r="F393" t="s">
        <v>1479</v>
      </c>
      <c r="G393" t="s">
        <v>12</v>
      </c>
      <c r="H393" t="s">
        <v>137</v>
      </c>
      <c r="I393" t="e">
        <f>_xlfn.XLOOKUP(ICT_questions_2022[[#This Row],[Question_nb]],Weights!#REF!,Weights!#REF!)</f>
        <v>#REF!</v>
      </c>
    </row>
    <row r="394" spans="1:9" x14ac:dyDescent="0.25">
      <c r="A394" s="2" t="s">
        <v>583</v>
      </c>
      <c r="B394" s="2" t="s">
        <v>611</v>
      </c>
      <c r="C394" t="s">
        <v>1604</v>
      </c>
      <c r="D394" t="s">
        <v>1722</v>
      </c>
      <c r="E394" t="s">
        <v>1449</v>
      </c>
      <c r="F394" t="s">
        <v>1460</v>
      </c>
      <c r="G394" t="s">
        <v>12</v>
      </c>
      <c r="H394" t="s">
        <v>139</v>
      </c>
      <c r="I394" t="e">
        <f>_xlfn.XLOOKUP(ICT_questions_2022[[#This Row],[Question_nb]],Weights!#REF!,Weights!#REF!)</f>
        <v>#REF!</v>
      </c>
    </row>
    <row r="395" spans="1:9" x14ac:dyDescent="0.25">
      <c r="A395" s="2" t="s">
        <v>583</v>
      </c>
      <c r="B395" s="2" t="s">
        <v>612</v>
      </c>
      <c r="C395" t="s">
        <v>1604</v>
      </c>
      <c r="D395" t="s">
        <v>1722</v>
      </c>
      <c r="E395" t="s">
        <v>1449</v>
      </c>
      <c r="F395" t="s">
        <v>1480</v>
      </c>
      <c r="G395" t="s">
        <v>12</v>
      </c>
      <c r="H395" t="s">
        <v>141</v>
      </c>
      <c r="I395" t="e">
        <f>_xlfn.XLOOKUP(ICT_questions_2022[[#This Row],[Question_nb]],Weights!#REF!,Weights!#REF!)</f>
        <v>#REF!</v>
      </c>
    </row>
    <row r="396" spans="1:9" x14ac:dyDescent="0.25">
      <c r="A396" s="2" t="s">
        <v>583</v>
      </c>
      <c r="B396" s="2" t="s">
        <v>613</v>
      </c>
      <c r="C396" t="s">
        <v>1604</v>
      </c>
      <c r="D396" t="s">
        <v>1722</v>
      </c>
      <c r="E396" t="s">
        <v>1449</v>
      </c>
      <c r="F396" t="s">
        <v>1481</v>
      </c>
      <c r="G396" t="s">
        <v>12</v>
      </c>
      <c r="H396" t="s">
        <v>143</v>
      </c>
      <c r="I396" t="e">
        <f>_xlfn.XLOOKUP(ICT_questions_2022[[#This Row],[Question_nb]],Weights!#REF!,Weights!#REF!)</f>
        <v>#REF!</v>
      </c>
    </row>
    <row r="397" spans="1:9" x14ac:dyDescent="0.25">
      <c r="A397" s="2" t="s">
        <v>583</v>
      </c>
      <c r="B397" s="2" t="s">
        <v>614</v>
      </c>
      <c r="C397" t="s">
        <v>1604</v>
      </c>
      <c r="D397" t="s">
        <v>1722</v>
      </c>
      <c r="E397" t="s">
        <v>1449</v>
      </c>
      <c r="F397" t="s">
        <v>1606</v>
      </c>
      <c r="G397" t="s">
        <v>12</v>
      </c>
      <c r="H397" t="s">
        <v>591</v>
      </c>
      <c r="I397" t="e">
        <f>_xlfn.XLOOKUP(ICT_questions_2022[[#This Row],[Question_nb]],Weights!#REF!,Weights!#REF!)</f>
        <v>#REF!</v>
      </c>
    </row>
    <row r="398" spans="1:9" x14ac:dyDescent="0.25">
      <c r="A398" s="2" t="s">
        <v>583</v>
      </c>
      <c r="B398" s="2" t="s">
        <v>615</v>
      </c>
      <c r="C398" t="s">
        <v>1604</v>
      </c>
      <c r="D398" t="s">
        <v>1722</v>
      </c>
      <c r="E398" t="s">
        <v>1451</v>
      </c>
      <c r="F398" t="s">
        <v>1477</v>
      </c>
      <c r="G398" t="s">
        <v>12</v>
      </c>
      <c r="H398" t="s">
        <v>147</v>
      </c>
      <c r="I398" t="e">
        <f>_xlfn.XLOOKUP(ICT_questions_2022[[#This Row],[Question_nb]],Weights!#REF!,Weights!#REF!)</f>
        <v>#REF!</v>
      </c>
    </row>
    <row r="399" spans="1:9" x14ac:dyDescent="0.25">
      <c r="A399" s="2" t="s">
        <v>583</v>
      </c>
      <c r="B399" s="2" t="s">
        <v>616</v>
      </c>
      <c r="C399" t="s">
        <v>1604</v>
      </c>
      <c r="D399" t="s">
        <v>1722</v>
      </c>
      <c r="E399" t="s">
        <v>1451</v>
      </c>
      <c r="F399" t="s">
        <v>1478</v>
      </c>
      <c r="G399" t="s">
        <v>12</v>
      </c>
      <c r="H399" t="s">
        <v>149</v>
      </c>
      <c r="I399" t="e">
        <f>_xlfn.XLOOKUP(ICT_questions_2022[[#This Row],[Question_nb]],Weights!#REF!,Weights!#REF!)</f>
        <v>#REF!</v>
      </c>
    </row>
    <row r="400" spans="1:9" x14ac:dyDescent="0.25">
      <c r="A400" s="2" t="s">
        <v>583</v>
      </c>
      <c r="B400" s="2" t="s">
        <v>617</v>
      </c>
      <c r="C400" t="s">
        <v>1604</v>
      </c>
      <c r="D400" t="s">
        <v>1722</v>
      </c>
      <c r="E400" t="s">
        <v>1451</v>
      </c>
      <c r="F400" t="s">
        <v>1479</v>
      </c>
      <c r="G400" t="s">
        <v>12</v>
      </c>
      <c r="H400" t="s">
        <v>151</v>
      </c>
      <c r="I400" t="e">
        <f>_xlfn.XLOOKUP(ICT_questions_2022[[#This Row],[Question_nb]],Weights!#REF!,Weights!#REF!)</f>
        <v>#REF!</v>
      </c>
    </row>
    <row r="401" spans="1:9" x14ac:dyDescent="0.25">
      <c r="A401" s="2" t="s">
        <v>583</v>
      </c>
      <c r="B401" s="2" t="s">
        <v>618</v>
      </c>
      <c r="C401" t="s">
        <v>1604</v>
      </c>
      <c r="D401" t="s">
        <v>1722</v>
      </c>
      <c r="E401" t="s">
        <v>1451</v>
      </c>
      <c r="F401" t="s">
        <v>1460</v>
      </c>
      <c r="G401" t="s">
        <v>12</v>
      </c>
      <c r="H401" t="s">
        <v>153</v>
      </c>
      <c r="I401" t="e">
        <f>_xlfn.XLOOKUP(ICT_questions_2022[[#This Row],[Question_nb]],Weights!#REF!,Weights!#REF!)</f>
        <v>#REF!</v>
      </c>
    </row>
    <row r="402" spans="1:9" x14ac:dyDescent="0.25">
      <c r="A402" s="2" t="s">
        <v>583</v>
      </c>
      <c r="B402" s="2" t="s">
        <v>619</v>
      </c>
      <c r="C402" t="s">
        <v>1604</v>
      </c>
      <c r="D402" t="s">
        <v>1722</v>
      </c>
      <c r="E402" t="s">
        <v>1451</v>
      </c>
      <c r="F402" t="s">
        <v>1480</v>
      </c>
      <c r="G402" t="s">
        <v>12</v>
      </c>
      <c r="H402" t="s">
        <v>155</v>
      </c>
      <c r="I402" t="e">
        <f>_xlfn.XLOOKUP(ICT_questions_2022[[#This Row],[Question_nb]],Weights!#REF!,Weights!#REF!)</f>
        <v>#REF!</v>
      </c>
    </row>
    <row r="403" spans="1:9" x14ac:dyDescent="0.25">
      <c r="A403" s="2" t="s">
        <v>583</v>
      </c>
      <c r="B403" s="2" t="s">
        <v>620</v>
      </c>
      <c r="C403" t="s">
        <v>1604</v>
      </c>
      <c r="D403" t="s">
        <v>1722</v>
      </c>
      <c r="E403" t="s">
        <v>1451</v>
      </c>
      <c r="F403" t="s">
        <v>1481</v>
      </c>
      <c r="G403" t="s">
        <v>12</v>
      </c>
      <c r="H403" t="s">
        <v>157</v>
      </c>
      <c r="I403" t="e">
        <f>_xlfn.XLOOKUP(ICT_questions_2022[[#This Row],[Question_nb]],Weights!#REF!,Weights!#REF!)</f>
        <v>#REF!</v>
      </c>
    </row>
    <row r="404" spans="1:9" x14ac:dyDescent="0.25">
      <c r="A404" s="2" t="s">
        <v>583</v>
      </c>
      <c r="B404" s="2" t="s">
        <v>621</v>
      </c>
      <c r="C404" t="s">
        <v>1604</v>
      </c>
      <c r="D404" t="s">
        <v>1722</v>
      </c>
      <c r="E404" t="s">
        <v>1451</v>
      </c>
      <c r="F404" t="s">
        <v>1606</v>
      </c>
      <c r="G404" t="s">
        <v>12</v>
      </c>
      <c r="H404" t="s">
        <v>599</v>
      </c>
      <c r="I404" t="e">
        <f>_xlfn.XLOOKUP(ICT_questions_2022[[#This Row],[Question_nb]],Weights!#REF!,Weights!#REF!)</f>
        <v>#REF!</v>
      </c>
    </row>
    <row r="405" spans="1:9" x14ac:dyDescent="0.25">
      <c r="A405" s="2" t="s">
        <v>583</v>
      </c>
      <c r="B405" s="2" t="s">
        <v>622</v>
      </c>
      <c r="C405" t="s">
        <v>1604</v>
      </c>
      <c r="D405" t="s">
        <v>1722</v>
      </c>
      <c r="E405" t="s">
        <v>1452</v>
      </c>
      <c r="F405" t="s">
        <v>1477</v>
      </c>
      <c r="G405" t="s">
        <v>12</v>
      </c>
      <c r="H405" t="s">
        <v>161</v>
      </c>
      <c r="I405" t="e">
        <f>_xlfn.XLOOKUP(ICT_questions_2022[[#This Row],[Question_nb]],Weights!#REF!,Weights!#REF!)</f>
        <v>#REF!</v>
      </c>
    </row>
    <row r="406" spans="1:9" x14ac:dyDescent="0.25">
      <c r="A406" s="2" t="s">
        <v>583</v>
      </c>
      <c r="B406" s="2" t="s">
        <v>623</v>
      </c>
      <c r="C406" t="s">
        <v>1604</v>
      </c>
      <c r="D406" t="s">
        <v>1722</v>
      </c>
      <c r="E406" t="s">
        <v>1452</v>
      </c>
      <c r="F406" t="s">
        <v>1478</v>
      </c>
      <c r="G406" t="s">
        <v>12</v>
      </c>
      <c r="H406" t="s">
        <v>163</v>
      </c>
      <c r="I406" t="e">
        <f>_xlfn.XLOOKUP(ICT_questions_2022[[#This Row],[Question_nb]],Weights!#REF!,Weights!#REF!)</f>
        <v>#REF!</v>
      </c>
    </row>
    <row r="407" spans="1:9" x14ac:dyDescent="0.25">
      <c r="A407" s="2" t="s">
        <v>583</v>
      </c>
      <c r="B407" s="2" t="s">
        <v>624</v>
      </c>
      <c r="C407" t="s">
        <v>1604</v>
      </c>
      <c r="D407" t="s">
        <v>1722</v>
      </c>
      <c r="E407" t="s">
        <v>1452</v>
      </c>
      <c r="F407" t="s">
        <v>1479</v>
      </c>
      <c r="G407" t="s">
        <v>12</v>
      </c>
      <c r="H407" t="s">
        <v>165</v>
      </c>
      <c r="I407" t="e">
        <f>_xlfn.XLOOKUP(ICT_questions_2022[[#This Row],[Question_nb]],Weights!#REF!,Weights!#REF!)</f>
        <v>#REF!</v>
      </c>
    </row>
    <row r="408" spans="1:9" x14ac:dyDescent="0.25">
      <c r="A408" s="2" t="s">
        <v>583</v>
      </c>
      <c r="B408" s="2" t="s">
        <v>625</v>
      </c>
      <c r="C408" t="s">
        <v>1604</v>
      </c>
      <c r="D408" t="s">
        <v>1722</v>
      </c>
      <c r="E408" t="s">
        <v>1452</v>
      </c>
      <c r="F408" t="s">
        <v>1460</v>
      </c>
      <c r="G408" t="s">
        <v>12</v>
      </c>
      <c r="H408" t="s">
        <v>167</v>
      </c>
      <c r="I408" t="e">
        <f>_xlfn.XLOOKUP(ICT_questions_2022[[#This Row],[Question_nb]],Weights!#REF!,Weights!#REF!)</f>
        <v>#REF!</v>
      </c>
    </row>
    <row r="409" spans="1:9" x14ac:dyDescent="0.25">
      <c r="A409" s="2" t="s">
        <v>583</v>
      </c>
      <c r="B409" s="2" t="s">
        <v>626</v>
      </c>
      <c r="C409" t="s">
        <v>1604</v>
      </c>
      <c r="D409" t="s">
        <v>1722</v>
      </c>
      <c r="E409" t="s">
        <v>1452</v>
      </c>
      <c r="F409" t="s">
        <v>1480</v>
      </c>
      <c r="G409" t="s">
        <v>12</v>
      </c>
      <c r="H409" t="s">
        <v>169</v>
      </c>
      <c r="I409" t="e">
        <f>_xlfn.XLOOKUP(ICT_questions_2022[[#This Row],[Question_nb]],Weights!#REF!,Weights!#REF!)</f>
        <v>#REF!</v>
      </c>
    </row>
    <row r="410" spans="1:9" x14ac:dyDescent="0.25">
      <c r="A410" s="2" t="s">
        <v>583</v>
      </c>
      <c r="B410" s="2" t="s">
        <v>627</v>
      </c>
      <c r="C410" t="s">
        <v>1604</v>
      </c>
      <c r="D410" t="s">
        <v>1722</v>
      </c>
      <c r="E410" t="s">
        <v>1452</v>
      </c>
      <c r="F410" t="s">
        <v>1481</v>
      </c>
      <c r="G410" t="s">
        <v>12</v>
      </c>
      <c r="H410" t="s">
        <v>171</v>
      </c>
      <c r="I410" t="e">
        <f>_xlfn.XLOOKUP(ICT_questions_2022[[#This Row],[Question_nb]],Weights!#REF!,Weights!#REF!)</f>
        <v>#REF!</v>
      </c>
    </row>
    <row r="411" spans="1:9" x14ac:dyDescent="0.25">
      <c r="A411" s="2" t="s">
        <v>583</v>
      </c>
      <c r="B411" s="2" t="s">
        <v>628</v>
      </c>
      <c r="C411" t="s">
        <v>1604</v>
      </c>
      <c r="D411" t="s">
        <v>1722</v>
      </c>
      <c r="E411" t="s">
        <v>1452</v>
      </c>
      <c r="F411" t="s">
        <v>1606</v>
      </c>
      <c r="G411" t="s">
        <v>12</v>
      </c>
      <c r="H411" t="s">
        <v>607</v>
      </c>
      <c r="I411" t="e">
        <f>_xlfn.XLOOKUP(ICT_questions_2022[[#This Row],[Question_nb]],Weights!#REF!,Weights!#REF!)</f>
        <v>#REF!</v>
      </c>
    </row>
    <row r="412" spans="1:9" x14ac:dyDescent="0.25">
      <c r="A412" s="2" t="s">
        <v>629</v>
      </c>
      <c r="B412" s="2" t="s">
        <v>630</v>
      </c>
      <c r="C412" t="s">
        <v>1607</v>
      </c>
      <c r="D412" t="s">
        <v>1730</v>
      </c>
      <c r="E412" t="s">
        <v>1449</v>
      </c>
      <c r="F412" t="s">
        <v>1608</v>
      </c>
      <c r="G412" t="s">
        <v>17</v>
      </c>
      <c r="H412" t="s">
        <v>631</v>
      </c>
      <c r="I412" t="e">
        <f>_xlfn.XLOOKUP(ICT_questions_2022[[#This Row],[Question_nb]],Weights!#REF!,Weights!#REF!)</f>
        <v>#REF!</v>
      </c>
    </row>
    <row r="413" spans="1:9" x14ac:dyDescent="0.25">
      <c r="A413" s="2" t="s">
        <v>629</v>
      </c>
      <c r="B413" s="2" t="s">
        <v>632</v>
      </c>
      <c r="C413" t="s">
        <v>1607</v>
      </c>
      <c r="D413" t="s">
        <v>1730</v>
      </c>
      <c r="E413" t="s">
        <v>1449</v>
      </c>
      <c r="F413" t="s">
        <v>1609</v>
      </c>
      <c r="G413" t="s">
        <v>17</v>
      </c>
      <c r="H413" t="s">
        <v>633</v>
      </c>
      <c r="I413" t="e">
        <f>_xlfn.XLOOKUP(ICT_questions_2022[[#This Row],[Question_nb]],Weights!#REF!,Weights!#REF!)</f>
        <v>#REF!</v>
      </c>
    </row>
    <row r="414" spans="1:9" x14ac:dyDescent="0.25">
      <c r="A414" s="2" t="s">
        <v>629</v>
      </c>
      <c r="B414" s="2" t="s">
        <v>634</v>
      </c>
      <c r="C414" t="s">
        <v>1607</v>
      </c>
      <c r="D414" t="s">
        <v>1730</v>
      </c>
      <c r="E414" t="s">
        <v>1449</v>
      </c>
      <c r="F414" t="s">
        <v>1610</v>
      </c>
      <c r="G414" t="s">
        <v>17</v>
      </c>
      <c r="H414" t="s">
        <v>635</v>
      </c>
      <c r="I414" t="e">
        <f>_xlfn.XLOOKUP(ICT_questions_2022[[#This Row],[Question_nb]],Weights!#REF!,Weights!#REF!)</f>
        <v>#REF!</v>
      </c>
    </row>
    <row r="415" spans="1:9" x14ac:dyDescent="0.25">
      <c r="A415" s="2" t="s">
        <v>629</v>
      </c>
      <c r="B415" s="2" t="s">
        <v>636</v>
      </c>
      <c r="C415" t="s">
        <v>1607</v>
      </c>
      <c r="D415" t="s">
        <v>1730</v>
      </c>
      <c r="E415" t="s">
        <v>1449</v>
      </c>
      <c r="F415" t="s">
        <v>1611</v>
      </c>
      <c r="G415" t="s">
        <v>17</v>
      </c>
      <c r="H415" t="s">
        <v>637</v>
      </c>
      <c r="I415" t="e">
        <f>_xlfn.XLOOKUP(ICT_questions_2022[[#This Row],[Question_nb]],Weights!#REF!,Weights!#REF!)</f>
        <v>#REF!</v>
      </c>
    </row>
    <row r="416" spans="1:9" x14ac:dyDescent="0.25">
      <c r="A416" s="2" t="s">
        <v>629</v>
      </c>
      <c r="B416" s="2" t="s">
        <v>638</v>
      </c>
      <c r="C416" t="s">
        <v>1607</v>
      </c>
      <c r="D416" t="s">
        <v>1730</v>
      </c>
      <c r="E416" t="s">
        <v>1449</v>
      </c>
      <c r="F416" t="s">
        <v>1612</v>
      </c>
      <c r="G416" t="s">
        <v>17</v>
      </c>
      <c r="H416" t="s">
        <v>639</v>
      </c>
      <c r="I416" t="e">
        <f>_xlfn.XLOOKUP(ICT_questions_2022[[#This Row],[Question_nb]],Weights!#REF!,Weights!#REF!)</f>
        <v>#REF!</v>
      </c>
    </row>
    <row r="417" spans="1:9" x14ac:dyDescent="0.25">
      <c r="A417" s="2" t="s">
        <v>629</v>
      </c>
      <c r="B417" s="2" t="s">
        <v>640</v>
      </c>
      <c r="C417" t="s">
        <v>1607</v>
      </c>
      <c r="D417" t="s">
        <v>1730</v>
      </c>
      <c r="E417" t="s">
        <v>1449</v>
      </c>
      <c r="F417" t="s">
        <v>1613</v>
      </c>
      <c r="G417" t="s">
        <v>17</v>
      </c>
      <c r="H417" t="s">
        <v>641</v>
      </c>
      <c r="I417" t="e">
        <f>_xlfn.XLOOKUP(ICT_questions_2022[[#This Row],[Question_nb]],Weights!#REF!,Weights!#REF!)</f>
        <v>#REF!</v>
      </c>
    </row>
    <row r="418" spans="1:9" x14ac:dyDescent="0.25">
      <c r="A418" s="2" t="s">
        <v>629</v>
      </c>
      <c r="B418" s="2" t="s">
        <v>642</v>
      </c>
      <c r="C418" t="s">
        <v>1607</v>
      </c>
      <c r="D418" t="s">
        <v>1730</v>
      </c>
      <c r="E418" t="s">
        <v>1449</v>
      </c>
      <c r="F418" t="s">
        <v>1605</v>
      </c>
      <c r="G418" t="s">
        <v>17</v>
      </c>
      <c r="H418" t="s">
        <v>643</v>
      </c>
      <c r="I418" t="e">
        <f>_xlfn.XLOOKUP(ICT_questions_2022[[#This Row],[Question_nb]],Weights!#REF!,Weights!#REF!)</f>
        <v>#REF!</v>
      </c>
    </row>
    <row r="419" spans="1:9" x14ac:dyDescent="0.25">
      <c r="A419" s="2" t="s">
        <v>629</v>
      </c>
      <c r="B419" s="2" t="s">
        <v>644</v>
      </c>
      <c r="C419" t="s">
        <v>1607</v>
      </c>
      <c r="D419" t="s">
        <v>1730</v>
      </c>
      <c r="E419" t="s">
        <v>1451</v>
      </c>
      <c r="F419" t="s">
        <v>1608</v>
      </c>
      <c r="G419" t="s">
        <v>17</v>
      </c>
      <c r="H419" t="s">
        <v>645</v>
      </c>
      <c r="I419" t="e">
        <f>_xlfn.XLOOKUP(ICT_questions_2022[[#This Row],[Question_nb]],Weights!#REF!,Weights!#REF!)</f>
        <v>#REF!</v>
      </c>
    </row>
    <row r="420" spans="1:9" x14ac:dyDescent="0.25">
      <c r="A420" s="2" t="s">
        <v>629</v>
      </c>
      <c r="B420" s="2" t="s">
        <v>646</v>
      </c>
      <c r="C420" t="s">
        <v>1607</v>
      </c>
      <c r="D420" t="s">
        <v>1730</v>
      </c>
      <c r="E420" t="s">
        <v>1451</v>
      </c>
      <c r="F420" t="s">
        <v>1609</v>
      </c>
      <c r="G420" t="s">
        <v>17</v>
      </c>
      <c r="H420" t="s">
        <v>647</v>
      </c>
      <c r="I420" t="e">
        <f>_xlfn.XLOOKUP(ICT_questions_2022[[#This Row],[Question_nb]],Weights!#REF!,Weights!#REF!)</f>
        <v>#REF!</v>
      </c>
    </row>
    <row r="421" spans="1:9" x14ac:dyDescent="0.25">
      <c r="A421" s="2" t="s">
        <v>629</v>
      </c>
      <c r="B421" s="2" t="s">
        <v>648</v>
      </c>
      <c r="C421" t="s">
        <v>1607</v>
      </c>
      <c r="D421" t="s">
        <v>1730</v>
      </c>
      <c r="E421" t="s">
        <v>1451</v>
      </c>
      <c r="F421" t="s">
        <v>1610</v>
      </c>
      <c r="G421" t="s">
        <v>17</v>
      </c>
      <c r="H421" t="s">
        <v>649</v>
      </c>
      <c r="I421" t="e">
        <f>_xlfn.XLOOKUP(ICT_questions_2022[[#This Row],[Question_nb]],Weights!#REF!,Weights!#REF!)</f>
        <v>#REF!</v>
      </c>
    </row>
    <row r="422" spans="1:9" x14ac:dyDescent="0.25">
      <c r="A422" s="2" t="s">
        <v>629</v>
      </c>
      <c r="B422" s="2" t="s">
        <v>650</v>
      </c>
      <c r="C422" t="s">
        <v>1607</v>
      </c>
      <c r="D422" t="s">
        <v>1730</v>
      </c>
      <c r="E422" t="s">
        <v>1451</v>
      </c>
      <c r="F422" t="s">
        <v>1611</v>
      </c>
      <c r="G422" t="s">
        <v>17</v>
      </c>
      <c r="H422" t="s">
        <v>651</v>
      </c>
      <c r="I422" t="e">
        <f>_xlfn.XLOOKUP(ICT_questions_2022[[#This Row],[Question_nb]],Weights!#REF!,Weights!#REF!)</f>
        <v>#REF!</v>
      </c>
    </row>
    <row r="423" spans="1:9" x14ac:dyDescent="0.25">
      <c r="A423" s="2" t="s">
        <v>629</v>
      </c>
      <c r="B423" s="2" t="s">
        <v>652</v>
      </c>
      <c r="C423" t="s">
        <v>1607</v>
      </c>
      <c r="D423" t="s">
        <v>1730</v>
      </c>
      <c r="E423" t="s">
        <v>1451</v>
      </c>
      <c r="F423" t="s">
        <v>1612</v>
      </c>
      <c r="G423" t="s">
        <v>17</v>
      </c>
      <c r="H423" t="s">
        <v>653</v>
      </c>
      <c r="I423" t="e">
        <f>_xlfn.XLOOKUP(ICT_questions_2022[[#This Row],[Question_nb]],Weights!#REF!,Weights!#REF!)</f>
        <v>#REF!</v>
      </c>
    </row>
    <row r="424" spans="1:9" x14ac:dyDescent="0.25">
      <c r="A424" s="2" t="s">
        <v>629</v>
      </c>
      <c r="B424" s="2" t="s">
        <v>654</v>
      </c>
      <c r="C424" t="s">
        <v>1607</v>
      </c>
      <c r="D424" t="s">
        <v>1730</v>
      </c>
      <c r="E424" t="s">
        <v>1451</v>
      </c>
      <c r="F424" t="s">
        <v>1613</v>
      </c>
      <c r="G424" t="s">
        <v>17</v>
      </c>
      <c r="H424" t="s">
        <v>655</v>
      </c>
      <c r="I424" t="e">
        <f>_xlfn.XLOOKUP(ICT_questions_2022[[#This Row],[Question_nb]],Weights!#REF!,Weights!#REF!)</f>
        <v>#REF!</v>
      </c>
    </row>
    <row r="425" spans="1:9" x14ac:dyDescent="0.25">
      <c r="A425" s="2" t="s">
        <v>629</v>
      </c>
      <c r="B425" s="2" t="s">
        <v>656</v>
      </c>
      <c r="C425" t="s">
        <v>1607</v>
      </c>
      <c r="D425" t="s">
        <v>1730</v>
      </c>
      <c r="E425" t="s">
        <v>1451</v>
      </c>
      <c r="F425" t="s">
        <v>1605</v>
      </c>
      <c r="G425" t="s">
        <v>17</v>
      </c>
      <c r="H425" t="s">
        <v>657</v>
      </c>
      <c r="I425" t="e">
        <f>_xlfn.XLOOKUP(ICT_questions_2022[[#This Row],[Question_nb]],Weights!#REF!,Weights!#REF!)</f>
        <v>#REF!</v>
      </c>
    </row>
    <row r="426" spans="1:9" x14ac:dyDescent="0.25">
      <c r="A426" s="2" t="s">
        <v>629</v>
      </c>
      <c r="B426" s="2" t="s">
        <v>658</v>
      </c>
      <c r="C426" t="s">
        <v>1607</v>
      </c>
      <c r="D426" t="s">
        <v>1730</v>
      </c>
      <c r="E426" t="s">
        <v>1452</v>
      </c>
      <c r="F426" t="s">
        <v>1608</v>
      </c>
      <c r="G426" t="s">
        <v>17</v>
      </c>
      <c r="H426" t="s">
        <v>659</v>
      </c>
      <c r="I426" t="e">
        <f>_xlfn.XLOOKUP(ICT_questions_2022[[#This Row],[Question_nb]],Weights!#REF!,Weights!#REF!)</f>
        <v>#REF!</v>
      </c>
    </row>
    <row r="427" spans="1:9" x14ac:dyDescent="0.25">
      <c r="A427" s="2" t="s">
        <v>629</v>
      </c>
      <c r="B427" s="2" t="s">
        <v>660</v>
      </c>
      <c r="C427" t="s">
        <v>1607</v>
      </c>
      <c r="D427" t="s">
        <v>1730</v>
      </c>
      <c r="E427" t="s">
        <v>1452</v>
      </c>
      <c r="F427" t="s">
        <v>1609</v>
      </c>
      <c r="G427" t="s">
        <v>17</v>
      </c>
      <c r="H427" t="s">
        <v>661</v>
      </c>
      <c r="I427" t="e">
        <f>_xlfn.XLOOKUP(ICT_questions_2022[[#This Row],[Question_nb]],Weights!#REF!,Weights!#REF!)</f>
        <v>#REF!</v>
      </c>
    </row>
    <row r="428" spans="1:9" x14ac:dyDescent="0.25">
      <c r="A428" s="2" t="s">
        <v>629</v>
      </c>
      <c r="B428" s="2" t="s">
        <v>662</v>
      </c>
      <c r="C428" t="s">
        <v>1607</v>
      </c>
      <c r="D428" t="s">
        <v>1730</v>
      </c>
      <c r="E428" t="s">
        <v>1452</v>
      </c>
      <c r="F428" t="s">
        <v>1610</v>
      </c>
      <c r="G428" t="s">
        <v>17</v>
      </c>
      <c r="H428" t="s">
        <v>663</v>
      </c>
      <c r="I428" t="e">
        <f>_xlfn.XLOOKUP(ICT_questions_2022[[#This Row],[Question_nb]],Weights!#REF!,Weights!#REF!)</f>
        <v>#REF!</v>
      </c>
    </row>
    <row r="429" spans="1:9" x14ac:dyDescent="0.25">
      <c r="A429" s="2" t="s">
        <v>629</v>
      </c>
      <c r="B429" s="2" t="s">
        <v>664</v>
      </c>
      <c r="C429" t="s">
        <v>1607</v>
      </c>
      <c r="D429" t="s">
        <v>1730</v>
      </c>
      <c r="E429" t="s">
        <v>1452</v>
      </c>
      <c r="F429" t="s">
        <v>1611</v>
      </c>
      <c r="G429" t="s">
        <v>17</v>
      </c>
      <c r="H429" t="s">
        <v>665</v>
      </c>
      <c r="I429" t="e">
        <f>_xlfn.XLOOKUP(ICT_questions_2022[[#This Row],[Question_nb]],Weights!#REF!,Weights!#REF!)</f>
        <v>#REF!</v>
      </c>
    </row>
    <row r="430" spans="1:9" x14ac:dyDescent="0.25">
      <c r="A430" s="2" t="s">
        <v>629</v>
      </c>
      <c r="B430" s="2" t="s">
        <v>666</v>
      </c>
      <c r="C430" t="s">
        <v>1607</v>
      </c>
      <c r="D430" t="s">
        <v>1730</v>
      </c>
      <c r="E430" t="s">
        <v>1452</v>
      </c>
      <c r="F430" t="s">
        <v>1612</v>
      </c>
      <c r="G430" t="s">
        <v>17</v>
      </c>
      <c r="H430" t="s">
        <v>667</v>
      </c>
      <c r="I430" t="e">
        <f>_xlfn.XLOOKUP(ICT_questions_2022[[#This Row],[Question_nb]],Weights!#REF!,Weights!#REF!)</f>
        <v>#REF!</v>
      </c>
    </row>
    <row r="431" spans="1:9" x14ac:dyDescent="0.25">
      <c r="A431" s="2" t="s">
        <v>629</v>
      </c>
      <c r="B431" s="2" t="s">
        <v>668</v>
      </c>
      <c r="C431" t="s">
        <v>1607</v>
      </c>
      <c r="D431" t="s">
        <v>1730</v>
      </c>
      <c r="E431" t="s">
        <v>1452</v>
      </c>
      <c r="F431" t="s">
        <v>1613</v>
      </c>
      <c r="G431" t="s">
        <v>17</v>
      </c>
      <c r="H431" t="s">
        <v>669</v>
      </c>
      <c r="I431" t="e">
        <f>_xlfn.XLOOKUP(ICT_questions_2022[[#This Row],[Question_nb]],Weights!#REF!,Weights!#REF!)</f>
        <v>#REF!</v>
      </c>
    </row>
    <row r="432" spans="1:9" x14ac:dyDescent="0.25">
      <c r="A432" s="2" t="s">
        <v>629</v>
      </c>
      <c r="B432" s="2" t="s">
        <v>670</v>
      </c>
      <c r="C432" t="s">
        <v>1607</v>
      </c>
      <c r="D432" t="s">
        <v>1730</v>
      </c>
      <c r="E432" t="s">
        <v>1452</v>
      </c>
      <c r="F432" t="s">
        <v>1605</v>
      </c>
      <c r="G432" t="s">
        <v>17</v>
      </c>
      <c r="H432" t="s">
        <v>671</v>
      </c>
      <c r="I432" t="e">
        <f>_xlfn.XLOOKUP(ICT_questions_2022[[#This Row],[Question_nb]],Weights!#REF!,Weights!#REF!)</f>
        <v>#REF!</v>
      </c>
    </row>
    <row r="433" spans="1:9" x14ac:dyDescent="0.25">
      <c r="A433" s="2" t="s">
        <v>629</v>
      </c>
      <c r="B433" s="2" t="s">
        <v>672</v>
      </c>
      <c r="C433" t="s">
        <v>1607</v>
      </c>
      <c r="D433" t="s">
        <v>1726</v>
      </c>
      <c r="E433" t="s">
        <v>1449</v>
      </c>
      <c r="F433" t="s">
        <v>1614</v>
      </c>
      <c r="G433" t="s">
        <v>17</v>
      </c>
      <c r="H433" t="s">
        <v>673</v>
      </c>
      <c r="I433" t="e">
        <f>_xlfn.XLOOKUP(ICT_questions_2022[[#This Row],[Question_nb]],Weights!#REF!,Weights!#REF!)</f>
        <v>#REF!</v>
      </c>
    </row>
    <row r="434" spans="1:9" x14ac:dyDescent="0.25">
      <c r="A434" s="2" t="s">
        <v>629</v>
      </c>
      <c r="B434" s="2" t="s">
        <v>674</v>
      </c>
      <c r="C434" t="s">
        <v>1607</v>
      </c>
      <c r="D434" t="s">
        <v>1726</v>
      </c>
      <c r="E434" t="s">
        <v>1449</v>
      </c>
      <c r="F434" t="s">
        <v>1615</v>
      </c>
      <c r="G434" t="s">
        <v>17</v>
      </c>
      <c r="H434" t="s">
        <v>675</v>
      </c>
      <c r="I434" t="e">
        <f>_xlfn.XLOOKUP(ICT_questions_2022[[#This Row],[Question_nb]],Weights!#REF!,Weights!#REF!)</f>
        <v>#REF!</v>
      </c>
    </row>
    <row r="435" spans="1:9" x14ac:dyDescent="0.25">
      <c r="A435" s="2" t="s">
        <v>629</v>
      </c>
      <c r="B435" s="2" t="s">
        <v>676</v>
      </c>
      <c r="C435" t="s">
        <v>1607</v>
      </c>
      <c r="D435" t="s">
        <v>1726</v>
      </c>
      <c r="E435" t="s">
        <v>1449</v>
      </c>
      <c r="F435" t="s">
        <v>1605</v>
      </c>
      <c r="G435" t="s">
        <v>17</v>
      </c>
      <c r="H435" t="s">
        <v>643</v>
      </c>
      <c r="I435" t="e">
        <f>_xlfn.XLOOKUP(ICT_questions_2022[[#This Row],[Question_nb]],Weights!#REF!,Weights!#REF!)</f>
        <v>#REF!</v>
      </c>
    </row>
    <row r="436" spans="1:9" x14ac:dyDescent="0.25">
      <c r="A436" s="2" t="s">
        <v>629</v>
      </c>
      <c r="B436" s="2" t="s">
        <v>677</v>
      </c>
      <c r="C436" t="s">
        <v>1607</v>
      </c>
      <c r="D436" t="s">
        <v>1726</v>
      </c>
      <c r="E436" t="s">
        <v>1451</v>
      </c>
      <c r="F436" t="s">
        <v>1614</v>
      </c>
      <c r="G436" t="s">
        <v>17</v>
      </c>
      <c r="H436" t="s">
        <v>678</v>
      </c>
      <c r="I436" t="e">
        <f>_xlfn.XLOOKUP(ICT_questions_2022[[#This Row],[Question_nb]],Weights!#REF!,Weights!#REF!)</f>
        <v>#REF!</v>
      </c>
    </row>
    <row r="437" spans="1:9" x14ac:dyDescent="0.25">
      <c r="A437" s="2" t="s">
        <v>629</v>
      </c>
      <c r="B437" s="2" t="s">
        <v>679</v>
      </c>
      <c r="C437" t="s">
        <v>1607</v>
      </c>
      <c r="D437" t="s">
        <v>1726</v>
      </c>
      <c r="E437" t="s">
        <v>1451</v>
      </c>
      <c r="F437" t="s">
        <v>1615</v>
      </c>
      <c r="G437" t="s">
        <v>17</v>
      </c>
      <c r="H437" t="s">
        <v>680</v>
      </c>
      <c r="I437" t="e">
        <f>_xlfn.XLOOKUP(ICT_questions_2022[[#This Row],[Question_nb]],Weights!#REF!,Weights!#REF!)</f>
        <v>#REF!</v>
      </c>
    </row>
    <row r="438" spans="1:9" x14ac:dyDescent="0.25">
      <c r="A438" s="2" t="s">
        <v>629</v>
      </c>
      <c r="B438" s="2" t="s">
        <v>681</v>
      </c>
      <c r="C438" t="s">
        <v>1607</v>
      </c>
      <c r="D438" t="s">
        <v>1726</v>
      </c>
      <c r="E438" t="s">
        <v>1451</v>
      </c>
      <c r="F438" t="s">
        <v>1605</v>
      </c>
      <c r="G438" t="s">
        <v>17</v>
      </c>
      <c r="H438" t="s">
        <v>657</v>
      </c>
      <c r="I438" t="e">
        <f>_xlfn.XLOOKUP(ICT_questions_2022[[#This Row],[Question_nb]],Weights!#REF!,Weights!#REF!)</f>
        <v>#REF!</v>
      </c>
    </row>
    <row r="439" spans="1:9" x14ac:dyDescent="0.25">
      <c r="A439" s="2" t="s">
        <v>629</v>
      </c>
      <c r="B439" s="2" t="s">
        <v>682</v>
      </c>
      <c r="C439" t="s">
        <v>1607</v>
      </c>
      <c r="D439" t="s">
        <v>1726</v>
      </c>
      <c r="E439" t="s">
        <v>1452</v>
      </c>
      <c r="F439" t="s">
        <v>1614</v>
      </c>
      <c r="G439" t="s">
        <v>17</v>
      </c>
      <c r="H439" t="s">
        <v>683</v>
      </c>
      <c r="I439" t="e">
        <f>_xlfn.XLOOKUP(ICT_questions_2022[[#This Row],[Question_nb]],Weights!#REF!,Weights!#REF!)</f>
        <v>#REF!</v>
      </c>
    </row>
    <row r="440" spans="1:9" x14ac:dyDescent="0.25">
      <c r="A440" s="2" t="s">
        <v>629</v>
      </c>
      <c r="B440" s="2" t="s">
        <v>684</v>
      </c>
      <c r="C440" t="s">
        <v>1607</v>
      </c>
      <c r="D440" t="s">
        <v>1726</v>
      </c>
      <c r="E440" t="s">
        <v>1452</v>
      </c>
      <c r="F440" t="s">
        <v>1615</v>
      </c>
      <c r="G440" t="s">
        <v>17</v>
      </c>
      <c r="H440" t="s">
        <v>685</v>
      </c>
      <c r="I440" t="e">
        <f>_xlfn.XLOOKUP(ICT_questions_2022[[#This Row],[Question_nb]],Weights!#REF!,Weights!#REF!)</f>
        <v>#REF!</v>
      </c>
    </row>
    <row r="441" spans="1:9" x14ac:dyDescent="0.25">
      <c r="A441" s="2" t="s">
        <v>629</v>
      </c>
      <c r="B441" s="2" t="s">
        <v>686</v>
      </c>
      <c r="C441" t="s">
        <v>1607</v>
      </c>
      <c r="D441" t="s">
        <v>1726</v>
      </c>
      <c r="E441" t="s">
        <v>1452</v>
      </c>
      <c r="F441" t="s">
        <v>1605</v>
      </c>
      <c r="G441" t="s">
        <v>17</v>
      </c>
      <c r="H441" t="s">
        <v>671</v>
      </c>
      <c r="I441" t="e">
        <f>_xlfn.XLOOKUP(ICT_questions_2022[[#This Row],[Question_nb]],Weights!#REF!,Weights!#REF!)</f>
        <v>#REF!</v>
      </c>
    </row>
    <row r="442" spans="1:9" x14ac:dyDescent="0.25">
      <c r="A442" s="2" t="s">
        <v>687</v>
      </c>
      <c r="B442" s="2" t="s">
        <v>688</v>
      </c>
      <c r="C442" t="s">
        <v>1616</v>
      </c>
      <c r="D442" t="s">
        <v>1721</v>
      </c>
      <c r="E442" t="s">
        <v>1449</v>
      </c>
      <c r="F442" t="s">
        <v>1477</v>
      </c>
      <c r="G442" t="s">
        <v>12</v>
      </c>
      <c r="H442" t="s">
        <v>133</v>
      </c>
      <c r="I442" t="e">
        <f>_xlfn.XLOOKUP(ICT_questions_2022[[#This Row],[Question_nb]],Weights!#REF!,Weights!#REF!)</f>
        <v>#REF!</v>
      </c>
    </row>
    <row r="443" spans="1:9" x14ac:dyDescent="0.25">
      <c r="A443" s="2" t="s">
        <v>687</v>
      </c>
      <c r="B443" s="2" t="s">
        <v>689</v>
      </c>
      <c r="C443" t="s">
        <v>1616</v>
      </c>
      <c r="D443" t="s">
        <v>1721</v>
      </c>
      <c r="E443" t="s">
        <v>1449</v>
      </c>
      <c r="F443" t="s">
        <v>1478</v>
      </c>
      <c r="G443" t="s">
        <v>12</v>
      </c>
      <c r="H443" t="s">
        <v>135</v>
      </c>
      <c r="I443" t="e">
        <f>_xlfn.XLOOKUP(ICT_questions_2022[[#This Row],[Question_nb]],Weights!#REF!,Weights!#REF!)</f>
        <v>#REF!</v>
      </c>
    </row>
    <row r="444" spans="1:9" x14ac:dyDescent="0.25">
      <c r="A444" s="2" t="s">
        <v>687</v>
      </c>
      <c r="B444" s="2" t="s">
        <v>690</v>
      </c>
      <c r="C444" t="s">
        <v>1616</v>
      </c>
      <c r="D444" t="s">
        <v>1721</v>
      </c>
      <c r="E444" t="s">
        <v>1449</v>
      </c>
      <c r="F444" t="s">
        <v>1479</v>
      </c>
      <c r="G444" t="s">
        <v>12</v>
      </c>
      <c r="H444" t="s">
        <v>137</v>
      </c>
      <c r="I444" t="e">
        <f>_xlfn.XLOOKUP(ICT_questions_2022[[#This Row],[Question_nb]],Weights!#REF!,Weights!#REF!)</f>
        <v>#REF!</v>
      </c>
    </row>
    <row r="445" spans="1:9" x14ac:dyDescent="0.25">
      <c r="A445" s="2" t="s">
        <v>687</v>
      </c>
      <c r="B445" s="2" t="s">
        <v>691</v>
      </c>
      <c r="C445" t="s">
        <v>1616</v>
      </c>
      <c r="D445" t="s">
        <v>1721</v>
      </c>
      <c r="E445" t="s">
        <v>1449</v>
      </c>
      <c r="F445" t="s">
        <v>1460</v>
      </c>
      <c r="G445" t="s">
        <v>12</v>
      </c>
      <c r="H445" t="s">
        <v>139</v>
      </c>
      <c r="I445" t="e">
        <f>_xlfn.XLOOKUP(ICT_questions_2022[[#This Row],[Question_nb]],Weights!#REF!,Weights!#REF!)</f>
        <v>#REF!</v>
      </c>
    </row>
    <row r="446" spans="1:9" x14ac:dyDescent="0.25">
      <c r="A446" s="2" t="s">
        <v>687</v>
      </c>
      <c r="B446" s="2" t="s">
        <v>692</v>
      </c>
      <c r="C446" t="s">
        <v>1616</v>
      </c>
      <c r="D446" t="s">
        <v>1721</v>
      </c>
      <c r="E446" t="s">
        <v>1449</v>
      </c>
      <c r="F446" t="s">
        <v>1480</v>
      </c>
      <c r="G446" t="s">
        <v>12</v>
      </c>
      <c r="H446" t="s">
        <v>141</v>
      </c>
      <c r="I446" t="e">
        <f>_xlfn.XLOOKUP(ICT_questions_2022[[#This Row],[Question_nb]],Weights!#REF!,Weights!#REF!)</f>
        <v>#REF!</v>
      </c>
    </row>
    <row r="447" spans="1:9" x14ac:dyDescent="0.25">
      <c r="A447" s="2" t="s">
        <v>687</v>
      </c>
      <c r="B447" s="2" t="s">
        <v>693</v>
      </c>
      <c r="C447" t="s">
        <v>1616</v>
      </c>
      <c r="D447" t="s">
        <v>1721</v>
      </c>
      <c r="E447" t="s">
        <v>1449</v>
      </c>
      <c r="F447" t="s">
        <v>1481</v>
      </c>
      <c r="G447" t="s">
        <v>12</v>
      </c>
      <c r="H447" t="s">
        <v>143</v>
      </c>
      <c r="I447" t="e">
        <f>_xlfn.XLOOKUP(ICT_questions_2022[[#This Row],[Question_nb]],Weights!#REF!,Weights!#REF!)</f>
        <v>#REF!</v>
      </c>
    </row>
    <row r="448" spans="1:9" x14ac:dyDescent="0.25">
      <c r="A448" s="2" t="s">
        <v>687</v>
      </c>
      <c r="B448" s="2" t="s">
        <v>694</v>
      </c>
      <c r="C448" t="s">
        <v>1616</v>
      </c>
      <c r="D448" t="s">
        <v>1721</v>
      </c>
      <c r="E448" t="s">
        <v>1449</v>
      </c>
      <c r="F448" t="s">
        <v>1617</v>
      </c>
      <c r="G448" t="s">
        <v>12</v>
      </c>
      <c r="H448" t="s">
        <v>695</v>
      </c>
      <c r="I448" t="e">
        <f>_xlfn.XLOOKUP(ICT_questions_2022[[#This Row],[Question_nb]],Weights!#REF!,Weights!#REF!)</f>
        <v>#REF!</v>
      </c>
    </row>
    <row r="449" spans="1:9" x14ac:dyDescent="0.25">
      <c r="A449" s="2" t="s">
        <v>687</v>
      </c>
      <c r="B449" s="2" t="s">
        <v>696</v>
      </c>
      <c r="C449" t="s">
        <v>1616</v>
      </c>
      <c r="D449" t="s">
        <v>1721</v>
      </c>
      <c r="E449" t="s">
        <v>1451</v>
      </c>
      <c r="F449" t="s">
        <v>1477</v>
      </c>
      <c r="G449" t="s">
        <v>12</v>
      </c>
      <c r="H449" t="s">
        <v>147</v>
      </c>
      <c r="I449" t="e">
        <f>_xlfn.XLOOKUP(ICT_questions_2022[[#This Row],[Question_nb]],Weights!#REF!,Weights!#REF!)</f>
        <v>#REF!</v>
      </c>
    </row>
    <row r="450" spans="1:9" x14ac:dyDescent="0.25">
      <c r="A450" s="2" t="s">
        <v>687</v>
      </c>
      <c r="B450" s="2" t="s">
        <v>697</v>
      </c>
      <c r="C450" t="s">
        <v>1616</v>
      </c>
      <c r="D450" t="s">
        <v>1721</v>
      </c>
      <c r="E450" t="s">
        <v>1451</v>
      </c>
      <c r="F450" t="s">
        <v>1478</v>
      </c>
      <c r="G450" t="s">
        <v>12</v>
      </c>
      <c r="H450" t="s">
        <v>149</v>
      </c>
      <c r="I450" t="e">
        <f>_xlfn.XLOOKUP(ICT_questions_2022[[#This Row],[Question_nb]],Weights!#REF!,Weights!#REF!)</f>
        <v>#REF!</v>
      </c>
    </row>
    <row r="451" spans="1:9" x14ac:dyDescent="0.25">
      <c r="A451" s="2" t="s">
        <v>687</v>
      </c>
      <c r="B451" s="2" t="s">
        <v>698</v>
      </c>
      <c r="C451" t="s">
        <v>1616</v>
      </c>
      <c r="D451" t="s">
        <v>1721</v>
      </c>
      <c r="E451" t="s">
        <v>1451</v>
      </c>
      <c r="F451" t="s">
        <v>1479</v>
      </c>
      <c r="G451" t="s">
        <v>12</v>
      </c>
      <c r="H451" t="s">
        <v>151</v>
      </c>
      <c r="I451" t="e">
        <f>_xlfn.XLOOKUP(ICT_questions_2022[[#This Row],[Question_nb]],Weights!#REF!,Weights!#REF!)</f>
        <v>#REF!</v>
      </c>
    </row>
    <row r="452" spans="1:9" x14ac:dyDescent="0.25">
      <c r="A452" s="2" t="s">
        <v>687</v>
      </c>
      <c r="B452" s="2" t="s">
        <v>699</v>
      </c>
      <c r="C452" t="s">
        <v>1616</v>
      </c>
      <c r="D452" t="s">
        <v>1721</v>
      </c>
      <c r="E452" t="s">
        <v>1451</v>
      </c>
      <c r="F452" t="s">
        <v>1460</v>
      </c>
      <c r="G452" t="s">
        <v>12</v>
      </c>
      <c r="H452" t="s">
        <v>153</v>
      </c>
      <c r="I452" t="e">
        <f>_xlfn.XLOOKUP(ICT_questions_2022[[#This Row],[Question_nb]],Weights!#REF!,Weights!#REF!)</f>
        <v>#REF!</v>
      </c>
    </row>
    <row r="453" spans="1:9" x14ac:dyDescent="0.25">
      <c r="A453" s="2" t="s">
        <v>687</v>
      </c>
      <c r="B453" s="2" t="s">
        <v>700</v>
      </c>
      <c r="C453" t="s">
        <v>1616</v>
      </c>
      <c r="D453" t="s">
        <v>1721</v>
      </c>
      <c r="E453" t="s">
        <v>1451</v>
      </c>
      <c r="F453" t="s">
        <v>1480</v>
      </c>
      <c r="G453" t="s">
        <v>12</v>
      </c>
      <c r="H453" t="s">
        <v>155</v>
      </c>
      <c r="I453" t="e">
        <f>_xlfn.XLOOKUP(ICT_questions_2022[[#This Row],[Question_nb]],Weights!#REF!,Weights!#REF!)</f>
        <v>#REF!</v>
      </c>
    </row>
    <row r="454" spans="1:9" x14ac:dyDescent="0.25">
      <c r="A454" s="2" t="s">
        <v>687</v>
      </c>
      <c r="B454" s="2" t="s">
        <v>701</v>
      </c>
      <c r="C454" t="s">
        <v>1616</v>
      </c>
      <c r="D454" t="s">
        <v>1721</v>
      </c>
      <c r="E454" t="s">
        <v>1451</v>
      </c>
      <c r="F454" t="s">
        <v>1481</v>
      </c>
      <c r="G454" t="s">
        <v>12</v>
      </c>
      <c r="H454" t="s">
        <v>157</v>
      </c>
      <c r="I454" t="e">
        <f>_xlfn.XLOOKUP(ICT_questions_2022[[#This Row],[Question_nb]],Weights!#REF!,Weights!#REF!)</f>
        <v>#REF!</v>
      </c>
    </row>
    <row r="455" spans="1:9" x14ac:dyDescent="0.25">
      <c r="A455" s="2" t="s">
        <v>687</v>
      </c>
      <c r="B455" s="2" t="s">
        <v>702</v>
      </c>
      <c r="C455" t="s">
        <v>1616</v>
      </c>
      <c r="D455" t="s">
        <v>1721</v>
      </c>
      <c r="E455" t="s">
        <v>1451</v>
      </c>
      <c r="F455" t="s">
        <v>1617</v>
      </c>
      <c r="G455" t="s">
        <v>12</v>
      </c>
      <c r="H455" t="s">
        <v>703</v>
      </c>
      <c r="I455" t="e">
        <f>_xlfn.XLOOKUP(ICT_questions_2022[[#This Row],[Question_nb]],Weights!#REF!,Weights!#REF!)</f>
        <v>#REF!</v>
      </c>
    </row>
    <row r="456" spans="1:9" x14ac:dyDescent="0.25">
      <c r="A456" s="2" t="s">
        <v>687</v>
      </c>
      <c r="B456" s="2" t="s">
        <v>704</v>
      </c>
      <c r="C456" t="s">
        <v>1616</v>
      </c>
      <c r="D456" t="s">
        <v>1721</v>
      </c>
      <c r="E456" t="s">
        <v>1452</v>
      </c>
      <c r="F456" t="s">
        <v>1477</v>
      </c>
      <c r="G456" t="s">
        <v>12</v>
      </c>
      <c r="H456" t="s">
        <v>161</v>
      </c>
      <c r="I456" t="e">
        <f>_xlfn.XLOOKUP(ICT_questions_2022[[#This Row],[Question_nb]],Weights!#REF!,Weights!#REF!)</f>
        <v>#REF!</v>
      </c>
    </row>
    <row r="457" spans="1:9" x14ac:dyDescent="0.25">
      <c r="A457" s="2" t="s">
        <v>687</v>
      </c>
      <c r="B457" s="2" t="s">
        <v>705</v>
      </c>
      <c r="C457" t="s">
        <v>1616</v>
      </c>
      <c r="D457" t="s">
        <v>1721</v>
      </c>
      <c r="E457" t="s">
        <v>1452</v>
      </c>
      <c r="F457" t="s">
        <v>1478</v>
      </c>
      <c r="G457" t="s">
        <v>12</v>
      </c>
      <c r="H457" t="s">
        <v>163</v>
      </c>
      <c r="I457" t="e">
        <f>_xlfn.XLOOKUP(ICT_questions_2022[[#This Row],[Question_nb]],Weights!#REF!,Weights!#REF!)</f>
        <v>#REF!</v>
      </c>
    </row>
    <row r="458" spans="1:9" x14ac:dyDescent="0.25">
      <c r="A458" s="2" t="s">
        <v>687</v>
      </c>
      <c r="B458" s="2" t="s">
        <v>706</v>
      </c>
      <c r="C458" t="s">
        <v>1616</v>
      </c>
      <c r="D458" t="s">
        <v>1721</v>
      </c>
      <c r="E458" t="s">
        <v>1452</v>
      </c>
      <c r="F458" t="s">
        <v>1479</v>
      </c>
      <c r="G458" t="s">
        <v>12</v>
      </c>
      <c r="H458" t="s">
        <v>165</v>
      </c>
      <c r="I458" t="e">
        <f>_xlfn.XLOOKUP(ICT_questions_2022[[#This Row],[Question_nb]],Weights!#REF!,Weights!#REF!)</f>
        <v>#REF!</v>
      </c>
    </row>
    <row r="459" spans="1:9" x14ac:dyDescent="0.25">
      <c r="A459" s="2" t="s">
        <v>687</v>
      </c>
      <c r="B459" s="2" t="s">
        <v>707</v>
      </c>
      <c r="C459" t="s">
        <v>1616</v>
      </c>
      <c r="D459" t="s">
        <v>1721</v>
      </c>
      <c r="E459" t="s">
        <v>1452</v>
      </c>
      <c r="F459" t="s">
        <v>1460</v>
      </c>
      <c r="G459" t="s">
        <v>12</v>
      </c>
      <c r="H459" t="s">
        <v>167</v>
      </c>
      <c r="I459" t="e">
        <f>_xlfn.XLOOKUP(ICT_questions_2022[[#This Row],[Question_nb]],Weights!#REF!,Weights!#REF!)</f>
        <v>#REF!</v>
      </c>
    </row>
    <row r="460" spans="1:9" x14ac:dyDescent="0.25">
      <c r="A460" s="2" t="s">
        <v>687</v>
      </c>
      <c r="B460" s="2" t="s">
        <v>708</v>
      </c>
      <c r="C460" t="s">
        <v>1616</v>
      </c>
      <c r="D460" t="s">
        <v>1721</v>
      </c>
      <c r="E460" t="s">
        <v>1452</v>
      </c>
      <c r="F460" t="s">
        <v>1480</v>
      </c>
      <c r="G460" t="s">
        <v>12</v>
      </c>
      <c r="H460" t="s">
        <v>169</v>
      </c>
      <c r="I460" t="e">
        <f>_xlfn.XLOOKUP(ICT_questions_2022[[#This Row],[Question_nb]],Weights!#REF!,Weights!#REF!)</f>
        <v>#REF!</v>
      </c>
    </row>
    <row r="461" spans="1:9" x14ac:dyDescent="0.25">
      <c r="A461" s="2" t="s">
        <v>687</v>
      </c>
      <c r="B461" s="2" t="s">
        <v>709</v>
      </c>
      <c r="C461" t="s">
        <v>1616</v>
      </c>
      <c r="D461" t="s">
        <v>1721</v>
      </c>
      <c r="E461" t="s">
        <v>1452</v>
      </c>
      <c r="F461" t="s">
        <v>1481</v>
      </c>
      <c r="G461" t="s">
        <v>12</v>
      </c>
      <c r="H461" t="s">
        <v>171</v>
      </c>
      <c r="I461" t="e">
        <f>_xlfn.XLOOKUP(ICT_questions_2022[[#This Row],[Question_nb]],Weights!#REF!,Weights!#REF!)</f>
        <v>#REF!</v>
      </c>
    </row>
    <row r="462" spans="1:9" x14ac:dyDescent="0.25">
      <c r="A462" s="2" t="s">
        <v>687</v>
      </c>
      <c r="B462" s="2" t="s">
        <v>710</v>
      </c>
      <c r="C462" t="s">
        <v>1616</v>
      </c>
      <c r="D462" t="s">
        <v>1721</v>
      </c>
      <c r="E462" t="s">
        <v>1452</v>
      </c>
      <c r="F462" t="s">
        <v>1617</v>
      </c>
      <c r="G462" t="s">
        <v>12</v>
      </c>
      <c r="H462" t="s">
        <v>711</v>
      </c>
      <c r="I462" t="e">
        <f>_xlfn.XLOOKUP(ICT_questions_2022[[#This Row],[Question_nb]],Weights!#REF!,Weights!#REF!)</f>
        <v>#REF!</v>
      </c>
    </row>
    <row r="463" spans="1:9" x14ac:dyDescent="0.25">
      <c r="A463" s="2" t="s">
        <v>687</v>
      </c>
      <c r="B463" s="2" t="s">
        <v>712</v>
      </c>
      <c r="C463" t="s">
        <v>1616</v>
      </c>
      <c r="D463" t="s">
        <v>1722</v>
      </c>
      <c r="E463" t="s">
        <v>1449</v>
      </c>
      <c r="F463" t="s">
        <v>1477</v>
      </c>
      <c r="G463" t="s">
        <v>12</v>
      </c>
      <c r="H463" t="s">
        <v>133</v>
      </c>
      <c r="I463" t="e">
        <f>_xlfn.XLOOKUP(ICT_questions_2022[[#This Row],[Question_nb]],Weights!#REF!,Weights!#REF!)</f>
        <v>#REF!</v>
      </c>
    </row>
    <row r="464" spans="1:9" x14ac:dyDescent="0.25">
      <c r="A464" s="2" t="s">
        <v>687</v>
      </c>
      <c r="B464" s="2" t="s">
        <v>713</v>
      </c>
      <c r="C464" t="s">
        <v>1616</v>
      </c>
      <c r="D464" t="s">
        <v>1722</v>
      </c>
      <c r="E464" t="s">
        <v>1449</v>
      </c>
      <c r="F464" t="s">
        <v>1478</v>
      </c>
      <c r="G464" t="s">
        <v>12</v>
      </c>
      <c r="H464" t="s">
        <v>135</v>
      </c>
      <c r="I464" t="e">
        <f>_xlfn.XLOOKUP(ICT_questions_2022[[#This Row],[Question_nb]],Weights!#REF!,Weights!#REF!)</f>
        <v>#REF!</v>
      </c>
    </row>
    <row r="465" spans="1:9" x14ac:dyDescent="0.25">
      <c r="A465" s="2" t="s">
        <v>687</v>
      </c>
      <c r="B465" s="2" t="s">
        <v>714</v>
      </c>
      <c r="C465" t="s">
        <v>1616</v>
      </c>
      <c r="D465" t="s">
        <v>1722</v>
      </c>
      <c r="E465" t="s">
        <v>1449</v>
      </c>
      <c r="F465" t="s">
        <v>1479</v>
      </c>
      <c r="G465" t="s">
        <v>12</v>
      </c>
      <c r="H465" t="s">
        <v>137</v>
      </c>
      <c r="I465" t="e">
        <f>_xlfn.XLOOKUP(ICT_questions_2022[[#This Row],[Question_nb]],Weights!#REF!,Weights!#REF!)</f>
        <v>#REF!</v>
      </c>
    </row>
    <row r="466" spans="1:9" x14ac:dyDescent="0.25">
      <c r="A466" s="2" t="s">
        <v>687</v>
      </c>
      <c r="B466" s="2" t="s">
        <v>715</v>
      </c>
      <c r="C466" t="s">
        <v>1616</v>
      </c>
      <c r="D466" t="s">
        <v>1722</v>
      </c>
      <c r="E466" t="s">
        <v>1449</v>
      </c>
      <c r="F466" t="s">
        <v>1460</v>
      </c>
      <c r="G466" t="s">
        <v>12</v>
      </c>
      <c r="H466" t="s">
        <v>139</v>
      </c>
      <c r="I466" t="e">
        <f>_xlfn.XLOOKUP(ICT_questions_2022[[#This Row],[Question_nb]],Weights!#REF!,Weights!#REF!)</f>
        <v>#REF!</v>
      </c>
    </row>
    <row r="467" spans="1:9" x14ac:dyDescent="0.25">
      <c r="A467" s="2" t="s">
        <v>687</v>
      </c>
      <c r="B467" s="2" t="s">
        <v>716</v>
      </c>
      <c r="C467" t="s">
        <v>1616</v>
      </c>
      <c r="D467" t="s">
        <v>1722</v>
      </c>
      <c r="E467" t="s">
        <v>1449</v>
      </c>
      <c r="F467" t="s">
        <v>1480</v>
      </c>
      <c r="G467" t="s">
        <v>12</v>
      </c>
      <c r="H467" t="s">
        <v>141</v>
      </c>
      <c r="I467" t="e">
        <f>_xlfn.XLOOKUP(ICT_questions_2022[[#This Row],[Question_nb]],Weights!#REF!,Weights!#REF!)</f>
        <v>#REF!</v>
      </c>
    </row>
    <row r="468" spans="1:9" x14ac:dyDescent="0.25">
      <c r="A468" s="2" t="s">
        <v>687</v>
      </c>
      <c r="B468" s="2" t="s">
        <v>717</v>
      </c>
      <c r="C468" t="s">
        <v>1616</v>
      </c>
      <c r="D468" t="s">
        <v>1722</v>
      </c>
      <c r="E468" t="s">
        <v>1449</v>
      </c>
      <c r="F468" t="s">
        <v>1481</v>
      </c>
      <c r="G468" t="s">
        <v>12</v>
      </c>
      <c r="H468" t="s">
        <v>143</v>
      </c>
      <c r="I468" t="e">
        <f>_xlfn.XLOOKUP(ICT_questions_2022[[#This Row],[Question_nb]],Weights!#REF!,Weights!#REF!)</f>
        <v>#REF!</v>
      </c>
    </row>
    <row r="469" spans="1:9" x14ac:dyDescent="0.25">
      <c r="A469" s="2" t="s">
        <v>687</v>
      </c>
      <c r="B469" s="2" t="s">
        <v>718</v>
      </c>
      <c r="C469" t="s">
        <v>1616</v>
      </c>
      <c r="D469" t="s">
        <v>1722</v>
      </c>
      <c r="E469" t="s">
        <v>1449</v>
      </c>
      <c r="F469" t="s">
        <v>1618</v>
      </c>
      <c r="G469" t="s">
        <v>12</v>
      </c>
      <c r="H469" t="s">
        <v>695</v>
      </c>
      <c r="I469" t="e">
        <f>_xlfn.XLOOKUP(ICT_questions_2022[[#This Row],[Question_nb]],Weights!#REF!,Weights!#REF!)</f>
        <v>#REF!</v>
      </c>
    </row>
    <row r="470" spans="1:9" x14ac:dyDescent="0.25">
      <c r="A470" s="2" t="s">
        <v>687</v>
      </c>
      <c r="B470" s="2" t="s">
        <v>719</v>
      </c>
      <c r="C470" t="s">
        <v>1616</v>
      </c>
      <c r="D470" t="s">
        <v>1722</v>
      </c>
      <c r="E470" t="s">
        <v>1451</v>
      </c>
      <c r="F470" t="s">
        <v>1477</v>
      </c>
      <c r="G470" t="s">
        <v>12</v>
      </c>
      <c r="H470" t="s">
        <v>147</v>
      </c>
      <c r="I470" t="e">
        <f>_xlfn.XLOOKUP(ICT_questions_2022[[#This Row],[Question_nb]],Weights!#REF!,Weights!#REF!)</f>
        <v>#REF!</v>
      </c>
    </row>
    <row r="471" spans="1:9" x14ac:dyDescent="0.25">
      <c r="A471" s="2" t="s">
        <v>687</v>
      </c>
      <c r="B471" s="2" t="s">
        <v>720</v>
      </c>
      <c r="C471" t="s">
        <v>1616</v>
      </c>
      <c r="D471" t="s">
        <v>1722</v>
      </c>
      <c r="E471" t="s">
        <v>1451</v>
      </c>
      <c r="F471" t="s">
        <v>1478</v>
      </c>
      <c r="G471" t="s">
        <v>12</v>
      </c>
      <c r="H471" t="s">
        <v>149</v>
      </c>
      <c r="I471" t="e">
        <f>_xlfn.XLOOKUP(ICT_questions_2022[[#This Row],[Question_nb]],Weights!#REF!,Weights!#REF!)</f>
        <v>#REF!</v>
      </c>
    </row>
    <row r="472" spans="1:9" x14ac:dyDescent="0.25">
      <c r="A472" s="2" t="s">
        <v>687</v>
      </c>
      <c r="B472" s="2" t="s">
        <v>721</v>
      </c>
      <c r="C472" t="s">
        <v>1616</v>
      </c>
      <c r="D472" t="s">
        <v>1722</v>
      </c>
      <c r="E472" t="s">
        <v>1451</v>
      </c>
      <c r="F472" t="s">
        <v>1479</v>
      </c>
      <c r="G472" t="s">
        <v>12</v>
      </c>
      <c r="H472" t="s">
        <v>151</v>
      </c>
      <c r="I472" t="e">
        <f>_xlfn.XLOOKUP(ICT_questions_2022[[#This Row],[Question_nb]],Weights!#REF!,Weights!#REF!)</f>
        <v>#REF!</v>
      </c>
    </row>
    <row r="473" spans="1:9" x14ac:dyDescent="0.25">
      <c r="A473" s="2" t="s">
        <v>687</v>
      </c>
      <c r="B473" s="2" t="s">
        <v>722</v>
      </c>
      <c r="C473" t="s">
        <v>1616</v>
      </c>
      <c r="D473" t="s">
        <v>1722</v>
      </c>
      <c r="E473" t="s">
        <v>1451</v>
      </c>
      <c r="F473" t="s">
        <v>1460</v>
      </c>
      <c r="G473" t="s">
        <v>12</v>
      </c>
      <c r="H473" t="s">
        <v>153</v>
      </c>
      <c r="I473" t="e">
        <f>_xlfn.XLOOKUP(ICT_questions_2022[[#This Row],[Question_nb]],Weights!#REF!,Weights!#REF!)</f>
        <v>#REF!</v>
      </c>
    </row>
    <row r="474" spans="1:9" x14ac:dyDescent="0.25">
      <c r="A474" s="2" t="s">
        <v>687</v>
      </c>
      <c r="B474" s="2" t="s">
        <v>723</v>
      </c>
      <c r="C474" t="s">
        <v>1616</v>
      </c>
      <c r="D474" t="s">
        <v>1722</v>
      </c>
      <c r="E474" t="s">
        <v>1451</v>
      </c>
      <c r="F474" t="s">
        <v>1480</v>
      </c>
      <c r="G474" t="s">
        <v>12</v>
      </c>
      <c r="H474" t="s">
        <v>155</v>
      </c>
      <c r="I474" t="e">
        <f>_xlfn.XLOOKUP(ICT_questions_2022[[#This Row],[Question_nb]],Weights!#REF!,Weights!#REF!)</f>
        <v>#REF!</v>
      </c>
    </row>
    <row r="475" spans="1:9" x14ac:dyDescent="0.25">
      <c r="A475" s="2" t="s">
        <v>687</v>
      </c>
      <c r="B475" s="2" t="s">
        <v>724</v>
      </c>
      <c r="C475" t="s">
        <v>1616</v>
      </c>
      <c r="D475" t="s">
        <v>1722</v>
      </c>
      <c r="E475" t="s">
        <v>1451</v>
      </c>
      <c r="F475" t="s">
        <v>1481</v>
      </c>
      <c r="G475" t="s">
        <v>12</v>
      </c>
      <c r="H475" t="s">
        <v>157</v>
      </c>
      <c r="I475" t="e">
        <f>_xlfn.XLOOKUP(ICT_questions_2022[[#This Row],[Question_nb]],Weights!#REF!,Weights!#REF!)</f>
        <v>#REF!</v>
      </c>
    </row>
    <row r="476" spans="1:9" x14ac:dyDescent="0.25">
      <c r="A476" s="2" t="s">
        <v>687</v>
      </c>
      <c r="B476" s="2" t="s">
        <v>725</v>
      </c>
      <c r="C476" t="s">
        <v>1616</v>
      </c>
      <c r="D476" t="s">
        <v>1722</v>
      </c>
      <c r="E476" t="s">
        <v>1451</v>
      </c>
      <c r="F476" t="s">
        <v>1618</v>
      </c>
      <c r="G476" t="s">
        <v>12</v>
      </c>
      <c r="H476" t="s">
        <v>703</v>
      </c>
      <c r="I476" t="e">
        <f>_xlfn.XLOOKUP(ICT_questions_2022[[#This Row],[Question_nb]],Weights!#REF!,Weights!#REF!)</f>
        <v>#REF!</v>
      </c>
    </row>
    <row r="477" spans="1:9" x14ac:dyDescent="0.25">
      <c r="A477" s="2" t="s">
        <v>687</v>
      </c>
      <c r="B477" s="2" t="s">
        <v>726</v>
      </c>
      <c r="C477" t="s">
        <v>1616</v>
      </c>
      <c r="D477" t="s">
        <v>1722</v>
      </c>
      <c r="E477" t="s">
        <v>1452</v>
      </c>
      <c r="F477" t="s">
        <v>1477</v>
      </c>
      <c r="G477" t="s">
        <v>12</v>
      </c>
      <c r="H477" t="s">
        <v>161</v>
      </c>
      <c r="I477" t="e">
        <f>_xlfn.XLOOKUP(ICT_questions_2022[[#This Row],[Question_nb]],Weights!#REF!,Weights!#REF!)</f>
        <v>#REF!</v>
      </c>
    </row>
    <row r="478" spans="1:9" x14ac:dyDescent="0.25">
      <c r="A478" s="2" t="s">
        <v>687</v>
      </c>
      <c r="B478" s="2" t="s">
        <v>727</v>
      </c>
      <c r="C478" t="s">
        <v>1616</v>
      </c>
      <c r="D478" t="s">
        <v>1722</v>
      </c>
      <c r="E478" t="s">
        <v>1452</v>
      </c>
      <c r="F478" t="s">
        <v>1478</v>
      </c>
      <c r="G478" t="s">
        <v>12</v>
      </c>
      <c r="H478" t="s">
        <v>163</v>
      </c>
      <c r="I478" t="e">
        <f>_xlfn.XLOOKUP(ICT_questions_2022[[#This Row],[Question_nb]],Weights!#REF!,Weights!#REF!)</f>
        <v>#REF!</v>
      </c>
    </row>
    <row r="479" spans="1:9" x14ac:dyDescent="0.25">
      <c r="A479" s="2" t="s">
        <v>687</v>
      </c>
      <c r="B479" s="2" t="s">
        <v>728</v>
      </c>
      <c r="C479" t="s">
        <v>1616</v>
      </c>
      <c r="D479" t="s">
        <v>1722</v>
      </c>
      <c r="E479" t="s">
        <v>1452</v>
      </c>
      <c r="F479" t="s">
        <v>1479</v>
      </c>
      <c r="G479" t="s">
        <v>12</v>
      </c>
      <c r="H479" t="s">
        <v>165</v>
      </c>
      <c r="I479" t="e">
        <f>_xlfn.XLOOKUP(ICT_questions_2022[[#This Row],[Question_nb]],Weights!#REF!,Weights!#REF!)</f>
        <v>#REF!</v>
      </c>
    </row>
    <row r="480" spans="1:9" x14ac:dyDescent="0.25">
      <c r="A480" s="2" t="s">
        <v>687</v>
      </c>
      <c r="B480" s="2" t="s">
        <v>729</v>
      </c>
      <c r="C480" t="s">
        <v>1616</v>
      </c>
      <c r="D480" t="s">
        <v>1722</v>
      </c>
      <c r="E480" t="s">
        <v>1452</v>
      </c>
      <c r="F480" t="s">
        <v>1460</v>
      </c>
      <c r="G480" t="s">
        <v>12</v>
      </c>
      <c r="H480" t="s">
        <v>167</v>
      </c>
      <c r="I480" t="e">
        <f>_xlfn.XLOOKUP(ICT_questions_2022[[#This Row],[Question_nb]],Weights!#REF!,Weights!#REF!)</f>
        <v>#REF!</v>
      </c>
    </row>
    <row r="481" spans="1:9" x14ac:dyDescent="0.25">
      <c r="A481" s="2" t="s">
        <v>687</v>
      </c>
      <c r="B481" s="2" t="s">
        <v>730</v>
      </c>
      <c r="C481" t="s">
        <v>1616</v>
      </c>
      <c r="D481" t="s">
        <v>1722</v>
      </c>
      <c r="E481" t="s">
        <v>1452</v>
      </c>
      <c r="F481" t="s">
        <v>1480</v>
      </c>
      <c r="G481" t="s">
        <v>12</v>
      </c>
      <c r="H481" t="s">
        <v>169</v>
      </c>
      <c r="I481" t="e">
        <f>_xlfn.XLOOKUP(ICT_questions_2022[[#This Row],[Question_nb]],Weights!#REF!,Weights!#REF!)</f>
        <v>#REF!</v>
      </c>
    </row>
    <row r="482" spans="1:9" x14ac:dyDescent="0.25">
      <c r="A482" s="2" t="s">
        <v>687</v>
      </c>
      <c r="B482" s="2" t="s">
        <v>731</v>
      </c>
      <c r="C482" t="s">
        <v>1616</v>
      </c>
      <c r="D482" t="s">
        <v>1722</v>
      </c>
      <c r="E482" t="s">
        <v>1452</v>
      </c>
      <c r="F482" t="s">
        <v>1481</v>
      </c>
      <c r="G482" t="s">
        <v>12</v>
      </c>
      <c r="H482" t="s">
        <v>171</v>
      </c>
      <c r="I482" t="e">
        <f>_xlfn.XLOOKUP(ICT_questions_2022[[#This Row],[Question_nb]],Weights!#REF!,Weights!#REF!)</f>
        <v>#REF!</v>
      </c>
    </row>
    <row r="483" spans="1:9" x14ac:dyDescent="0.25">
      <c r="A483" s="2" t="s">
        <v>687</v>
      </c>
      <c r="B483" s="2" t="s">
        <v>732</v>
      </c>
      <c r="C483" t="s">
        <v>1616</v>
      </c>
      <c r="D483" t="s">
        <v>1722</v>
      </c>
      <c r="E483" t="s">
        <v>1452</v>
      </c>
      <c r="F483" t="s">
        <v>1618</v>
      </c>
      <c r="G483" t="s">
        <v>12</v>
      </c>
      <c r="H483" t="s">
        <v>711</v>
      </c>
      <c r="I483" t="e">
        <f>_xlfn.XLOOKUP(ICT_questions_2022[[#This Row],[Question_nb]],Weights!#REF!,Weights!#REF!)</f>
        <v>#REF!</v>
      </c>
    </row>
    <row r="484" spans="1:9" x14ac:dyDescent="0.25">
      <c r="A484" s="2" t="s">
        <v>733</v>
      </c>
      <c r="B484" s="2" t="s">
        <v>734</v>
      </c>
      <c r="C484" t="s">
        <v>1619</v>
      </c>
      <c r="D484" t="s">
        <v>1723</v>
      </c>
      <c r="E484" t="s">
        <v>1449</v>
      </c>
      <c r="F484" t="s">
        <v>1620</v>
      </c>
      <c r="G484" t="s">
        <v>17</v>
      </c>
      <c r="H484" t="s">
        <v>735</v>
      </c>
      <c r="I484" t="e">
        <f>_xlfn.XLOOKUP(ICT_questions_2022[[#This Row],[Question_nb]],Weights!#REF!,Weights!#REF!)</f>
        <v>#REF!</v>
      </c>
    </row>
    <row r="485" spans="1:9" x14ac:dyDescent="0.25">
      <c r="A485" s="2" t="s">
        <v>733</v>
      </c>
      <c r="B485" s="2" t="s">
        <v>736</v>
      </c>
      <c r="C485" t="s">
        <v>1619</v>
      </c>
      <c r="D485" t="s">
        <v>1723</v>
      </c>
      <c r="E485" t="s">
        <v>1449</v>
      </c>
      <c r="F485" t="s">
        <v>1621</v>
      </c>
      <c r="G485" t="s">
        <v>17</v>
      </c>
      <c r="H485" t="s">
        <v>737</v>
      </c>
      <c r="I485" t="e">
        <f>_xlfn.XLOOKUP(ICT_questions_2022[[#This Row],[Question_nb]],Weights!#REF!,Weights!#REF!)</f>
        <v>#REF!</v>
      </c>
    </row>
    <row r="486" spans="1:9" x14ac:dyDescent="0.25">
      <c r="A486" s="2" t="s">
        <v>733</v>
      </c>
      <c r="B486" s="2" t="s">
        <v>738</v>
      </c>
      <c r="C486" t="s">
        <v>1619</v>
      </c>
      <c r="D486" t="s">
        <v>1723</v>
      </c>
      <c r="E486" t="s">
        <v>1449</v>
      </c>
      <c r="F486" t="s">
        <v>1622</v>
      </c>
      <c r="G486" t="s">
        <v>17</v>
      </c>
      <c r="H486" t="s">
        <v>739</v>
      </c>
      <c r="I486" t="e">
        <f>_xlfn.XLOOKUP(ICT_questions_2022[[#This Row],[Question_nb]],Weights!#REF!,Weights!#REF!)</f>
        <v>#REF!</v>
      </c>
    </row>
    <row r="487" spans="1:9" x14ac:dyDescent="0.25">
      <c r="A487" s="2" t="s">
        <v>733</v>
      </c>
      <c r="B487" s="2" t="s">
        <v>740</v>
      </c>
      <c r="C487" t="s">
        <v>1619</v>
      </c>
      <c r="D487" t="s">
        <v>1723</v>
      </c>
      <c r="E487" t="s">
        <v>1449</v>
      </c>
      <c r="F487" t="s">
        <v>1623</v>
      </c>
      <c r="G487" t="s">
        <v>17</v>
      </c>
      <c r="H487" t="s">
        <v>741</v>
      </c>
      <c r="I487" t="e">
        <f>_xlfn.XLOOKUP(ICT_questions_2022[[#This Row],[Question_nb]],Weights!#REF!,Weights!#REF!)</f>
        <v>#REF!</v>
      </c>
    </row>
    <row r="488" spans="1:9" x14ac:dyDescent="0.25">
      <c r="A488" s="2" t="s">
        <v>733</v>
      </c>
      <c r="B488" s="2" t="s">
        <v>742</v>
      </c>
      <c r="C488" t="s">
        <v>1619</v>
      </c>
      <c r="D488" t="s">
        <v>1723</v>
      </c>
      <c r="E488" t="s">
        <v>1451</v>
      </c>
      <c r="F488" t="s">
        <v>1620</v>
      </c>
      <c r="G488" t="s">
        <v>17</v>
      </c>
      <c r="H488" t="s">
        <v>743</v>
      </c>
      <c r="I488" t="e">
        <f>_xlfn.XLOOKUP(ICT_questions_2022[[#This Row],[Question_nb]],Weights!#REF!,Weights!#REF!)</f>
        <v>#REF!</v>
      </c>
    </row>
    <row r="489" spans="1:9" x14ac:dyDescent="0.25">
      <c r="A489" s="2" t="s">
        <v>733</v>
      </c>
      <c r="B489" s="2" t="s">
        <v>744</v>
      </c>
      <c r="C489" t="s">
        <v>1619</v>
      </c>
      <c r="D489" t="s">
        <v>1723</v>
      </c>
      <c r="E489" t="s">
        <v>1451</v>
      </c>
      <c r="F489" t="s">
        <v>1621</v>
      </c>
      <c r="G489" t="s">
        <v>17</v>
      </c>
      <c r="H489" t="s">
        <v>745</v>
      </c>
      <c r="I489" t="e">
        <f>_xlfn.XLOOKUP(ICT_questions_2022[[#This Row],[Question_nb]],Weights!#REF!,Weights!#REF!)</f>
        <v>#REF!</v>
      </c>
    </row>
    <row r="490" spans="1:9" x14ac:dyDescent="0.25">
      <c r="A490" s="2" t="s">
        <v>733</v>
      </c>
      <c r="B490" s="2" t="s">
        <v>746</v>
      </c>
      <c r="C490" t="s">
        <v>1619</v>
      </c>
      <c r="D490" t="s">
        <v>1723</v>
      </c>
      <c r="E490" t="s">
        <v>1451</v>
      </c>
      <c r="F490" t="s">
        <v>1622</v>
      </c>
      <c r="G490" t="s">
        <v>17</v>
      </c>
      <c r="H490" t="s">
        <v>747</v>
      </c>
      <c r="I490" t="e">
        <f>_xlfn.XLOOKUP(ICT_questions_2022[[#This Row],[Question_nb]],Weights!#REF!,Weights!#REF!)</f>
        <v>#REF!</v>
      </c>
    </row>
    <row r="491" spans="1:9" x14ac:dyDescent="0.25">
      <c r="A491" s="2" t="s">
        <v>733</v>
      </c>
      <c r="B491" s="2" t="s">
        <v>748</v>
      </c>
      <c r="C491" t="s">
        <v>1619</v>
      </c>
      <c r="D491" t="s">
        <v>1723</v>
      </c>
      <c r="E491" t="s">
        <v>1451</v>
      </c>
      <c r="F491" t="s">
        <v>1623</v>
      </c>
      <c r="G491" t="s">
        <v>17</v>
      </c>
      <c r="H491" t="s">
        <v>749</v>
      </c>
      <c r="I491" t="e">
        <f>_xlfn.XLOOKUP(ICT_questions_2022[[#This Row],[Question_nb]],Weights!#REF!,Weights!#REF!)</f>
        <v>#REF!</v>
      </c>
    </row>
    <row r="492" spans="1:9" x14ac:dyDescent="0.25">
      <c r="A492" s="2" t="s">
        <v>733</v>
      </c>
      <c r="B492" s="2" t="s">
        <v>750</v>
      </c>
      <c r="C492" t="s">
        <v>1619</v>
      </c>
      <c r="D492" t="s">
        <v>1723</v>
      </c>
      <c r="E492" t="s">
        <v>1452</v>
      </c>
      <c r="F492" t="s">
        <v>1620</v>
      </c>
      <c r="G492" t="s">
        <v>17</v>
      </c>
      <c r="H492" t="s">
        <v>751</v>
      </c>
      <c r="I492" t="e">
        <f>_xlfn.XLOOKUP(ICT_questions_2022[[#This Row],[Question_nb]],Weights!#REF!,Weights!#REF!)</f>
        <v>#REF!</v>
      </c>
    </row>
    <row r="493" spans="1:9" x14ac:dyDescent="0.25">
      <c r="A493" s="2" t="s">
        <v>733</v>
      </c>
      <c r="B493" s="2" t="s">
        <v>752</v>
      </c>
      <c r="C493" t="s">
        <v>1619</v>
      </c>
      <c r="D493" t="s">
        <v>1723</v>
      </c>
      <c r="E493" t="s">
        <v>1452</v>
      </c>
      <c r="F493" t="s">
        <v>1621</v>
      </c>
      <c r="G493" t="s">
        <v>17</v>
      </c>
      <c r="H493" t="s">
        <v>753</v>
      </c>
      <c r="I493" t="e">
        <f>_xlfn.XLOOKUP(ICT_questions_2022[[#This Row],[Question_nb]],Weights!#REF!,Weights!#REF!)</f>
        <v>#REF!</v>
      </c>
    </row>
    <row r="494" spans="1:9" x14ac:dyDescent="0.25">
      <c r="A494" s="2" t="s">
        <v>733</v>
      </c>
      <c r="B494" s="2" t="s">
        <v>754</v>
      </c>
      <c r="C494" t="s">
        <v>1619</v>
      </c>
      <c r="D494" t="s">
        <v>1723</v>
      </c>
      <c r="E494" t="s">
        <v>1452</v>
      </c>
      <c r="F494" t="s">
        <v>1622</v>
      </c>
      <c r="G494" t="s">
        <v>17</v>
      </c>
      <c r="H494" t="s">
        <v>755</v>
      </c>
      <c r="I494" t="e">
        <f>_xlfn.XLOOKUP(ICT_questions_2022[[#This Row],[Question_nb]],Weights!#REF!,Weights!#REF!)</f>
        <v>#REF!</v>
      </c>
    </row>
    <row r="495" spans="1:9" x14ac:dyDescent="0.25">
      <c r="A495" s="2" t="s">
        <v>733</v>
      </c>
      <c r="B495" s="2" t="s">
        <v>756</v>
      </c>
      <c r="C495" t="s">
        <v>1619</v>
      </c>
      <c r="D495" t="s">
        <v>1723</v>
      </c>
      <c r="E495" t="s">
        <v>1452</v>
      </c>
      <c r="F495" t="s">
        <v>1623</v>
      </c>
      <c r="G495" t="s">
        <v>17</v>
      </c>
      <c r="H495" t="s">
        <v>757</v>
      </c>
      <c r="I495" t="e">
        <f>_xlfn.XLOOKUP(ICT_questions_2022[[#This Row],[Question_nb]],Weights!#REF!,Weights!#REF!)</f>
        <v>#REF!</v>
      </c>
    </row>
    <row r="496" spans="1:9" x14ac:dyDescent="0.25">
      <c r="A496" s="2" t="s">
        <v>758</v>
      </c>
      <c r="B496" s="2" t="s">
        <v>759</v>
      </c>
      <c r="C496" t="s">
        <v>1624</v>
      </c>
      <c r="D496" t="s">
        <v>1721</v>
      </c>
      <c r="E496" t="s">
        <v>1449</v>
      </c>
      <c r="F496" t="s">
        <v>1477</v>
      </c>
      <c r="G496" t="s">
        <v>12</v>
      </c>
      <c r="H496" t="s">
        <v>133</v>
      </c>
      <c r="I496" t="e">
        <f>_xlfn.XLOOKUP(ICT_questions_2022[[#This Row],[Question_nb]],Weights!#REF!,Weights!#REF!)</f>
        <v>#REF!</v>
      </c>
    </row>
    <row r="497" spans="1:9" x14ac:dyDescent="0.25">
      <c r="A497" s="2" t="s">
        <v>758</v>
      </c>
      <c r="B497" s="2" t="s">
        <v>760</v>
      </c>
      <c r="C497" t="s">
        <v>1624</v>
      </c>
      <c r="D497" t="s">
        <v>1721</v>
      </c>
      <c r="E497" t="s">
        <v>1449</v>
      </c>
      <c r="F497" t="s">
        <v>1478</v>
      </c>
      <c r="G497" t="s">
        <v>12</v>
      </c>
      <c r="H497" t="s">
        <v>135</v>
      </c>
      <c r="I497" t="e">
        <f>_xlfn.XLOOKUP(ICT_questions_2022[[#This Row],[Question_nb]],Weights!#REF!,Weights!#REF!)</f>
        <v>#REF!</v>
      </c>
    </row>
    <row r="498" spans="1:9" x14ac:dyDescent="0.25">
      <c r="A498" s="2" t="s">
        <v>758</v>
      </c>
      <c r="B498" s="2" t="s">
        <v>761</v>
      </c>
      <c r="C498" t="s">
        <v>1624</v>
      </c>
      <c r="D498" t="s">
        <v>1721</v>
      </c>
      <c r="E498" t="s">
        <v>1449</v>
      </c>
      <c r="F498" t="s">
        <v>1479</v>
      </c>
      <c r="G498" t="s">
        <v>12</v>
      </c>
      <c r="H498" t="s">
        <v>137</v>
      </c>
      <c r="I498" t="e">
        <f>_xlfn.XLOOKUP(ICT_questions_2022[[#This Row],[Question_nb]],Weights!#REF!,Weights!#REF!)</f>
        <v>#REF!</v>
      </c>
    </row>
    <row r="499" spans="1:9" x14ac:dyDescent="0.25">
      <c r="A499" s="2" t="s">
        <v>758</v>
      </c>
      <c r="B499" s="2" t="s">
        <v>762</v>
      </c>
      <c r="C499" t="s">
        <v>1624</v>
      </c>
      <c r="D499" t="s">
        <v>1721</v>
      </c>
      <c r="E499" t="s">
        <v>1449</v>
      </c>
      <c r="F499" t="s">
        <v>1460</v>
      </c>
      <c r="G499" t="s">
        <v>12</v>
      </c>
      <c r="H499" t="s">
        <v>139</v>
      </c>
      <c r="I499" t="e">
        <f>_xlfn.XLOOKUP(ICT_questions_2022[[#This Row],[Question_nb]],Weights!#REF!,Weights!#REF!)</f>
        <v>#REF!</v>
      </c>
    </row>
    <row r="500" spans="1:9" x14ac:dyDescent="0.25">
      <c r="A500" s="2" t="s">
        <v>758</v>
      </c>
      <c r="B500" s="2" t="s">
        <v>763</v>
      </c>
      <c r="C500" t="s">
        <v>1624</v>
      </c>
      <c r="D500" t="s">
        <v>1721</v>
      </c>
      <c r="E500" t="s">
        <v>1449</v>
      </c>
      <c r="F500" t="s">
        <v>1480</v>
      </c>
      <c r="G500" t="s">
        <v>12</v>
      </c>
      <c r="H500" t="s">
        <v>141</v>
      </c>
      <c r="I500" t="e">
        <f>_xlfn.XLOOKUP(ICT_questions_2022[[#This Row],[Question_nb]],Weights!#REF!,Weights!#REF!)</f>
        <v>#REF!</v>
      </c>
    </row>
    <row r="501" spans="1:9" x14ac:dyDescent="0.25">
      <c r="A501" s="2" t="s">
        <v>758</v>
      </c>
      <c r="B501" s="2" t="s">
        <v>764</v>
      </c>
      <c r="C501" t="s">
        <v>1624</v>
      </c>
      <c r="D501" t="s">
        <v>1721</v>
      </c>
      <c r="E501" t="s">
        <v>1449</v>
      </c>
      <c r="F501" t="s">
        <v>1481</v>
      </c>
      <c r="G501" t="s">
        <v>12</v>
      </c>
      <c r="H501" t="s">
        <v>143</v>
      </c>
      <c r="I501" t="e">
        <f>_xlfn.XLOOKUP(ICT_questions_2022[[#This Row],[Question_nb]],Weights!#REF!,Weights!#REF!)</f>
        <v>#REF!</v>
      </c>
    </row>
    <row r="502" spans="1:9" x14ac:dyDescent="0.25">
      <c r="A502" s="2" t="s">
        <v>758</v>
      </c>
      <c r="B502" s="2" t="s">
        <v>765</v>
      </c>
      <c r="C502" t="s">
        <v>1624</v>
      </c>
      <c r="D502" t="s">
        <v>1721</v>
      </c>
      <c r="E502" t="s">
        <v>1449</v>
      </c>
      <c r="F502" t="s">
        <v>1625</v>
      </c>
      <c r="G502" t="s">
        <v>12</v>
      </c>
      <c r="H502" t="s">
        <v>766</v>
      </c>
      <c r="I502" t="e">
        <f>_xlfn.XLOOKUP(ICT_questions_2022[[#This Row],[Question_nb]],Weights!#REF!,Weights!#REF!)</f>
        <v>#REF!</v>
      </c>
    </row>
    <row r="503" spans="1:9" x14ac:dyDescent="0.25">
      <c r="A503" s="2" t="s">
        <v>758</v>
      </c>
      <c r="B503" s="2" t="s">
        <v>767</v>
      </c>
      <c r="C503" t="s">
        <v>1624</v>
      </c>
      <c r="D503" t="s">
        <v>1721</v>
      </c>
      <c r="E503" t="s">
        <v>1451</v>
      </c>
      <c r="F503" t="s">
        <v>1477</v>
      </c>
      <c r="G503" t="s">
        <v>12</v>
      </c>
      <c r="H503" t="s">
        <v>147</v>
      </c>
      <c r="I503" t="e">
        <f>_xlfn.XLOOKUP(ICT_questions_2022[[#This Row],[Question_nb]],Weights!#REF!,Weights!#REF!)</f>
        <v>#REF!</v>
      </c>
    </row>
    <row r="504" spans="1:9" x14ac:dyDescent="0.25">
      <c r="A504" s="2" t="s">
        <v>758</v>
      </c>
      <c r="B504" s="2" t="s">
        <v>768</v>
      </c>
      <c r="C504" t="s">
        <v>1624</v>
      </c>
      <c r="D504" t="s">
        <v>1721</v>
      </c>
      <c r="E504" t="s">
        <v>1451</v>
      </c>
      <c r="F504" t="s">
        <v>1478</v>
      </c>
      <c r="G504" t="s">
        <v>12</v>
      </c>
      <c r="H504" t="s">
        <v>149</v>
      </c>
      <c r="I504" t="e">
        <f>_xlfn.XLOOKUP(ICT_questions_2022[[#This Row],[Question_nb]],Weights!#REF!,Weights!#REF!)</f>
        <v>#REF!</v>
      </c>
    </row>
    <row r="505" spans="1:9" x14ac:dyDescent="0.25">
      <c r="A505" s="2" t="s">
        <v>758</v>
      </c>
      <c r="B505" s="2" t="s">
        <v>769</v>
      </c>
      <c r="C505" t="s">
        <v>1624</v>
      </c>
      <c r="D505" t="s">
        <v>1721</v>
      </c>
      <c r="E505" t="s">
        <v>1451</v>
      </c>
      <c r="F505" t="s">
        <v>1479</v>
      </c>
      <c r="G505" t="s">
        <v>12</v>
      </c>
      <c r="H505" t="s">
        <v>151</v>
      </c>
      <c r="I505" t="e">
        <f>_xlfn.XLOOKUP(ICT_questions_2022[[#This Row],[Question_nb]],Weights!#REF!,Weights!#REF!)</f>
        <v>#REF!</v>
      </c>
    </row>
    <row r="506" spans="1:9" x14ac:dyDescent="0.25">
      <c r="A506" s="2" t="s">
        <v>758</v>
      </c>
      <c r="B506" s="2" t="s">
        <v>770</v>
      </c>
      <c r="C506" t="s">
        <v>1624</v>
      </c>
      <c r="D506" t="s">
        <v>1721</v>
      </c>
      <c r="E506" t="s">
        <v>1451</v>
      </c>
      <c r="F506" t="s">
        <v>1460</v>
      </c>
      <c r="G506" t="s">
        <v>12</v>
      </c>
      <c r="H506" t="s">
        <v>153</v>
      </c>
      <c r="I506" t="e">
        <f>_xlfn.XLOOKUP(ICT_questions_2022[[#This Row],[Question_nb]],Weights!#REF!,Weights!#REF!)</f>
        <v>#REF!</v>
      </c>
    </row>
    <row r="507" spans="1:9" x14ac:dyDescent="0.25">
      <c r="A507" s="2" t="s">
        <v>758</v>
      </c>
      <c r="B507" s="2" t="s">
        <v>771</v>
      </c>
      <c r="C507" t="s">
        <v>1624</v>
      </c>
      <c r="D507" t="s">
        <v>1721</v>
      </c>
      <c r="E507" t="s">
        <v>1451</v>
      </c>
      <c r="F507" t="s">
        <v>1480</v>
      </c>
      <c r="G507" t="s">
        <v>12</v>
      </c>
      <c r="H507" t="s">
        <v>155</v>
      </c>
      <c r="I507" t="e">
        <f>_xlfn.XLOOKUP(ICT_questions_2022[[#This Row],[Question_nb]],Weights!#REF!,Weights!#REF!)</f>
        <v>#REF!</v>
      </c>
    </row>
    <row r="508" spans="1:9" x14ac:dyDescent="0.25">
      <c r="A508" s="2" t="s">
        <v>758</v>
      </c>
      <c r="B508" s="2" t="s">
        <v>772</v>
      </c>
      <c r="C508" t="s">
        <v>1624</v>
      </c>
      <c r="D508" t="s">
        <v>1721</v>
      </c>
      <c r="E508" t="s">
        <v>1451</v>
      </c>
      <c r="F508" t="s">
        <v>1481</v>
      </c>
      <c r="G508" t="s">
        <v>12</v>
      </c>
      <c r="H508" t="s">
        <v>157</v>
      </c>
      <c r="I508" t="e">
        <f>_xlfn.XLOOKUP(ICT_questions_2022[[#This Row],[Question_nb]],Weights!#REF!,Weights!#REF!)</f>
        <v>#REF!</v>
      </c>
    </row>
    <row r="509" spans="1:9" x14ac:dyDescent="0.25">
      <c r="A509" s="2" t="s">
        <v>758</v>
      </c>
      <c r="B509" s="2" t="s">
        <v>773</v>
      </c>
      <c r="C509" t="s">
        <v>1624</v>
      </c>
      <c r="D509" t="s">
        <v>1721</v>
      </c>
      <c r="E509" t="s">
        <v>1451</v>
      </c>
      <c r="F509" t="s">
        <v>1625</v>
      </c>
      <c r="G509" t="s">
        <v>12</v>
      </c>
      <c r="H509" t="s">
        <v>774</v>
      </c>
      <c r="I509" t="e">
        <f>_xlfn.XLOOKUP(ICT_questions_2022[[#This Row],[Question_nb]],Weights!#REF!,Weights!#REF!)</f>
        <v>#REF!</v>
      </c>
    </row>
    <row r="510" spans="1:9" x14ac:dyDescent="0.25">
      <c r="A510" s="2" t="s">
        <v>758</v>
      </c>
      <c r="B510" s="2" t="s">
        <v>775</v>
      </c>
      <c r="C510" t="s">
        <v>1624</v>
      </c>
      <c r="D510" t="s">
        <v>1721</v>
      </c>
      <c r="E510" t="s">
        <v>1452</v>
      </c>
      <c r="F510" t="s">
        <v>1477</v>
      </c>
      <c r="G510" t="s">
        <v>12</v>
      </c>
      <c r="H510" t="s">
        <v>161</v>
      </c>
      <c r="I510" t="e">
        <f>_xlfn.XLOOKUP(ICT_questions_2022[[#This Row],[Question_nb]],Weights!#REF!,Weights!#REF!)</f>
        <v>#REF!</v>
      </c>
    </row>
    <row r="511" spans="1:9" x14ac:dyDescent="0.25">
      <c r="A511" s="2" t="s">
        <v>758</v>
      </c>
      <c r="B511" s="2" t="s">
        <v>776</v>
      </c>
      <c r="C511" t="s">
        <v>1624</v>
      </c>
      <c r="D511" t="s">
        <v>1721</v>
      </c>
      <c r="E511" t="s">
        <v>1452</v>
      </c>
      <c r="F511" t="s">
        <v>1478</v>
      </c>
      <c r="G511" t="s">
        <v>12</v>
      </c>
      <c r="H511" t="s">
        <v>163</v>
      </c>
      <c r="I511" t="e">
        <f>_xlfn.XLOOKUP(ICT_questions_2022[[#This Row],[Question_nb]],Weights!#REF!,Weights!#REF!)</f>
        <v>#REF!</v>
      </c>
    </row>
    <row r="512" spans="1:9" x14ac:dyDescent="0.25">
      <c r="A512" s="2" t="s">
        <v>758</v>
      </c>
      <c r="B512" s="2" t="s">
        <v>777</v>
      </c>
      <c r="C512" t="s">
        <v>1624</v>
      </c>
      <c r="D512" t="s">
        <v>1721</v>
      </c>
      <c r="E512" t="s">
        <v>1452</v>
      </c>
      <c r="F512" t="s">
        <v>1479</v>
      </c>
      <c r="G512" t="s">
        <v>12</v>
      </c>
      <c r="H512" t="s">
        <v>165</v>
      </c>
      <c r="I512" t="e">
        <f>_xlfn.XLOOKUP(ICT_questions_2022[[#This Row],[Question_nb]],Weights!#REF!,Weights!#REF!)</f>
        <v>#REF!</v>
      </c>
    </row>
    <row r="513" spans="1:9" x14ac:dyDescent="0.25">
      <c r="A513" s="2" t="s">
        <v>758</v>
      </c>
      <c r="B513" s="2" t="s">
        <v>778</v>
      </c>
      <c r="C513" t="s">
        <v>1624</v>
      </c>
      <c r="D513" t="s">
        <v>1721</v>
      </c>
      <c r="E513" t="s">
        <v>1452</v>
      </c>
      <c r="F513" t="s">
        <v>1460</v>
      </c>
      <c r="G513" t="s">
        <v>12</v>
      </c>
      <c r="H513" t="s">
        <v>167</v>
      </c>
      <c r="I513" t="e">
        <f>_xlfn.XLOOKUP(ICT_questions_2022[[#This Row],[Question_nb]],Weights!#REF!,Weights!#REF!)</f>
        <v>#REF!</v>
      </c>
    </row>
    <row r="514" spans="1:9" x14ac:dyDescent="0.25">
      <c r="A514" s="2" t="s">
        <v>758</v>
      </c>
      <c r="B514" s="2" t="s">
        <v>779</v>
      </c>
      <c r="C514" t="s">
        <v>1624</v>
      </c>
      <c r="D514" t="s">
        <v>1721</v>
      </c>
      <c r="E514" t="s">
        <v>1452</v>
      </c>
      <c r="F514" t="s">
        <v>1480</v>
      </c>
      <c r="G514" t="s">
        <v>12</v>
      </c>
      <c r="H514" t="s">
        <v>169</v>
      </c>
      <c r="I514" t="e">
        <f>_xlfn.XLOOKUP(ICT_questions_2022[[#This Row],[Question_nb]],Weights!#REF!,Weights!#REF!)</f>
        <v>#REF!</v>
      </c>
    </row>
    <row r="515" spans="1:9" x14ac:dyDescent="0.25">
      <c r="A515" s="2" t="s">
        <v>758</v>
      </c>
      <c r="B515" s="2" t="s">
        <v>780</v>
      </c>
      <c r="C515" t="s">
        <v>1624</v>
      </c>
      <c r="D515" t="s">
        <v>1721</v>
      </c>
      <c r="E515" t="s">
        <v>1452</v>
      </c>
      <c r="F515" t="s">
        <v>1481</v>
      </c>
      <c r="G515" t="s">
        <v>12</v>
      </c>
      <c r="H515" t="s">
        <v>171</v>
      </c>
      <c r="I515" t="e">
        <f>_xlfn.XLOOKUP(ICT_questions_2022[[#This Row],[Question_nb]],Weights!#REF!,Weights!#REF!)</f>
        <v>#REF!</v>
      </c>
    </row>
    <row r="516" spans="1:9" x14ac:dyDescent="0.25">
      <c r="A516" s="2" t="s">
        <v>758</v>
      </c>
      <c r="B516" s="2" t="s">
        <v>781</v>
      </c>
      <c r="C516" t="s">
        <v>1624</v>
      </c>
      <c r="D516" t="s">
        <v>1721</v>
      </c>
      <c r="E516" t="s">
        <v>1452</v>
      </c>
      <c r="F516" t="s">
        <v>1625</v>
      </c>
      <c r="G516" t="s">
        <v>12</v>
      </c>
      <c r="H516" t="s">
        <v>782</v>
      </c>
      <c r="I516" t="e">
        <f>_xlfn.XLOOKUP(ICT_questions_2022[[#This Row],[Question_nb]],Weights!#REF!,Weights!#REF!)</f>
        <v>#REF!</v>
      </c>
    </row>
    <row r="517" spans="1:9" x14ac:dyDescent="0.25">
      <c r="A517" s="2" t="s">
        <v>758</v>
      </c>
      <c r="B517" s="2" t="s">
        <v>783</v>
      </c>
      <c r="C517" t="s">
        <v>1624</v>
      </c>
      <c r="D517" t="s">
        <v>1722</v>
      </c>
      <c r="E517" t="s">
        <v>1449</v>
      </c>
      <c r="F517" t="s">
        <v>1477</v>
      </c>
      <c r="G517" t="s">
        <v>12</v>
      </c>
      <c r="H517" t="s">
        <v>133</v>
      </c>
      <c r="I517" t="e">
        <f>_xlfn.XLOOKUP(ICT_questions_2022[[#This Row],[Question_nb]],Weights!#REF!,Weights!#REF!)</f>
        <v>#REF!</v>
      </c>
    </row>
    <row r="518" spans="1:9" x14ac:dyDescent="0.25">
      <c r="A518" s="2" t="s">
        <v>758</v>
      </c>
      <c r="B518" s="2" t="s">
        <v>784</v>
      </c>
      <c r="C518" t="s">
        <v>1624</v>
      </c>
      <c r="D518" t="s">
        <v>1722</v>
      </c>
      <c r="E518" t="s">
        <v>1449</v>
      </c>
      <c r="F518" t="s">
        <v>1478</v>
      </c>
      <c r="G518" t="s">
        <v>12</v>
      </c>
      <c r="H518" t="s">
        <v>135</v>
      </c>
      <c r="I518" t="e">
        <f>_xlfn.XLOOKUP(ICT_questions_2022[[#This Row],[Question_nb]],Weights!#REF!,Weights!#REF!)</f>
        <v>#REF!</v>
      </c>
    </row>
    <row r="519" spans="1:9" x14ac:dyDescent="0.25">
      <c r="A519" s="2" t="s">
        <v>758</v>
      </c>
      <c r="B519" s="2" t="s">
        <v>785</v>
      </c>
      <c r="C519" t="s">
        <v>1624</v>
      </c>
      <c r="D519" t="s">
        <v>1722</v>
      </c>
      <c r="E519" t="s">
        <v>1449</v>
      </c>
      <c r="F519" t="s">
        <v>1479</v>
      </c>
      <c r="G519" t="s">
        <v>12</v>
      </c>
      <c r="H519" t="s">
        <v>137</v>
      </c>
      <c r="I519" t="e">
        <f>_xlfn.XLOOKUP(ICT_questions_2022[[#This Row],[Question_nb]],Weights!#REF!,Weights!#REF!)</f>
        <v>#REF!</v>
      </c>
    </row>
    <row r="520" spans="1:9" x14ac:dyDescent="0.25">
      <c r="A520" s="2" t="s">
        <v>758</v>
      </c>
      <c r="B520" s="2" t="s">
        <v>786</v>
      </c>
      <c r="C520" t="s">
        <v>1624</v>
      </c>
      <c r="D520" t="s">
        <v>1722</v>
      </c>
      <c r="E520" t="s">
        <v>1449</v>
      </c>
      <c r="F520" t="s">
        <v>1460</v>
      </c>
      <c r="G520" t="s">
        <v>12</v>
      </c>
      <c r="H520" t="s">
        <v>139</v>
      </c>
      <c r="I520" t="e">
        <f>_xlfn.XLOOKUP(ICT_questions_2022[[#This Row],[Question_nb]],Weights!#REF!,Weights!#REF!)</f>
        <v>#REF!</v>
      </c>
    </row>
    <row r="521" spans="1:9" x14ac:dyDescent="0.25">
      <c r="A521" s="2" t="s">
        <v>758</v>
      </c>
      <c r="B521" s="2" t="s">
        <v>787</v>
      </c>
      <c r="C521" t="s">
        <v>1624</v>
      </c>
      <c r="D521" t="s">
        <v>1722</v>
      </c>
      <c r="E521" t="s">
        <v>1449</v>
      </c>
      <c r="F521" t="s">
        <v>1480</v>
      </c>
      <c r="G521" t="s">
        <v>12</v>
      </c>
      <c r="H521" t="s">
        <v>141</v>
      </c>
      <c r="I521" t="e">
        <f>_xlfn.XLOOKUP(ICT_questions_2022[[#This Row],[Question_nb]],Weights!#REF!,Weights!#REF!)</f>
        <v>#REF!</v>
      </c>
    </row>
    <row r="522" spans="1:9" x14ac:dyDescent="0.25">
      <c r="A522" s="2" t="s">
        <v>758</v>
      </c>
      <c r="B522" s="2" t="s">
        <v>788</v>
      </c>
      <c r="C522" t="s">
        <v>1624</v>
      </c>
      <c r="D522" t="s">
        <v>1722</v>
      </c>
      <c r="E522" t="s">
        <v>1449</v>
      </c>
      <c r="F522" t="s">
        <v>1481</v>
      </c>
      <c r="G522" t="s">
        <v>12</v>
      </c>
      <c r="H522" t="s">
        <v>143</v>
      </c>
      <c r="I522" t="e">
        <f>_xlfn.XLOOKUP(ICT_questions_2022[[#This Row],[Question_nb]],Weights!#REF!,Weights!#REF!)</f>
        <v>#REF!</v>
      </c>
    </row>
    <row r="523" spans="1:9" x14ac:dyDescent="0.25">
      <c r="A523" s="2" t="s">
        <v>758</v>
      </c>
      <c r="B523" s="2" t="s">
        <v>789</v>
      </c>
      <c r="C523" t="s">
        <v>1624</v>
      </c>
      <c r="D523" t="s">
        <v>1722</v>
      </c>
      <c r="E523" t="s">
        <v>1449</v>
      </c>
      <c r="F523" t="s">
        <v>1626</v>
      </c>
      <c r="G523" t="s">
        <v>12</v>
      </c>
      <c r="H523" t="s">
        <v>766</v>
      </c>
      <c r="I523" t="e">
        <f>_xlfn.XLOOKUP(ICT_questions_2022[[#This Row],[Question_nb]],Weights!#REF!,Weights!#REF!)</f>
        <v>#REF!</v>
      </c>
    </row>
    <row r="524" spans="1:9" x14ac:dyDescent="0.25">
      <c r="A524" s="2" t="s">
        <v>758</v>
      </c>
      <c r="B524" s="2" t="s">
        <v>790</v>
      </c>
      <c r="C524" t="s">
        <v>1624</v>
      </c>
      <c r="D524" t="s">
        <v>1722</v>
      </c>
      <c r="E524" t="s">
        <v>1451</v>
      </c>
      <c r="F524" t="s">
        <v>1477</v>
      </c>
      <c r="G524" t="s">
        <v>12</v>
      </c>
      <c r="H524" t="s">
        <v>147</v>
      </c>
      <c r="I524" t="e">
        <f>_xlfn.XLOOKUP(ICT_questions_2022[[#This Row],[Question_nb]],Weights!#REF!,Weights!#REF!)</f>
        <v>#REF!</v>
      </c>
    </row>
    <row r="525" spans="1:9" x14ac:dyDescent="0.25">
      <c r="A525" s="2" t="s">
        <v>758</v>
      </c>
      <c r="B525" s="2" t="s">
        <v>791</v>
      </c>
      <c r="C525" t="s">
        <v>1624</v>
      </c>
      <c r="D525" t="s">
        <v>1722</v>
      </c>
      <c r="E525" t="s">
        <v>1451</v>
      </c>
      <c r="F525" t="s">
        <v>1478</v>
      </c>
      <c r="G525" t="s">
        <v>12</v>
      </c>
      <c r="H525" t="s">
        <v>149</v>
      </c>
      <c r="I525" t="e">
        <f>_xlfn.XLOOKUP(ICT_questions_2022[[#This Row],[Question_nb]],Weights!#REF!,Weights!#REF!)</f>
        <v>#REF!</v>
      </c>
    </row>
    <row r="526" spans="1:9" x14ac:dyDescent="0.25">
      <c r="A526" s="2" t="s">
        <v>758</v>
      </c>
      <c r="B526" s="2" t="s">
        <v>792</v>
      </c>
      <c r="C526" t="s">
        <v>1624</v>
      </c>
      <c r="D526" t="s">
        <v>1722</v>
      </c>
      <c r="E526" t="s">
        <v>1451</v>
      </c>
      <c r="F526" t="s">
        <v>1479</v>
      </c>
      <c r="G526" t="s">
        <v>12</v>
      </c>
      <c r="H526" t="s">
        <v>151</v>
      </c>
      <c r="I526" t="e">
        <f>_xlfn.XLOOKUP(ICT_questions_2022[[#This Row],[Question_nb]],Weights!#REF!,Weights!#REF!)</f>
        <v>#REF!</v>
      </c>
    </row>
    <row r="527" spans="1:9" x14ac:dyDescent="0.25">
      <c r="A527" s="2" t="s">
        <v>758</v>
      </c>
      <c r="B527" s="2" t="s">
        <v>793</v>
      </c>
      <c r="C527" t="s">
        <v>1624</v>
      </c>
      <c r="D527" t="s">
        <v>1722</v>
      </c>
      <c r="E527" t="s">
        <v>1451</v>
      </c>
      <c r="F527" t="s">
        <v>1460</v>
      </c>
      <c r="G527" t="s">
        <v>12</v>
      </c>
      <c r="H527" t="s">
        <v>153</v>
      </c>
      <c r="I527" t="e">
        <f>_xlfn.XLOOKUP(ICT_questions_2022[[#This Row],[Question_nb]],Weights!#REF!,Weights!#REF!)</f>
        <v>#REF!</v>
      </c>
    </row>
    <row r="528" spans="1:9" x14ac:dyDescent="0.25">
      <c r="A528" s="2" t="s">
        <v>758</v>
      </c>
      <c r="B528" s="2" t="s">
        <v>794</v>
      </c>
      <c r="C528" t="s">
        <v>1624</v>
      </c>
      <c r="D528" t="s">
        <v>1722</v>
      </c>
      <c r="E528" t="s">
        <v>1451</v>
      </c>
      <c r="F528" t="s">
        <v>1480</v>
      </c>
      <c r="G528" t="s">
        <v>12</v>
      </c>
      <c r="H528" t="s">
        <v>155</v>
      </c>
      <c r="I528" t="e">
        <f>_xlfn.XLOOKUP(ICT_questions_2022[[#This Row],[Question_nb]],Weights!#REF!,Weights!#REF!)</f>
        <v>#REF!</v>
      </c>
    </row>
    <row r="529" spans="1:9" x14ac:dyDescent="0.25">
      <c r="A529" s="2" t="s">
        <v>758</v>
      </c>
      <c r="B529" s="2" t="s">
        <v>795</v>
      </c>
      <c r="C529" t="s">
        <v>1624</v>
      </c>
      <c r="D529" t="s">
        <v>1722</v>
      </c>
      <c r="E529" t="s">
        <v>1451</v>
      </c>
      <c r="F529" t="s">
        <v>1481</v>
      </c>
      <c r="G529" t="s">
        <v>12</v>
      </c>
      <c r="H529" t="s">
        <v>157</v>
      </c>
      <c r="I529" t="e">
        <f>_xlfn.XLOOKUP(ICT_questions_2022[[#This Row],[Question_nb]],Weights!#REF!,Weights!#REF!)</f>
        <v>#REF!</v>
      </c>
    </row>
    <row r="530" spans="1:9" x14ac:dyDescent="0.25">
      <c r="A530" s="2" t="s">
        <v>758</v>
      </c>
      <c r="B530" s="2" t="s">
        <v>796</v>
      </c>
      <c r="C530" t="s">
        <v>1624</v>
      </c>
      <c r="D530" t="s">
        <v>1722</v>
      </c>
      <c r="E530" t="s">
        <v>1451</v>
      </c>
      <c r="F530" t="s">
        <v>1626</v>
      </c>
      <c r="G530" t="s">
        <v>12</v>
      </c>
      <c r="H530" t="s">
        <v>774</v>
      </c>
      <c r="I530" t="e">
        <f>_xlfn.XLOOKUP(ICT_questions_2022[[#This Row],[Question_nb]],Weights!#REF!,Weights!#REF!)</f>
        <v>#REF!</v>
      </c>
    </row>
    <row r="531" spans="1:9" x14ac:dyDescent="0.25">
      <c r="A531" s="2" t="s">
        <v>758</v>
      </c>
      <c r="B531" s="2" t="s">
        <v>797</v>
      </c>
      <c r="C531" t="s">
        <v>1624</v>
      </c>
      <c r="D531" t="s">
        <v>1722</v>
      </c>
      <c r="E531" t="s">
        <v>1452</v>
      </c>
      <c r="F531" t="s">
        <v>1477</v>
      </c>
      <c r="G531" t="s">
        <v>12</v>
      </c>
      <c r="H531" t="s">
        <v>161</v>
      </c>
      <c r="I531" t="e">
        <f>_xlfn.XLOOKUP(ICT_questions_2022[[#This Row],[Question_nb]],Weights!#REF!,Weights!#REF!)</f>
        <v>#REF!</v>
      </c>
    </row>
    <row r="532" spans="1:9" x14ac:dyDescent="0.25">
      <c r="A532" s="2" t="s">
        <v>758</v>
      </c>
      <c r="B532" s="2" t="s">
        <v>798</v>
      </c>
      <c r="C532" t="s">
        <v>1624</v>
      </c>
      <c r="D532" t="s">
        <v>1722</v>
      </c>
      <c r="E532" t="s">
        <v>1452</v>
      </c>
      <c r="F532" t="s">
        <v>1478</v>
      </c>
      <c r="G532" t="s">
        <v>12</v>
      </c>
      <c r="H532" t="s">
        <v>163</v>
      </c>
      <c r="I532" t="e">
        <f>_xlfn.XLOOKUP(ICT_questions_2022[[#This Row],[Question_nb]],Weights!#REF!,Weights!#REF!)</f>
        <v>#REF!</v>
      </c>
    </row>
    <row r="533" spans="1:9" x14ac:dyDescent="0.25">
      <c r="A533" s="2" t="s">
        <v>758</v>
      </c>
      <c r="B533" s="2" t="s">
        <v>799</v>
      </c>
      <c r="C533" t="s">
        <v>1624</v>
      </c>
      <c r="D533" t="s">
        <v>1722</v>
      </c>
      <c r="E533" t="s">
        <v>1452</v>
      </c>
      <c r="F533" t="s">
        <v>1479</v>
      </c>
      <c r="G533" t="s">
        <v>12</v>
      </c>
      <c r="H533" t="s">
        <v>165</v>
      </c>
      <c r="I533" t="e">
        <f>_xlfn.XLOOKUP(ICT_questions_2022[[#This Row],[Question_nb]],Weights!#REF!,Weights!#REF!)</f>
        <v>#REF!</v>
      </c>
    </row>
    <row r="534" spans="1:9" x14ac:dyDescent="0.25">
      <c r="A534" s="2" t="s">
        <v>758</v>
      </c>
      <c r="B534" s="2" t="s">
        <v>800</v>
      </c>
      <c r="C534" t="s">
        <v>1624</v>
      </c>
      <c r="D534" t="s">
        <v>1722</v>
      </c>
      <c r="E534" t="s">
        <v>1452</v>
      </c>
      <c r="F534" t="s">
        <v>1460</v>
      </c>
      <c r="G534" t="s">
        <v>12</v>
      </c>
      <c r="H534" t="s">
        <v>167</v>
      </c>
      <c r="I534" t="e">
        <f>_xlfn.XLOOKUP(ICT_questions_2022[[#This Row],[Question_nb]],Weights!#REF!,Weights!#REF!)</f>
        <v>#REF!</v>
      </c>
    </row>
    <row r="535" spans="1:9" x14ac:dyDescent="0.25">
      <c r="A535" s="2" t="s">
        <v>758</v>
      </c>
      <c r="B535" s="2" t="s">
        <v>801</v>
      </c>
      <c r="C535" t="s">
        <v>1624</v>
      </c>
      <c r="D535" t="s">
        <v>1722</v>
      </c>
      <c r="E535" t="s">
        <v>1452</v>
      </c>
      <c r="F535" t="s">
        <v>1480</v>
      </c>
      <c r="G535" t="s">
        <v>12</v>
      </c>
      <c r="H535" t="s">
        <v>169</v>
      </c>
      <c r="I535" t="e">
        <f>_xlfn.XLOOKUP(ICT_questions_2022[[#This Row],[Question_nb]],Weights!#REF!,Weights!#REF!)</f>
        <v>#REF!</v>
      </c>
    </row>
    <row r="536" spans="1:9" x14ac:dyDescent="0.25">
      <c r="A536" s="2" t="s">
        <v>758</v>
      </c>
      <c r="B536" s="2" t="s">
        <v>802</v>
      </c>
      <c r="C536" t="s">
        <v>1624</v>
      </c>
      <c r="D536" t="s">
        <v>1722</v>
      </c>
      <c r="E536" t="s">
        <v>1452</v>
      </c>
      <c r="F536" t="s">
        <v>1481</v>
      </c>
      <c r="G536" t="s">
        <v>12</v>
      </c>
      <c r="H536" t="s">
        <v>171</v>
      </c>
      <c r="I536" t="e">
        <f>_xlfn.XLOOKUP(ICT_questions_2022[[#This Row],[Question_nb]],Weights!#REF!,Weights!#REF!)</f>
        <v>#REF!</v>
      </c>
    </row>
    <row r="537" spans="1:9" x14ac:dyDescent="0.25">
      <c r="A537" s="2" t="s">
        <v>758</v>
      </c>
      <c r="B537" s="2" t="s">
        <v>803</v>
      </c>
      <c r="C537" t="s">
        <v>1624</v>
      </c>
      <c r="D537" t="s">
        <v>1722</v>
      </c>
      <c r="E537" t="s">
        <v>1452</v>
      </c>
      <c r="F537" t="s">
        <v>1626</v>
      </c>
      <c r="G537" t="s">
        <v>12</v>
      </c>
      <c r="H537" t="s">
        <v>782</v>
      </c>
      <c r="I537" t="e">
        <f>_xlfn.XLOOKUP(ICT_questions_2022[[#This Row],[Question_nb]],Weights!#REF!,Weights!#REF!)</f>
        <v>#REF!</v>
      </c>
    </row>
    <row r="538" spans="1:9" x14ac:dyDescent="0.25">
      <c r="A538" s="2" t="s">
        <v>804</v>
      </c>
      <c r="B538" s="2" t="s">
        <v>805</v>
      </c>
      <c r="C538" t="s">
        <v>1627</v>
      </c>
      <c r="D538" t="s">
        <v>1730</v>
      </c>
      <c r="E538" t="s">
        <v>1449</v>
      </c>
      <c r="F538" t="s">
        <v>1628</v>
      </c>
      <c r="G538" t="s">
        <v>17</v>
      </c>
      <c r="H538" t="s">
        <v>806</v>
      </c>
      <c r="I538" t="e">
        <f>_xlfn.XLOOKUP(ICT_questions_2022[[#This Row],[Question_nb]],Weights!#REF!,Weights!#REF!)</f>
        <v>#REF!</v>
      </c>
    </row>
    <row r="539" spans="1:9" x14ac:dyDescent="0.25">
      <c r="A539" s="2" t="s">
        <v>804</v>
      </c>
      <c r="B539" s="2" t="s">
        <v>808</v>
      </c>
      <c r="C539" t="s">
        <v>1627</v>
      </c>
      <c r="D539" t="s">
        <v>1730</v>
      </c>
      <c r="E539" t="s">
        <v>1449</v>
      </c>
      <c r="F539" t="s">
        <v>1629</v>
      </c>
      <c r="G539" t="s">
        <v>17</v>
      </c>
      <c r="H539" t="s">
        <v>809</v>
      </c>
      <c r="I539" t="e">
        <f>_xlfn.XLOOKUP(ICT_questions_2022[[#This Row],[Question_nb]],Weights!#REF!,Weights!#REF!)</f>
        <v>#REF!</v>
      </c>
    </row>
    <row r="540" spans="1:9" x14ac:dyDescent="0.25">
      <c r="A540" s="2" t="s">
        <v>804</v>
      </c>
      <c r="B540" s="2" t="s">
        <v>811</v>
      </c>
      <c r="C540" t="s">
        <v>1627</v>
      </c>
      <c r="D540" t="s">
        <v>1730</v>
      </c>
      <c r="E540" t="s">
        <v>1449</v>
      </c>
      <c r="F540" t="s">
        <v>1630</v>
      </c>
      <c r="G540" t="s">
        <v>17</v>
      </c>
      <c r="H540" t="s">
        <v>812</v>
      </c>
      <c r="I540" t="e">
        <f>_xlfn.XLOOKUP(ICT_questions_2022[[#This Row],[Question_nb]],Weights!#REF!,Weights!#REF!)</f>
        <v>#REF!</v>
      </c>
    </row>
    <row r="541" spans="1:9" x14ac:dyDescent="0.25">
      <c r="A541" s="2" t="s">
        <v>804</v>
      </c>
      <c r="B541" s="2" t="s">
        <v>814</v>
      </c>
      <c r="C541" t="s">
        <v>1627</v>
      </c>
      <c r="D541" t="s">
        <v>1730</v>
      </c>
      <c r="E541" t="s">
        <v>1449</v>
      </c>
      <c r="F541" t="s">
        <v>1631</v>
      </c>
      <c r="G541" t="s">
        <v>17</v>
      </c>
      <c r="H541" t="s">
        <v>815</v>
      </c>
      <c r="I541" t="e">
        <f>_xlfn.XLOOKUP(ICT_questions_2022[[#This Row],[Question_nb]],Weights!#REF!,Weights!#REF!)</f>
        <v>#REF!</v>
      </c>
    </row>
    <row r="542" spans="1:9" x14ac:dyDescent="0.25">
      <c r="A542" s="2" t="s">
        <v>804</v>
      </c>
      <c r="B542" s="2" t="s">
        <v>817</v>
      </c>
      <c r="C542" t="s">
        <v>1627</v>
      </c>
      <c r="D542" t="s">
        <v>1730</v>
      </c>
      <c r="E542" t="s">
        <v>1449</v>
      </c>
      <c r="F542" t="s">
        <v>1632</v>
      </c>
      <c r="G542" t="s">
        <v>17</v>
      </c>
      <c r="H542" t="s">
        <v>818</v>
      </c>
      <c r="I542" t="e">
        <f>_xlfn.XLOOKUP(ICT_questions_2022[[#This Row],[Question_nb]],Weights!#REF!,Weights!#REF!)</f>
        <v>#REF!</v>
      </c>
    </row>
    <row r="543" spans="1:9" x14ac:dyDescent="0.25">
      <c r="A543" s="2" t="s">
        <v>804</v>
      </c>
      <c r="B543" s="2" t="s">
        <v>820</v>
      </c>
      <c r="C543" t="s">
        <v>1627</v>
      </c>
      <c r="D543" t="s">
        <v>1730</v>
      </c>
      <c r="E543" t="s">
        <v>1449</v>
      </c>
      <c r="F543" t="s">
        <v>1633</v>
      </c>
      <c r="G543" t="s">
        <v>17</v>
      </c>
      <c r="H543" t="s">
        <v>821</v>
      </c>
      <c r="I543" t="e">
        <f>_xlfn.XLOOKUP(ICT_questions_2022[[#This Row],[Question_nb]],Weights!#REF!,Weights!#REF!)</f>
        <v>#REF!</v>
      </c>
    </row>
    <row r="544" spans="1:9" x14ac:dyDescent="0.25">
      <c r="A544" s="2" t="s">
        <v>804</v>
      </c>
      <c r="B544" s="2" t="s">
        <v>822</v>
      </c>
      <c r="C544" t="s">
        <v>1627</v>
      </c>
      <c r="D544" t="s">
        <v>1730</v>
      </c>
      <c r="E544" t="s">
        <v>1449</v>
      </c>
      <c r="F544" t="s">
        <v>1634</v>
      </c>
      <c r="G544" t="s">
        <v>17</v>
      </c>
      <c r="H544" t="s">
        <v>823</v>
      </c>
      <c r="I544" t="e">
        <f>_xlfn.XLOOKUP(ICT_questions_2022[[#This Row],[Question_nb]],Weights!#REF!,Weights!#REF!)</f>
        <v>#REF!</v>
      </c>
    </row>
    <row r="545" spans="1:9" x14ac:dyDescent="0.25">
      <c r="A545" s="2" t="s">
        <v>804</v>
      </c>
      <c r="B545" s="2" t="s">
        <v>824</v>
      </c>
      <c r="C545" t="s">
        <v>1627</v>
      </c>
      <c r="D545" t="s">
        <v>1730</v>
      </c>
      <c r="E545" t="s">
        <v>1449</v>
      </c>
      <c r="F545" t="s">
        <v>1635</v>
      </c>
      <c r="G545" t="s">
        <v>17</v>
      </c>
      <c r="H545" t="s">
        <v>825</v>
      </c>
      <c r="I545" t="e">
        <f>_xlfn.XLOOKUP(ICT_questions_2022[[#This Row],[Question_nb]],Weights!#REF!,Weights!#REF!)</f>
        <v>#REF!</v>
      </c>
    </row>
    <row r="546" spans="1:9" x14ac:dyDescent="0.25">
      <c r="A546" s="2" t="s">
        <v>804</v>
      </c>
      <c r="B546" s="2" t="s">
        <v>826</v>
      </c>
      <c r="C546" t="s">
        <v>1627</v>
      </c>
      <c r="D546" t="s">
        <v>1730</v>
      </c>
      <c r="E546" t="s">
        <v>1449</v>
      </c>
      <c r="F546" t="s">
        <v>1636</v>
      </c>
      <c r="G546" t="s">
        <v>17</v>
      </c>
      <c r="H546" t="s">
        <v>827</v>
      </c>
      <c r="I546" t="e">
        <f>_xlfn.XLOOKUP(ICT_questions_2022[[#This Row],[Question_nb]],Weights!#REF!,Weights!#REF!)</f>
        <v>#REF!</v>
      </c>
    </row>
    <row r="547" spans="1:9" x14ac:dyDescent="0.25">
      <c r="A547" s="2" t="s">
        <v>804</v>
      </c>
      <c r="B547" s="2" t="s">
        <v>828</v>
      </c>
      <c r="C547" t="s">
        <v>1627</v>
      </c>
      <c r="D547" t="s">
        <v>1730</v>
      </c>
      <c r="E547" t="s">
        <v>1449</v>
      </c>
      <c r="F547" t="s">
        <v>1637</v>
      </c>
      <c r="G547" t="s">
        <v>17</v>
      </c>
      <c r="H547" t="s">
        <v>829</v>
      </c>
      <c r="I547" t="e">
        <f>_xlfn.XLOOKUP(ICT_questions_2022[[#This Row],[Question_nb]],Weights!#REF!,Weights!#REF!)</f>
        <v>#REF!</v>
      </c>
    </row>
    <row r="548" spans="1:9" x14ac:dyDescent="0.25">
      <c r="A548" s="2" t="s">
        <v>804</v>
      </c>
      <c r="B548" s="2" t="s">
        <v>830</v>
      </c>
      <c r="C548" t="s">
        <v>1627</v>
      </c>
      <c r="D548" t="s">
        <v>1730</v>
      </c>
      <c r="E548" t="s">
        <v>1449</v>
      </c>
      <c r="F548" t="s">
        <v>1638</v>
      </c>
      <c r="G548" t="s">
        <v>17</v>
      </c>
      <c r="H548" t="s">
        <v>831</v>
      </c>
      <c r="I548" t="e">
        <f>_xlfn.XLOOKUP(ICT_questions_2022[[#This Row],[Question_nb]],Weights!#REF!,Weights!#REF!)</f>
        <v>#REF!</v>
      </c>
    </row>
    <row r="549" spans="1:9" x14ac:dyDescent="0.25">
      <c r="A549" s="2" t="s">
        <v>804</v>
      </c>
      <c r="B549" s="2" t="s">
        <v>832</v>
      </c>
      <c r="C549" t="s">
        <v>1627</v>
      </c>
      <c r="D549" t="s">
        <v>1730</v>
      </c>
      <c r="E549" t="s">
        <v>1449</v>
      </c>
      <c r="F549" t="s">
        <v>1639</v>
      </c>
      <c r="G549" t="s">
        <v>17</v>
      </c>
      <c r="H549" t="s">
        <v>833</v>
      </c>
      <c r="I549" t="e">
        <f>_xlfn.XLOOKUP(ICT_questions_2022[[#This Row],[Question_nb]],Weights!#REF!,Weights!#REF!)</f>
        <v>#REF!</v>
      </c>
    </row>
    <row r="550" spans="1:9" x14ac:dyDescent="0.25">
      <c r="A550" s="2" t="s">
        <v>804</v>
      </c>
      <c r="B550" s="2" t="s">
        <v>835</v>
      </c>
      <c r="C550" t="s">
        <v>1627</v>
      </c>
      <c r="D550" t="s">
        <v>1730</v>
      </c>
      <c r="E550" t="s">
        <v>1449</v>
      </c>
      <c r="F550" t="s">
        <v>1640</v>
      </c>
      <c r="G550" t="s">
        <v>17</v>
      </c>
      <c r="H550" t="s">
        <v>836</v>
      </c>
      <c r="I550" t="e">
        <f>_xlfn.XLOOKUP(ICT_questions_2022[[#This Row],[Question_nb]],Weights!#REF!,Weights!#REF!)</f>
        <v>#REF!</v>
      </c>
    </row>
    <row r="551" spans="1:9" x14ac:dyDescent="0.25">
      <c r="A551" s="2" t="s">
        <v>804</v>
      </c>
      <c r="B551" s="2" t="s">
        <v>838</v>
      </c>
      <c r="C551" t="s">
        <v>1627</v>
      </c>
      <c r="D551" t="s">
        <v>1730</v>
      </c>
      <c r="E551" t="s">
        <v>1449</v>
      </c>
      <c r="F551" t="s">
        <v>1641</v>
      </c>
      <c r="G551" t="s">
        <v>17</v>
      </c>
      <c r="H551" t="s">
        <v>839</v>
      </c>
      <c r="I551" t="e">
        <f>_xlfn.XLOOKUP(ICT_questions_2022[[#This Row],[Question_nb]],Weights!#REF!,Weights!#REF!)</f>
        <v>#REF!</v>
      </c>
    </row>
    <row r="552" spans="1:9" x14ac:dyDescent="0.25">
      <c r="A552" s="2" t="s">
        <v>804</v>
      </c>
      <c r="B552" s="2" t="s">
        <v>840</v>
      </c>
      <c r="C552" t="s">
        <v>1627</v>
      </c>
      <c r="D552" t="s">
        <v>1730</v>
      </c>
      <c r="E552" t="s">
        <v>1451</v>
      </c>
      <c r="F552" t="s">
        <v>1628</v>
      </c>
      <c r="G552" t="s">
        <v>17</v>
      </c>
      <c r="H552" t="s">
        <v>841</v>
      </c>
      <c r="I552" t="e">
        <f>_xlfn.XLOOKUP(ICT_questions_2022[[#This Row],[Question_nb]],Weights!#REF!,Weights!#REF!)</f>
        <v>#REF!</v>
      </c>
    </row>
    <row r="553" spans="1:9" x14ac:dyDescent="0.25">
      <c r="A553" s="2" t="s">
        <v>804</v>
      </c>
      <c r="B553" s="2" t="s">
        <v>842</v>
      </c>
      <c r="C553" t="s">
        <v>1627</v>
      </c>
      <c r="D553" t="s">
        <v>1730</v>
      </c>
      <c r="E553" t="s">
        <v>1451</v>
      </c>
      <c r="F553" t="s">
        <v>1629</v>
      </c>
      <c r="G553" t="s">
        <v>17</v>
      </c>
      <c r="H553" t="s">
        <v>843</v>
      </c>
      <c r="I553" t="e">
        <f>_xlfn.XLOOKUP(ICT_questions_2022[[#This Row],[Question_nb]],Weights!#REF!,Weights!#REF!)</f>
        <v>#REF!</v>
      </c>
    </row>
    <row r="554" spans="1:9" x14ac:dyDescent="0.25">
      <c r="A554" s="2" t="s">
        <v>804</v>
      </c>
      <c r="B554" s="2" t="s">
        <v>844</v>
      </c>
      <c r="C554" t="s">
        <v>1627</v>
      </c>
      <c r="D554" t="s">
        <v>1730</v>
      </c>
      <c r="E554" t="s">
        <v>1451</v>
      </c>
      <c r="F554" t="s">
        <v>1630</v>
      </c>
      <c r="G554" t="s">
        <v>17</v>
      </c>
      <c r="H554" t="s">
        <v>845</v>
      </c>
      <c r="I554" t="e">
        <f>_xlfn.XLOOKUP(ICT_questions_2022[[#This Row],[Question_nb]],Weights!#REF!,Weights!#REF!)</f>
        <v>#REF!</v>
      </c>
    </row>
    <row r="555" spans="1:9" x14ac:dyDescent="0.25">
      <c r="A555" s="2" t="s">
        <v>804</v>
      </c>
      <c r="B555" s="2" t="s">
        <v>846</v>
      </c>
      <c r="C555" t="s">
        <v>1627</v>
      </c>
      <c r="D555" t="s">
        <v>1730</v>
      </c>
      <c r="E555" t="s">
        <v>1451</v>
      </c>
      <c r="F555" t="s">
        <v>1631</v>
      </c>
      <c r="G555" t="s">
        <v>17</v>
      </c>
      <c r="H555" t="s">
        <v>847</v>
      </c>
      <c r="I555" t="e">
        <f>_xlfn.XLOOKUP(ICT_questions_2022[[#This Row],[Question_nb]],Weights!#REF!,Weights!#REF!)</f>
        <v>#REF!</v>
      </c>
    </row>
    <row r="556" spans="1:9" x14ac:dyDescent="0.25">
      <c r="A556" s="2" t="s">
        <v>804</v>
      </c>
      <c r="B556" s="2" t="s">
        <v>848</v>
      </c>
      <c r="C556" t="s">
        <v>1627</v>
      </c>
      <c r="D556" t="s">
        <v>1730</v>
      </c>
      <c r="E556" t="s">
        <v>1451</v>
      </c>
      <c r="F556" t="s">
        <v>1632</v>
      </c>
      <c r="G556" t="s">
        <v>17</v>
      </c>
      <c r="H556" t="s">
        <v>849</v>
      </c>
      <c r="I556" t="e">
        <f>_xlfn.XLOOKUP(ICT_questions_2022[[#This Row],[Question_nb]],Weights!#REF!,Weights!#REF!)</f>
        <v>#REF!</v>
      </c>
    </row>
    <row r="557" spans="1:9" x14ac:dyDescent="0.25">
      <c r="A557" s="2" t="s">
        <v>804</v>
      </c>
      <c r="B557" s="2" t="s">
        <v>850</v>
      </c>
      <c r="C557" t="s">
        <v>1627</v>
      </c>
      <c r="D557" t="s">
        <v>1730</v>
      </c>
      <c r="E557" t="s">
        <v>1451</v>
      </c>
      <c r="F557" t="s">
        <v>1633</v>
      </c>
      <c r="G557" t="s">
        <v>17</v>
      </c>
      <c r="H557" t="s">
        <v>851</v>
      </c>
      <c r="I557" t="e">
        <f>_xlfn.XLOOKUP(ICT_questions_2022[[#This Row],[Question_nb]],Weights!#REF!,Weights!#REF!)</f>
        <v>#REF!</v>
      </c>
    </row>
    <row r="558" spans="1:9" x14ac:dyDescent="0.25">
      <c r="A558" s="2" t="s">
        <v>804</v>
      </c>
      <c r="B558" s="2" t="s">
        <v>852</v>
      </c>
      <c r="C558" t="s">
        <v>1627</v>
      </c>
      <c r="D558" t="s">
        <v>1730</v>
      </c>
      <c r="E558" t="s">
        <v>1451</v>
      </c>
      <c r="F558" t="s">
        <v>1634</v>
      </c>
      <c r="G558" t="s">
        <v>17</v>
      </c>
      <c r="H558" t="s">
        <v>853</v>
      </c>
      <c r="I558" t="e">
        <f>_xlfn.XLOOKUP(ICT_questions_2022[[#This Row],[Question_nb]],Weights!#REF!,Weights!#REF!)</f>
        <v>#REF!</v>
      </c>
    </row>
    <row r="559" spans="1:9" x14ac:dyDescent="0.25">
      <c r="A559" s="2" t="s">
        <v>804</v>
      </c>
      <c r="B559" s="2" t="s">
        <v>854</v>
      </c>
      <c r="C559" t="s">
        <v>1627</v>
      </c>
      <c r="D559" t="s">
        <v>1730</v>
      </c>
      <c r="E559" t="s">
        <v>1451</v>
      </c>
      <c r="F559" t="s">
        <v>1635</v>
      </c>
      <c r="G559" t="s">
        <v>17</v>
      </c>
      <c r="H559" t="s">
        <v>855</v>
      </c>
      <c r="I559" t="e">
        <f>_xlfn.XLOOKUP(ICT_questions_2022[[#This Row],[Question_nb]],Weights!#REF!,Weights!#REF!)</f>
        <v>#REF!</v>
      </c>
    </row>
    <row r="560" spans="1:9" x14ac:dyDescent="0.25">
      <c r="A560" s="2" t="s">
        <v>804</v>
      </c>
      <c r="B560" s="2" t="s">
        <v>856</v>
      </c>
      <c r="C560" t="s">
        <v>1627</v>
      </c>
      <c r="D560" t="s">
        <v>1730</v>
      </c>
      <c r="E560" t="s">
        <v>1451</v>
      </c>
      <c r="F560" t="s">
        <v>1636</v>
      </c>
      <c r="G560" t="s">
        <v>17</v>
      </c>
      <c r="H560" t="s">
        <v>857</v>
      </c>
      <c r="I560" t="e">
        <f>_xlfn.XLOOKUP(ICT_questions_2022[[#This Row],[Question_nb]],Weights!#REF!,Weights!#REF!)</f>
        <v>#REF!</v>
      </c>
    </row>
    <row r="561" spans="1:9" x14ac:dyDescent="0.25">
      <c r="A561" s="2" t="s">
        <v>804</v>
      </c>
      <c r="B561" s="2" t="s">
        <v>858</v>
      </c>
      <c r="C561" t="s">
        <v>1627</v>
      </c>
      <c r="D561" t="s">
        <v>1730</v>
      </c>
      <c r="E561" t="s">
        <v>1451</v>
      </c>
      <c r="F561" t="s">
        <v>1637</v>
      </c>
      <c r="G561" t="s">
        <v>17</v>
      </c>
      <c r="H561" t="s">
        <v>859</v>
      </c>
      <c r="I561" t="e">
        <f>_xlfn.XLOOKUP(ICT_questions_2022[[#This Row],[Question_nb]],Weights!#REF!,Weights!#REF!)</f>
        <v>#REF!</v>
      </c>
    </row>
    <row r="562" spans="1:9" x14ac:dyDescent="0.25">
      <c r="A562" s="2" t="s">
        <v>804</v>
      </c>
      <c r="B562" s="2" t="s">
        <v>860</v>
      </c>
      <c r="C562" t="s">
        <v>1627</v>
      </c>
      <c r="D562" t="s">
        <v>1730</v>
      </c>
      <c r="E562" t="s">
        <v>1451</v>
      </c>
      <c r="F562" t="s">
        <v>1638</v>
      </c>
      <c r="G562" t="s">
        <v>17</v>
      </c>
      <c r="H562" t="s">
        <v>861</v>
      </c>
      <c r="I562" t="e">
        <f>_xlfn.XLOOKUP(ICT_questions_2022[[#This Row],[Question_nb]],Weights!#REF!,Weights!#REF!)</f>
        <v>#REF!</v>
      </c>
    </row>
    <row r="563" spans="1:9" x14ac:dyDescent="0.25">
      <c r="A563" s="2" t="s">
        <v>804</v>
      </c>
      <c r="B563" s="2" t="s">
        <v>862</v>
      </c>
      <c r="C563" t="s">
        <v>1627</v>
      </c>
      <c r="D563" t="s">
        <v>1730</v>
      </c>
      <c r="E563" t="s">
        <v>1451</v>
      </c>
      <c r="F563" t="s">
        <v>1639</v>
      </c>
      <c r="G563" t="s">
        <v>17</v>
      </c>
      <c r="H563" t="s">
        <v>863</v>
      </c>
      <c r="I563" t="e">
        <f>_xlfn.XLOOKUP(ICT_questions_2022[[#This Row],[Question_nb]],Weights!#REF!,Weights!#REF!)</f>
        <v>#REF!</v>
      </c>
    </row>
    <row r="564" spans="1:9" x14ac:dyDescent="0.25">
      <c r="A564" s="2" t="s">
        <v>804</v>
      </c>
      <c r="B564" s="2" t="s">
        <v>864</v>
      </c>
      <c r="C564" t="s">
        <v>1627</v>
      </c>
      <c r="D564" t="s">
        <v>1730</v>
      </c>
      <c r="E564" t="s">
        <v>1451</v>
      </c>
      <c r="F564" t="s">
        <v>1640</v>
      </c>
      <c r="G564" t="s">
        <v>17</v>
      </c>
      <c r="H564" t="s">
        <v>865</v>
      </c>
      <c r="I564" t="e">
        <f>_xlfn.XLOOKUP(ICT_questions_2022[[#This Row],[Question_nb]],Weights!#REF!,Weights!#REF!)</f>
        <v>#REF!</v>
      </c>
    </row>
    <row r="565" spans="1:9" x14ac:dyDescent="0.25">
      <c r="A565" s="2" t="s">
        <v>804</v>
      </c>
      <c r="B565" s="2" t="s">
        <v>866</v>
      </c>
      <c r="C565" t="s">
        <v>1627</v>
      </c>
      <c r="D565" t="s">
        <v>1730</v>
      </c>
      <c r="E565" t="s">
        <v>1451</v>
      </c>
      <c r="F565" t="s">
        <v>1641</v>
      </c>
      <c r="G565" t="s">
        <v>17</v>
      </c>
      <c r="H565" t="s">
        <v>867</v>
      </c>
      <c r="I565" t="e">
        <f>_xlfn.XLOOKUP(ICT_questions_2022[[#This Row],[Question_nb]],Weights!#REF!,Weights!#REF!)</f>
        <v>#REF!</v>
      </c>
    </row>
    <row r="566" spans="1:9" x14ac:dyDescent="0.25">
      <c r="A566" s="2" t="s">
        <v>868</v>
      </c>
      <c r="B566" s="2" t="s">
        <v>869</v>
      </c>
      <c r="C566" t="s">
        <v>1642</v>
      </c>
      <c r="D566" t="s">
        <v>1730</v>
      </c>
      <c r="E566" t="s">
        <v>1452</v>
      </c>
      <c r="F566" t="s">
        <v>1628</v>
      </c>
      <c r="G566" t="s">
        <v>17</v>
      </c>
      <c r="H566" t="s">
        <v>870</v>
      </c>
      <c r="I566" t="e">
        <f>_xlfn.XLOOKUP(ICT_questions_2022[[#This Row],[Question_nb]],Weights!#REF!,Weights!#REF!)</f>
        <v>#REF!</v>
      </c>
    </row>
    <row r="567" spans="1:9" x14ac:dyDescent="0.25">
      <c r="A567" s="2" t="s">
        <v>868</v>
      </c>
      <c r="B567" s="2" t="s">
        <v>871</v>
      </c>
      <c r="C567" t="s">
        <v>1642</v>
      </c>
      <c r="D567" t="s">
        <v>1730</v>
      </c>
      <c r="E567" t="s">
        <v>1452</v>
      </c>
      <c r="F567" t="s">
        <v>1641</v>
      </c>
      <c r="G567" t="s">
        <v>17</v>
      </c>
      <c r="H567" t="s">
        <v>872</v>
      </c>
      <c r="I567" t="e">
        <f>_xlfn.XLOOKUP(ICT_questions_2022[[#This Row],[Question_nb]],Weights!#REF!,Weights!#REF!)</f>
        <v>#REF!</v>
      </c>
    </row>
    <row r="568" spans="1:9" x14ac:dyDescent="0.25">
      <c r="A568" s="2" t="s">
        <v>868</v>
      </c>
      <c r="B568" s="2" t="s">
        <v>873</v>
      </c>
      <c r="C568" t="s">
        <v>1642</v>
      </c>
      <c r="D568" t="s">
        <v>1730</v>
      </c>
      <c r="E568" t="s">
        <v>1452</v>
      </c>
      <c r="F568" t="s">
        <v>1629</v>
      </c>
      <c r="G568" t="s">
        <v>17</v>
      </c>
      <c r="H568" t="s">
        <v>874</v>
      </c>
      <c r="I568" t="e">
        <f>_xlfn.XLOOKUP(ICT_questions_2022[[#This Row],[Question_nb]],Weights!#REF!,Weights!#REF!)</f>
        <v>#REF!</v>
      </c>
    </row>
    <row r="569" spans="1:9" x14ac:dyDescent="0.25">
      <c r="A569" s="2" t="s">
        <v>868</v>
      </c>
      <c r="B569" s="2" t="s">
        <v>875</v>
      </c>
      <c r="C569" t="s">
        <v>1642</v>
      </c>
      <c r="D569" t="s">
        <v>1730</v>
      </c>
      <c r="E569" t="s">
        <v>1452</v>
      </c>
      <c r="F569" t="s">
        <v>1630</v>
      </c>
      <c r="G569" t="s">
        <v>17</v>
      </c>
      <c r="H569" t="s">
        <v>876</v>
      </c>
      <c r="I569" t="e">
        <f>_xlfn.XLOOKUP(ICT_questions_2022[[#This Row],[Question_nb]],Weights!#REF!,Weights!#REF!)</f>
        <v>#REF!</v>
      </c>
    </row>
    <row r="570" spans="1:9" x14ac:dyDescent="0.25">
      <c r="A570" s="2" t="s">
        <v>868</v>
      </c>
      <c r="B570" s="2" t="s">
        <v>877</v>
      </c>
      <c r="C570" t="s">
        <v>1642</v>
      </c>
      <c r="D570" t="s">
        <v>1730</v>
      </c>
      <c r="E570" t="s">
        <v>1452</v>
      </c>
      <c r="F570" t="s">
        <v>1631</v>
      </c>
      <c r="G570" t="s">
        <v>17</v>
      </c>
      <c r="H570" t="s">
        <v>878</v>
      </c>
      <c r="I570" t="e">
        <f>_xlfn.XLOOKUP(ICT_questions_2022[[#This Row],[Question_nb]],Weights!#REF!,Weights!#REF!)</f>
        <v>#REF!</v>
      </c>
    </row>
    <row r="571" spans="1:9" x14ac:dyDescent="0.25">
      <c r="A571" s="2" t="s">
        <v>868</v>
      </c>
      <c r="B571" s="2" t="s">
        <v>879</v>
      </c>
      <c r="C571" t="s">
        <v>1642</v>
      </c>
      <c r="D571" t="s">
        <v>1730</v>
      </c>
      <c r="E571" t="s">
        <v>1452</v>
      </c>
      <c r="F571" t="s">
        <v>1632</v>
      </c>
      <c r="G571" t="s">
        <v>17</v>
      </c>
      <c r="H571" t="s">
        <v>880</v>
      </c>
      <c r="I571" t="e">
        <f>_xlfn.XLOOKUP(ICT_questions_2022[[#This Row],[Question_nb]],Weights!#REF!,Weights!#REF!)</f>
        <v>#REF!</v>
      </c>
    </row>
    <row r="572" spans="1:9" x14ac:dyDescent="0.25">
      <c r="A572" s="2" t="s">
        <v>868</v>
      </c>
      <c r="B572" s="2" t="s">
        <v>882</v>
      </c>
      <c r="C572" t="s">
        <v>1642</v>
      </c>
      <c r="D572" t="s">
        <v>1730</v>
      </c>
      <c r="E572" t="s">
        <v>1452</v>
      </c>
      <c r="F572" t="s">
        <v>1633</v>
      </c>
      <c r="G572" t="s">
        <v>17</v>
      </c>
      <c r="H572" t="s">
        <v>883</v>
      </c>
      <c r="I572" t="e">
        <f>_xlfn.XLOOKUP(ICT_questions_2022[[#This Row],[Question_nb]],Weights!#REF!,Weights!#REF!)</f>
        <v>#REF!</v>
      </c>
    </row>
    <row r="573" spans="1:9" x14ac:dyDescent="0.25">
      <c r="A573" s="2" t="s">
        <v>868</v>
      </c>
      <c r="B573" s="2" t="s">
        <v>884</v>
      </c>
      <c r="C573" t="s">
        <v>1642</v>
      </c>
      <c r="D573" t="s">
        <v>1730</v>
      </c>
      <c r="E573" t="s">
        <v>1452</v>
      </c>
      <c r="F573" t="s">
        <v>1634</v>
      </c>
      <c r="G573" t="s">
        <v>17</v>
      </c>
      <c r="H573" t="s">
        <v>885</v>
      </c>
      <c r="I573" t="e">
        <f>_xlfn.XLOOKUP(ICT_questions_2022[[#This Row],[Question_nb]],Weights!#REF!,Weights!#REF!)</f>
        <v>#REF!</v>
      </c>
    </row>
    <row r="574" spans="1:9" x14ac:dyDescent="0.25">
      <c r="A574" s="2" t="s">
        <v>868</v>
      </c>
      <c r="B574" s="2" t="s">
        <v>886</v>
      </c>
      <c r="C574" t="s">
        <v>1642</v>
      </c>
      <c r="D574" t="s">
        <v>1730</v>
      </c>
      <c r="E574" t="s">
        <v>1452</v>
      </c>
      <c r="F574" t="s">
        <v>1635</v>
      </c>
      <c r="G574" t="s">
        <v>17</v>
      </c>
      <c r="H574" t="s">
        <v>887</v>
      </c>
      <c r="I574" t="e">
        <f>_xlfn.XLOOKUP(ICT_questions_2022[[#This Row],[Question_nb]],Weights!#REF!,Weights!#REF!)</f>
        <v>#REF!</v>
      </c>
    </row>
    <row r="575" spans="1:9" x14ac:dyDescent="0.25">
      <c r="A575" s="2" t="s">
        <v>868</v>
      </c>
      <c r="B575" s="2" t="s">
        <v>888</v>
      </c>
      <c r="C575" t="s">
        <v>1642</v>
      </c>
      <c r="D575" t="s">
        <v>1730</v>
      </c>
      <c r="E575" t="s">
        <v>1452</v>
      </c>
      <c r="F575" t="s">
        <v>1636</v>
      </c>
      <c r="G575" t="s">
        <v>17</v>
      </c>
      <c r="H575" t="s">
        <v>889</v>
      </c>
      <c r="I575" t="e">
        <f>_xlfn.XLOOKUP(ICT_questions_2022[[#This Row],[Question_nb]],Weights!#REF!,Weights!#REF!)</f>
        <v>#REF!</v>
      </c>
    </row>
    <row r="576" spans="1:9" x14ac:dyDescent="0.25">
      <c r="A576" s="2" t="s">
        <v>868</v>
      </c>
      <c r="B576" s="2" t="s">
        <v>890</v>
      </c>
      <c r="C576" t="s">
        <v>1642</v>
      </c>
      <c r="D576" t="s">
        <v>1730</v>
      </c>
      <c r="E576" t="s">
        <v>1452</v>
      </c>
      <c r="F576" t="s">
        <v>1637</v>
      </c>
      <c r="G576" t="s">
        <v>17</v>
      </c>
      <c r="H576" t="s">
        <v>891</v>
      </c>
      <c r="I576" t="e">
        <f>_xlfn.XLOOKUP(ICT_questions_2022[[#This Row],[Question_nb]],Weights!#REF!,Weights!#REF!)</f>
        <v>#REF!</v>
      </c>
    </row>
    <row r="577" spans="1:9" x14ac:dyDescent="0.25">
      <c r="A577" s="2" t="s">
        <v>868</v>
      </c>
      <c r="B577" s="2" t="s">
        <v>892</v>
      </c>
      <c r="C577" t="s">
        <v>1642</v>
      </c>
      <c r="D577" t="s">
        <v>1730</v>
      </c>
      <c r="E577" t="s">
        <v>1452</v>
      </c>
      <c r="F577" t="s">
        <v>1638</v>
      </c>
      <c r="G577" t="s">
        <v>17</v>
      </c>
      <c r="H577" t="s">
        <v>893</v>
      </c>
      <c r="I577" t="e">
        <f>_xlfn.XLOOKUP(ICT_questions_2022[[#This Row],[Question_nb]],Weights!#REF!,Weights!#REF!)</f>
        <v>#REF!</v>
      </c>
    </row>
    <row r="578" spans="1:9" x14ac:dyDescent="0.25">
      <c r="A578" s="2" t="s">
        <v>868</v>
      </c>
      <c r="B578" s="2" t="s">
        <v>894</v>
      </c>
      <c r="C578" t="s">
        <v>1642</v>
      </c>
      <c r="D578" t="s">
        <v>1730</v>
      </c>
      <c r="E578" t="s">
        <v>1452</v>
      </c>
      <c r="F578" t="s">
        <v>1639</v>
      </c>
      <c r="G578" t="s">
        <v>17</v>
      </c>
      <c r="H578" t="s">
        <v>895</v>
      </c>
      <c r="I578" t="e">
        <f>_xlfn.XLOOKUP(ICT_questions_2022[[#This Row],[Question_nb]],Weights!#REF!,Weights!#REF!)</f>
        <v>#REF!</v>
      </c>
    </row>
    <row r="579" spans="1:9" x14ac:dyDescent="0.25">
      <c r="A579" s="2" t="s">
        <v>868</v>
      </c>
      <c r="B579" s="2" t="s">
        <v>896</v>
      </c>
      <c r="C579" t="s">
        <v>1642</v>
      </c>
      <c r="D579" t="s">
        <v>1730</v>
      </c>
      <c r="E579" t="s">
        <v>1452</v>
      </c>
      <c r="F579" t="s">
        <v>1643</v>
      </c>
      <c r="G579" t="s">
        <v>17</v>
      </c>
      <c r="H579" t="s">
        <v>897</v>
      </c>
      <c r="I579" t="e">
        <f>_xlfn.XLOOKUP(ICT_questions_2022[[#This Row],[Question_nb]],Weights!#REF!,Weights!#REF!)</f>
        <v>#REF!</v>
      </c>
    </row>
    <row r="580" spans="1:9" x14ac:dyDescent="0.25">
      <c r="A580" s="2" t="s">
        <v>868</v>
      </c>
      <c r="B580" s="2" t="s">
        <v>898</v>
      </c>
      <c r="C580" t="s">
        <v>1642</v>
      </c>
      <c r="D580" t="s">
        <v>1730</v>
      </c>
      <c r="E580" t="s">
        <v>1452</v>
      </c>
      <c r="F580" t="s">
        <v>1640</v>
      </c>
      <c r="G580" t="s">
        <v>17</v>
      </c>
      <c r="H580" t="s">
        <v>899</v>
      </c>
      <c r="I580" t="e">
        <f>_xlfn.XLOOKUP(ICT_questions_2022[[#This Row],[Question_nb]],Weights!#REF!,Weights!#REF!)</f>
        <v>#REF!</v>
      </c>
    </row>
    <row r="581" spans="1:9" x14ac:dyDescent="0.25">
      <c r="A581" s="2" t="s">
        <v>900</v>
      </c>
      <c r="B581" s="2" t="s">
        <v>901</v>
      </c>
      <c r="C581" t="s">
        <v>1644</v>
      </c>
      <c r="D581" t="s">
        <v>1721</v>
      </c>
      <c r="E581" t="s">
        <v>1449</v>
      </c>
      <c r="F581" t="s">
        <v>1477</v>
      </c>
      <c r="G581" t="s">
        <v>12</v>
      </c>
      <c r="H581" t="s">
        <v>133</v>
      </c>
      <c r="I581" t="e">
        <f>_xlfn.XLOOKUP(ICT_questions_2022[[#This Row],[Question_nb]],Weights!#REF!,Weights!#REF!)</f>
        <v>#REF!</v>
      </c>
    </row>
    <row r="582" spans="1:9" x14ac:dyDescent="0.25">
      <c r="A582" s="2" t="s">
        <v>900</v>
      </c>
      <c r="B582" s="2" t="s">
        <v>902</v>
      </c>
      <c r="C582" t="s">
        <v>1644</v>
      </c>
      <c r="D582" t="s">
        <v>1721</v>
      </c>
      <c r="E582" t="s">
        <v>1449</v>
      </c>
      <c r="F582" t="s">
        <v>1478</v>
      </c>
      <c r="G582" t="s">
        <v>12</v>
      </c>
      <c r="H582" t="s">
        <v>135</v>
      </c>
      <c r="I582" t="e">
        <f>_xlfn.XLOOKUP(ICT_questions_2022[[#This Row],[Question_nb]],Weights!#REF!,Weights!#REF!)</f>
        <v>#REF!</v>
      </c>
    </row>
    <row r="583" spans="1:9" x14ac:dyDescent="0.25">
      <c r="A583" s="2" t="s">
        <v>900</v>
      </c>
      <c r="B583" s="2" t="s">
        <v>903</v>
      </c>
      <c r="C583" t="s">
        <v>1644</v>
      </c>
      <c r="D583" t="s">
        <v>1721</v>
      </c>
      <c r="E583" t="s">
        <v>1449</v>
      </c>
      <c r="F583" t="s">
        <v>1479</v>
      </c>
      <c r="G583" t="s">
        <v>12</v>
      </c>
      <c r="H583" t="s">
        <v>137</v>
      </c>
      <c r="I583" t="e">
        <f>_xlfn.XLOOKUP(ICT_questions_2022[[#This Row],[Question_nb]],Weights!#REF!,Weights!#REF!)</f>
        <v>#REF!</v>
      </c>
    </row>
    <row r="584" spans="1:9" x14ac:dyDescent="0.25">
      <c r="A584" s="2" t="s">
        <v>900</v>
      </c>
      <c r="B584" s="2" t="s">
        <v>904</v>
      </c>
      <c r="C584" t="s">
        <v>1644</v>
      </c>
      <c r="D584" t="s">
        <v>1721</v>
      </c>
      <c r="E584" t="s">
        <v>1449</v>
      </c>
      <c r="F584" t="s">
        <v>1460</v>
      </c>
      <c r="G584" t="s">
        <v>12</v>
      </c>
      <c r="H584" t="s">
        <v>139</v>
      </c>
      <c r="I584" t="e">
        <f>_xlfn.XLOOKUP(ICT_questions_2022[[#This Row],[Question_nb]],Weights!#REF!,Weights!#REF!)</f>
        <v>#REF!</v>
      </c>
    </row>
    <row r="585" spans="1:9" x14ac:dyDescent="0.25">
      <c r="A585" s="2" t="s">
        <v>900</v>
      </c>
      <c r="B585" s="2" t="s">
        <v>905</v>
      </c>
      <c r="C585" t="s">
        <v>1644</v>
      </c>
      <c r="D585" t="s">
        <v>1721</v>
      </c>
      <c r="E585" t="s">
        <v>1449</v>
      </c>
      <c r="F585" t="s">
        <v>1480</v>
      </c>
      <c r="G585" t="s">
        <v>12</v>
      </c>
      <c r="H585" t="s">
        <v>141</v>
      </c>
      <c r="I585" t="e">
        <f>_xlfn.XLOOKUP(ICT_questions_2022[[#This Row],[Question_nb]],Weights!#REF!,Weights!#REF!)</f>
        <v>#REF!</v>
      </c>
    </row>
    <row r="586" spans="1:9" x14ac:dyDescent="0.25">
      <c r="A586" s="2" t="s">
        <v>900</v>
      </c>
      <c r="B586" s="2" t="s">
        <v>906</v>
      </c>
      <c r="C586" t="s">
        <v>1644</v>
      </c>
      <c r="D586" t="s">
        <v>1721</v>
      </c>
      <c r="E586" t="s">
        <v>1449</v>
      </c>
      <c r="F586" t="s">
        <v>1481</v>
      </c>
      <c r="G586" t="s">
        <v>12</v>
      </c>
      <c r="H586" t="s">
        <v>143</v>
      </c>
      <c r="I586" t="e">
        <f>_xlfn.XLOOKUP(ICT_questions_2022[[#This Row],[Question_nb]],Weights!#REF!,Weights!#REF!)</f>
        <v>#REF!</v>
      </c>
    </row>
    <row r="587" spans="1:9" x14ac:dyDescent="0.25">
      <c r="A587" s="2" t="s">
        <v>900</v>
      </c>
      <c r="B587" s="2" t="s">
        <v>907</v>
      </c>
      <c r="C587" t="s">
        <v>1644</v>
      </c>
      <c r="D587" t="s">
        <v>1721</v>
      </c>
      <c r="E587" t="s">
        <v>1449</v>
      </c>
      <c r="F587" t="s">
        <v>1645</v>
      </c>
      <c r="G587" t="s">
        <v>12</v>
      </c>
      <c r="H587" t="s">
        <v>908</v>
      </c>
      <c r="I587" t="e">
        <f>_xlfn.XLOOKUP(ICT_questions_2022[[#This Row],[Question_nb]],Weights!#REF!,Weights!#REF!)</f>
        <v>#REF!</v>
      </c>
    </row>
    <row r="588" spans="1:9" x14ac:dyDescent="0.25">
      <c r="A588" s="2" t="s">
        <v>900</v>
      </c>
      <c r="B588" s="2" t="s">
        <v>909</v>
      </c>
      <c r="C588" t="s">
        <v>1644</v>
      </c>
      <c r="D588" t="s">
        <v>1721</v>
      </c>
      <c r="E588" t="s">
        <v>1451</v>
      </c>
      <c r="F588" t="s">
        <v>1477</v>
      </c>
      <c r="G588" t="s">
        <v>12</v>
      </c>
      <c r="H588" t="s">
        <v>147</v>
      </c>
      <c r="I588" t="e">
        <f>_xlfn.XLOOKUP(ICT_questions_2022[[#This Row],[Question_nb]],Weights!#REF!,Weights!#REF!)</f>
        <v>#REF!</v>
      </c>
    </row>
    <row r="589" spans="1:9" x14ac:dyDescent="0.25">
      <c r="A589" s="2" t="s">
        <v>900</v>
      </c>
      <c r="B589" s="2" t="s">
        <v>910</v>
      </c>
      <c r="C589" t="s">
        <v>1644</v>
      </c>
      <c r="D589" t="s">
        <v>1721</v>
      </c>
      <c r="E589" t="s">
        <v>1451</v>
      </c>
      <c r="F589" t="s">
        <v>1478</v>
      </c>
      <c r="G589" t="s">
        <v>12</v>
      </c>
      <c r="H589" t="s">
        <v>149</v>
      </c>
      <c r="I589" t="e">
        <f>_xlfn.XLOOKUP(ICT_questions_2022[[#This Row],[Question_nb]],Weights!#REF!,Weights!#REF!)</f>
        <v>#REF!</v>
      </c>
    </row>
    <row r="590" spans="1:9" x14ac:dyDescent="0.25">
      <c r="A590" s="2" t="s">
        <v>900</v>
      </c>
      <c r="B590" s="2" t="s">
        <v>911</v>
      </c>
      <c r="C590" t="s">
        <v>1644</v>
      </c>
      <c r="D590" t="s">
        <v>1721</v>
      </c>
      <c r="E590" t="s">
        <v>1451</v>
      </c>
      <c r="F590" t="s">
        <v>1479</v>
      </c>
      <c r="G590" t="s">
        <v>12</v>
      </c>
      <c r="H590" t="s">
        <v>151</v>
      </c>
      <c r="I590" t="e">
        <f>_xlfn.XLOOKUP(ICT_questions_2022[[#This Row],[Question_nb]],Weights!#REF!,Weights!#REF!)</f>
        <v>#REF!</v>
      </c>
    </row>
    <row r="591" spans="1:9" x14ac:dyDescent="0.25">
      <c r="A591" s="2" t="s">
        <v>900</v>
      </c>
      <c r="B591" s="2" t="s">
        <v>912</v>
      </c>
      <c r="C591" t="s">
        <v>1644</v>
      </c>
      <c r="D591" t="s">
        <v>1721</v>
      </c>
      <c r="E591" t="s">
        <v>1451</v>
      </c>
      <c r="F591" t="s">
        <v>1460</v>
      </c>
      <c r="G591" t="s">
        <v>12</v>
      </c>
      <c r="H591" t="s">
        <v>153</v>
      </c>
      <c r="I591" t="e">
        <f>_xlfn.XLOOKUP(ICT_questions_2022[[#This Row],[Question_nb]],Weights!#REF!,Weights!#REF!)</f>
        <v>#REF!</v>
      </c>
    </row>
    <row r="592" spans="1:9" x14ac:dyDescent="0.25">
      <c r="A592" s="2" t="s">
        <v>900</v>
      </c>
      <c r="B592" s="2" t="s">
        <v>913</v>
      </c>
      <c r="C592" t="s">
        <v>1644</v>
      </c>
      <c r="D592" t="s">
        <v>1721</v>
      </c>
      <c r="E592" t="s">
        <v>1451</v>
      </c>
      <c r="F592" t="s">
        <v>1480</v>
      </c>
      <c r="G592" t="s">
        <v>12</v>
      </c>
      <c r="H592" t="s">
        <v>155</v>
      </c>
      <c r="I592" t="e">
        <f>_xlfn.XLOOKUP(ICT_questions_2022[[#This Row],[Question_nb]],Weights!#REF!,Weights!#REF!)</f>
        <v>#REF!</v>
      </c>
    </row>
    <row r="593" spans="1:9" x14ac:dyDescent="0.25">
      <c r="A593" s="2" t="s">
        <v>900</v>
      </c>
      <c r="B593" s="2" t="s">
        <v>914</v>
      </c>
      <c r="C593" t="s">
        <v>1644</v>
      </c>
      <c r="D593" t="s">
        <v>1721</v>
      </c>
      <c r="E593" t="s">
        <v>1451</v>
      </c>
      <c r="F593" t="s">
        <v>1481</v>
      </c>
      <c r="G593" t="s">
        <v>12</v>
      </c>
      <c r="H593" t="s">
        <v>157</v>
      </c>
      <c r="I593" t="e">
        <f>_xlfn.XLOOKUP(ICT_questions_2022[[#This Row],[Question_nb]],Weights!#REF!,Weights!#REF!)</f>
        <v>#REF!</v>
      </c>
    </row>
    <row r="594" spans="1:9" x14ac:dyDescent="0.25">
      <c r="A594" s="2" t="s">
        <v>900</v>
      </c>
      <c r="B594" s="2" t="s">
        <v>915</v>
      </c>
      <c r="C594" t="s">
        <v>1644</v>
      </c>
      <c r="D594" t="s">
        <v>1721</v>
      </c>
      <c r="E594" t="s">
        <v>1451</v>
      </c>
      <c r="F594" t="s">
        <v>1645</v>
      </c>
      <c r="G594" t="s">
        <v>12</v>
      </c>
      <c r="H594" t="s">
        <v>916</v>
      </c>
      <c r="I594" t="e">
        <f>_xlfn.XLOOKUP(ICT_questions_2022[[#This Row],[Question_nb]],Weights!#REF!,Weights!#REF!)</f>
        <v>#REF!</v>
      </c>
    </row>
    <row r="595" spans="1:9" x14ac:dyDescent="0.25">
      <c r="A595" s="2" t="s">
        <v>900</v>
      </c>
      <c r="B595" s="2" t="s">
        <v>917</v>
      </c>
      <c r="C595" t="s">
        <v>1644</v>
      </c>
      <c r="D595" t="s">
        <v>1721</v>
      </c>
      <c r="E595" t="s">
        <v>1452</v>
      </c>
      <c r="F595" t="s">
        <v>1477</v>
      </c>
      <c r="G595" t="s">
        <v>12</v>
      </c>
      <c r="H595" t="s">
        <v>161</v>
      </c>
      <c r="I595" t="e">
        <f>_xlfn.XLOOKUP(ICT_questions_2022[[#This Row],[Question_nb]],Weights!#REF!,Weights!#REF!)</f>
        <v>#REF!</v>
      </c>
    </row>
    <row r="596" spans="1:9" x14ac:dyDescent="0.25">
      <c r="A596" s="2" t="s">
        <v>900</v>
      </c>
      <c r="B596" s="2" t="s">
        <v>918</v>
      </c>
      <c r="C596" t="s">
        <v>1644</v>
      </c>
      <c r="D596" t="s">
        <v>1721</v>
      </c>
      <c r="E596" t="s">
        <v>1452</v>
      </c>
      <c r="F596" t="s">
        <v>1478</v>
      </c>
      <c r="G596" t="s">
        <v>12</v>
      </c>
      <c r="H596" t="s">
        <v>163</v>
      </c>
      <c r="I596" t="e">
        <f>_xlfn.XLOOKUP(ICT_questions_2022[[#This Row],[Question_nb]],Weights!#REF!,Weights!#REF!)</f>
        <v>#REF!</v>
      </c>
    </row>
    <row r="597" spans="1:9" x14ac:dyDescent="0.25">
      <c r="A597" s="2" t="s">
        <v>900</v>
      </c>
      <c r="B597" s="2" t="s">
        <v>919</v>
      </c>
      <c r="C597" t="s">
        <v>1644</v>
      </c>
      <c r="D597" t="s">
        <v>1721</v>
      </c>
      <c r="E597" t="s">
        <v>1452</v>
      </c>
      <c r="F597" t="s">
        <v>1479</v>
      </c>
      <c r="G597" t="s">
        <v>12</v>
      </c>
      <c r="H597" t="s">
        <v>165</v>
      </c>
      <c r="I597" t="e">
        <f>_xlfn.XLOOKUP(ICT_questions_2022[[#This Row],[Question_nb]],Weights!#REF!,Weights!#REF!)</f>
        <v>#REF!</v>
      </c>
    </row>
    <row r="598" spans="1:9" x14ac:dyDescent="0.25">
      <c r="A598" s="2" t="s">
        <v>900</v>
      </c>
      <c r="B598" s="2" t="s">
        <v>920</v>
      </c>
      <c r="C598" t="s">
        <v>1644</v>
      </c>
      <c r="D598" t="s">
        <v>1721</v>
      </c>
      <c r="E598" t="s">
        <v>1452</v>
      </c>
      <c r="F598" t="s">
        <v>1460</v>
      </c>
      <c r="G598" t="s">
        <v>12</v>
      </c>
      <c r="H598" t="s">
        <v>167</v>
      </c>
      <c r="I598" t="e">
        <f>_xlfn.XLOOKUP(ICT_questions_2022[[#This Row],[Question_nb]],Weights!#REF!,Weights!#REF!)</f>
        <v>#REF!</v>
      </c>
    </row>
    <row r="599" spans="1:9" x14ac:dyDescent="0.25">
      <c r="A599" s="2" t="s">
        <v>900</v>
      </c>
      <c r="B599" s="2" t="s">
        <v>921</v>
      </c>
      <c r="C599" t="s">
        <v>1644</v>
      </c>
      <c r="D599" t="s">
        <v>1721</v>
      </c>
      <c r="E599" t="s">
        <v>1452</v>
      </c>
      <c r="F599" t="s">
        <v>1480</v>
      </c>
      <c r="G599" t="s">
        <v>12</v>
      </c>
      <c r="H599" t="s">
        <v>169</v>
      </c>
      <c r="I599" t="e">
        <f>_xlfn.XLOOKUP(ICT_questions_2022[[#This Row],[Question_nb]],Weights!#REF!,Weights!#REF!)</f>
        <v>#REF!</v>
      </c>
    </row>
    <row r="600" spans="1:9" x14ac:dyDescent="0.25">
      <c r="A600" s="2" t="s">
        <v>900</v>
      </c>
      <c r="B600" s="2" t="s">
        <v>922</v>
      </c>
      <c r="C600" t="s">
        <v>1644</v>
      </c>
      <c r="D600" t="s">
        <v>1721</v>
      </c>
      <c r="E600" t="s">
        <v>1452</v>
      </c>
      <c r="F600" t="s">
        <v>1481</v>
      </c>
      <c r="G600" t="s">
        <v>12</v>
      </c>
      <c r="H600" t="s">
        <v>171</v>
      </c>
      <c r="I600" t="e">
        <f>_xlfn.XLOOKUP(ICT_questions_2022[[#This Row],[Question_nb]],Weights!#REF!,Weights!#REF!)</f>
        <v>#REF!</v>
      </c>
    </row>
    <row r="601" spans="1:9" x14ac:dyDescent="0.25">
      <c r="A601" s="2" t="s">
        <v>900</v>
      </c>
      <c r="B601" s="2" t="s">
        <v>923</v>
      </c>
      <c r="C601" t="s">
        <v>1644</v>
      </c>
      <c r="D601" t="s">
        <v>1721</v>
      </c>
      <c r="E601" t="s">
        <v>1452</v>
      </c>
      <c r="F601" t="s">
        <v>1645</v>
      </c>
      <c r="G601" t="s">
        <v>12</v>
      </c>
      <c r="H601" t="s">
        <v>924</v>
      </c>
      <c r="I601" t="e">
        <f>_xlfn.XLOOKUP(ICT_questions_2022[[#This Row],[Question_nb]],Weights!#REF!,Weights!#REF!)</f>
        <v>#REF!</v>
      </c>
    </row>
    <row r="602" spans="1:9" x14ac:dyDescent="0.25">
      <c r="A602" s="2" t="s">
        <v>900</v>
      </c>
      <c r="B602" s="2" t="s">
        <v>925</v>
      </c>
      <c r="C602" t="s">
        <v>1644</v>
      </c>
      <c r="D602" t="s">
        <v>1722</v>
      </c>
      <c r="E602" t="s">
        <v>1449</v>
      </c>
      <c r="F602" t="s">
        <v>1477</v>
      </c>
      <c r="G602" t="s">
        <v>12</v>
      </c>
      <c r="H602" t="s">
        <v>133</v>
      </c>
      <c r="I602" t="e">
        <f>_xlfn.XLOOKUP(ICT_questions_2022[[#This Row],[Question_nb]],Weights!#REF!,Weights!#REF!)</f>
        <v>#REF!</v>
      </c>
    </row>
    <row r="603" spans="1:9" x14ac:dyDescent="0.25">
      <c r="A603" s="2" t="s">
        <v>900</v>
      </c>
      <c r="B603" s="2" t="s">
        <v>926</v>
      </c>
      <c r="C603" t="s">
        <v>1644</v>
      </c>
      <c r="D603" t="s">
        <v>1722</v>
      </c>
      <c r="E603" t="s">
        <v>1449</v>
      </c>
      <c r="F603" t="s">
        <v>1478</v>
      </c>
      <c r="G603" t="s">
        <v>12</v>
      </c>
      <c r="H603" t="s">
        <v>135</v>
      </c>
      <c r="I603" t="e">
        <f>_xlfn.XLOOKUP(ICT_questions_2022[[#This Row],[Question_nb]],Weights!#REF!,Weights!#REF!)</f>
        <v>#REF!</v>
      </c>
    </row>
    <row r="604" spans="1:9" x14ac:dyDescent="0.25">
      <c r="A604" s="2" t="s">
        <v>900</v>
      </c>
      <c r="B604" s="2" t="s">
        <v>927</v>
      </c>
      <c r="C604" t="s">
        <v>1644</v>
      </c>
      <c r="D604" t="s">
        <v>1722</v>
      </c>
      <c r="E604" t="s">
        <v>1449</v>
      </c>
      <c r="F604" t="s">
        <v>1479</v>
      </c>
      <c r="G604" t="s">
        <v>12</v>
      </c>
      <c r="H604" t="s">
        <v>137</v>
      </c>
      <c r="I604" t="e">
        <f>_xlfn.XLOOKUP(ICT_questions_2022[[#This Row],[Question_nb]],Weights!#REF!,Weights!#REF!)</f>
        <v>#REF!</v>
      </c>
    </row>
    <row r="605" spans="1:9" x14ac:dyDescent="0.25">
      <c r="A605" s="2" t="s">
        <v>900</v>
      </c>
      <c r="B605" s="2" t="s">
        <v>928</v>
      </c>
      <c r="C605" t="s">
        <v>1644</v>
      </c>
      <c r="D605" t="s">
        <v>1722</v>
      </c>
      <c r="E605" t="s">
        <v>1449</v>
      </c>
      <c r="F605" t="s">
        <v>1460</v>
      </c>
      <c r="G605" t="s">
        <v>12</v>
      </c>
      <c r="H605" t="s">
        <v>139</v>
      </c>
      <c r="I605" t="e">
        <f>_xlfn.XLOOKUP(ICT_questions_2022[[#This Row],[Question_nb]],Weights!#REF!,Weights!#REF!)</f>
        <v>#REF!</v>
      </c>
    </row>
    <row r="606" spans="1:9" x14ac:dyDescent="0.25">
      <c r="A606" s="2" t="s">
        <v>900</v>
      </c>
      <c r="B606" s="2" t="s">
        <v>929</v>
      </c>
      <c r="C606" t="s">
        <v>1644</v>
      </c>
      <c r="D606" t="s">
        <v>1722</v>
      </c>
      <c r="E606" t="s">
        <v>1449</v>
      </c>
      <c r="F606" t="s">
        <v>1480</v>
      </c>
      <c r="G606" t="s">
        <v>12</v>
      </c>
      <c r="H606" t="s">
        <v>141</v>
      </c>
      <c r="I606" t="e">
        <f>_xlfn.XLOOKUP(ICT_questions_2022[[#This Row],[Question_nb]],Weights!#REF!,Weights!#REF!)</f>
        <v>#REF!</v>
      </c>
    </row>
    <row r="607" spans="1:9" x14ac:dyDescent="0.25">
      <c r="A607" s="2" t="s">
        <v>900</v>
      </c>
      <c r="B607" s="2" t="s">
        <v>930</v>
      </c>
      <c r="C607" t="s">
        <v>1644</v>
      </c>
      <c r="D607" t="s">
        <v>1722</v>
      </c>
      <c r="E607" t="s">
        <v>1449</v>
      </c>
      <c r="F607" t="s">
        <v>1481</v>
      </c>
      <c r="G607" t="s">
        <v>12</v>
      </c>
      <c r="H607" t="s">
        <v>143</v>
      </c>
      <c r="I607" t="e">
        <f>_xlfn.XLOOKUP(ICT_questions_2022[[#This Row],[Question_nb]],Weights!#REF!,Weights!#REF!)</f>
        <v>#REF!</v>
      </c>
    </row>
    <row r="608" spans="1:9" x14ac:dyDescent="0.25">
      <c r="A608" s="2" t="s">
        <v>900</v>
      </c>
      <c r="B608" s="2" t="s">
        <v>931</v>
      </c>
      <c r="C608" t="s">
        <v>1644</v>
      </c>
      <c r="D608" t="s">
        <v>1722</v>
      </c>
      <c r="E608" t="s">
        <v>1449</v>
      </c>
      <c r="F608" t="s">
        <v>1646</v>
      </c>
      <c r="G608" t="s">
        <v>12</v>
      </c>
      <c r="H608" t="s">
        <v>908</v>
      </c>
      <c r="I608" t="e">
        <f>_xlfn.XLOOKUP(ICT_questions_2022[[#This Row],[Question_nb]],Weights!#REF!,Weights!#REF!)</f>
        <v>#REF!</v>
      </c>
    </row>
    <row r="609" spans="1:9" x14ac:dyDescent="0.25">
      <c r="A609" s="2" t="s">
        <v>900</v>
      </c>
      <c r="B609" s="2" t="s">
        <v>932</v>
      </c>
      <c r="C609" t="s">
        <v>1644</v>
      </c>
      <c r="D609" t="s">
        <v>1722</v>
      </c>
      <c r="E609" t="s">
        <v>1451</v>
      </c>
      <c r="F609" t="s">
        <v>1477</v>
      </c>
      <c r="G609" t="s">
        <v>12</v>
      </c>
      <c r="H609" t="s">
        <v>147</v>
      </c>
      <c r="I609" t="e">
        <f>_xlfn.XLOOKUP(ICT_questions_2022[[#This Row],[Question_nb]],Weights!#REF!,Weights!#REF!)</f>
        <v>#REF!</v>
      </c>
    </row>
    <row r="610" spans="1:9" x14ac:dyDescent="0.25">
      <c r="A610" s="2" t="s">
        <v>900</v>
      </c>
      <c r="B610" s="2" t="s">
        <v>933</v>
      </c>
      <c r="C610" t="s">
        <v>1644</v>
      </c>
      <c r="D610" t="s">
        <v>1722</v>
      </c>
      <c r="E610" t="s">
        <v>1451</v>
      </c>
      <c r="F610" t="s">
        <v>1478</v>
      </c>
      <c r="G610" t="s">
        <v>12</v>
      </c>
      <c r="H610" t="s">
        <v>149</v>
      </c>
      <c r="I610" t="e">
        <f>_xlfn.XLOOKUP(ICT_questions_2022[[#This Row],[Question_nb]],Weights!#REF!,Weights!#REF!)</f>
        <v>#REF!</v>
      </c>
    </row>
    <row r="611" spans="1:9" x14ac:dyDescent="0.25">
      <c r="A611" s="2" t="s">
        <v>900</v>
      </c>
      <c r="B611" s="2" t="s">
        <v>934</v>
      </c>
      <c r="C611" t="s">
        <v>1644</v>
      </c>
      <c r="D611" t="s">
        <v>1722</v>
      </c>
      <c r="E611" t="s">
        <v>1451</v>
      </c>
      <c r="F611" t="s">
        <v>1479</v>
      </c>
      <c r="G611" t="s">
        <v>12</v>
      </c>
      <c r="H611" t="s">
        <v>151</v>
      </c>
      <c r="I611" t="e">
        <f>_xlfn.XLOOKUP(ICT_questions_2022[[#This Row],[Question_nb]],Weights!#REF!,Weights!#REF!)</f>
        <v>#REF!</v>
      </c>
    </row>
    <row r="612" spans="1:9" x14ac:dyDescent="0.25">
      <c r="A612" s="2" t="s">
        <v>900</v>
      </c>
      <c r="B612" s="2" t="s">
        <v>935</v>
      </c>
      <c r="C612" t="s">
        <v>1644</v>
      </c>
      <c r="D612" t="s">
        <v>1722</v>
      </c>
      <c r="E612" t="s">
        <v>1451</v>
      </c>
      <c r="F612" t="s">
        <v>1460</v>
      </c>
      <c r="G612" t="s">
        <v>12</v>
      </c>
      <c r="H612" t="s">
        <v>153</v>
      </c>
      <c r="I612" t="e">
        <f>_xlfn.XLOOKUP(ICT_questions_2022[[#This Row],[Question_nb]],Weights!#REF!,Weights!#REF!)</f>
        <v>#REF!</v>
      </c>
    </row>
    <row r="613" spans="1:9" x14ac:dyDescent="0.25">
      <c r="A613" s="2" t="s">
        <v>900</v>
      </c>
      <c r="B613" s="2" t="s">
        <v>936</v>
      </c>
      <c r="C613" t="s">
        <v>1644</v>
      </c>
      <c r="D613" t="s">
        <v>1722</v>
      </c>
      <c r="E613" t="s">
        <v>1451</v>
      </c>
      <c r="F613" t="s">
        <v>1480</v>
      </c>
      <c r="G613" t="s">
        <v>12</v>
      </c>
      <c r="H613" t="s">
        <v>155</v>
      </c>
      <c r="I613" t="e">
        <f>_xlfn.XLOOKUP(ICT_questions_2022[[#This Row],[Question_nb]],Weights!#REF!,Weights!#REF!)</f>
        <v>#REF!</v>
      </c>
    </row>
    <row r="614" spans="1:9" x14ac:dyDescent="0.25">
      <c r="A614" s="2" t="s">
        <v>900</v>
      </c>
      <c r="B614" s="2" t="s">
        <v>937</v>
      </c>
      <c r="C614" t="s">
        <v>1644</v>
      </c>
      <c r="D614" t="s">
        <v>1722</v>
      </c>
      <c r="E614" t="s">
        <v>1451</v>
      </c>
      <c r="F614" t="s">
        <v>1481</v>
      </c>
      <c r="G614" t="s">
        <v>12</v>
      </c>
      <c r="H614" t="s">
        <v>157</v>
      </c>
      <c r="I614" t="e">
        <f>_xlfn.XLOOKUP(ICT_questions_2022[[#This Row],[Question_nb]],Weights!#REF!,Weights!#REF!)</f>
        <v>#REF!</v>
      </c>
    </row>
    <row r="615" spans="1:9" x14ac:dyDescent="0.25">
      <c r="A615" s="2" t="s">
        <v>900</v>
      </c>
      <c r="B615" s="2" t="s">
        <v>938</v>
      </c>
      <c r="C615" t="s">
        <v>1644</v>
      </c>
      <c r="D615" t="s">
        <v>1722</v>
      </c>
      <c r="E615" t="s">
        <v>1451</v>
      </c>
      <c r="F615" t="s">
        <v>1646</v>
      </c>
      <c r="G615" t="s">
        <v>12</v>
      </c>
      <c r="H615" t="s">
        <v>916</v>
      </c>
      <c r="I615" t="e">
        <f>_xlfn.XLOOKUP(ICT_questions_2022[[#This Row],[Question_nb]],Weights!#REF!,Weights!#REF!)</f>
        <v>#REF!</v>
      </c>
    </row>
    <row r="616" spans="1:9" x14ac:dyDescent="0.25">
      <c r="A616" s="2" t="s">
        <v>900</v>
      </c>
      <c r="B616" s="2" t="s">
        <v>939</v>
      </c>
      <c r="C616" t="s">
        <v>1644</v>
      </c>
      <c r="D616" t="s">
        <v>1722</v>
      </c>
      <c r="E616" t="s">
        <v>1452</v>
      </c>
      <c r="F616" t="s">
        <v>1477</v>
      </c>
      <c r="G616" t="s">
        <v>12</v>
      </c>
      <c r="H616" t="s">
        <v>161</v>
      </c>
      <c r="I616" t="e">
        <f>_xlfn.XLOOKUP(ICT_questions_2022[[#This Row],[Question_nb]],Weights!#REF!,Weights!#REF!)</f>
        <v>#REF!</v>
      </c>
    </row>
    <row r="617" spans="1:9" x14ac:dyDescent="0.25">
      <c r="A617" s="2" t="s">
        <v>900</v>
      </c>
      <c r="B617" s="2" t="s">
        <v>940</v>
      </c>
      <c r="C617" t="s">
        <v>1644</v>
      </c>
      <c r="D617" t="s">
        <v>1722</v>
      </c>
      <c r="E617" t="s">
        <v>1452</v>
      </c>
      <c r="F617" t="s">
        <v>1478</v>
      </c>
      <c r="G617" t="s">
        <v>12</v>
      </c>
      <c r="H617" t="s">
        <v>163</v>
      </c>
      <c r="I617" t="e">
        <f>_xlfn.XLOOKUP(ICT_questions_2022[[#This Row],[Question_nb]],Weights!#REF!,Weights!#REF!)</f>
        <v>#REF!</v>
      </c>
    </row>
    <row r="618" spans="1:9" x14ac:dyDescent="0.25">
      <c r="A618" s="2" t="s">
        <v>900</v>
      </c>
      <c r="B618" s="2" t="s">
        <v>941</v>
      </c>
      <c r="C618" t="s">
        <v>1644</v>
      </c>
      <c r="D618" t="s">
        <v>1722</v>
      </c>
      <c r="E618" t="s">
        <v>1452</v>
      </c>
      <c r="F618" t="s">
        <v>1479</v>
      </c>
      <c r="G618" t="s">
        <v>12</v>
      </c>
      <c r="H618" t="s">
        <v>165</v>
      </c>
      <c r="I618" t="e">
        <f>_xlfn.XLOOKUP(ICT_questions_2022[[#This Row],[Question_nb]],Weights!#REF!,Weights!#REF!)</f>
        <v>#REF!</v>
      </c>
    </row>
    <row r="619" spans="1:9" x14ac:dyDescent="0.25">
      <c r="A619" s="2" t="s">
        <v>900</v>
      </c>
      <c r="B619" s="2" t="s">
        <v>942</v>
      </c>
      <c r="C619" t="s">
        <v>1644</v>
      </c>
      <c r="D619" t="s">
        <v>1722</v>
      </c>
      <c r="E619" t="s">
        <v>1452</v>
      </c>
      <c r="F619" t="s">
        <v>1460</v>
      </c>
      <c r="G619" t="s">
        <v>12</v>
      </c>
      <c r="H619" t="s">
        <v>167</v>
      </c>
      <c r="I619" t="e">
        <f>_xlfn.XLOOKUP(ICT_questions_2022[[#This Row],[Question_nb]],Weights!#REF!,Weights!#REF!)</f>
        <v>#REF!</v>
      </c>
    </row>
    <row r="620" spans="1:9" x14ac:dyDescent="0.25">
      <c r="A620" s="2" t="s">
        <v>900</v>
      </c>
      <c r="B620" s="2" t="s">
        <v>943</v>
      </c>
      <c r="C620" t="s">
        <v>1644</v>
      </c>
      <c r="D620" t="s">
        <v>1722</v>
      </c>
      <c r="E620" t="s">
        <v>1452</v>
      </c>
      <c r="F620" t="s">
        <v>1480</v>
      </c>
      <c r="G620" t="s">
        <v>12</v>
      </c>
      <c r="H620" t="s">
        <v>169</v>
      </c>
      <c r="I620" t="e">
        <f>_xlfn.XLOOKUP(ICT_questions_2022[[#This Row],[Question_nb]],Weights!#REF!,Weights!#REF!)</f>
        <v>#REF!</v>
      </c>
    </row>
    <row r="621" spans="1:9" x14ac:dyDescent="0.25">
      <c r="A621" s="2" t="s">
        <v>900</v>
      </c>
      <c r="B621" s="2" t="s">
        <v>944</v>
      </c>
      <c r="C621" t="s">
        <v>1644</v>
      </c>
      <c r="D621" t="s">
        <v>1722</v>
      </c>
      <c r="E621" t="s">
        <v>1452</v>
      </c>
      <c r="F621" t="s">
        <v>1481</v>
      </c>
      <c r="G621" t="s">
        <v>12</v>
      </c>
      <c r="H621" t="s">
        <v>171</v>
      </c>
      <c r="I621" t="e">
        <f>_xlfn.XLOOKUP(ICT_questions_2022[[#This Row],[Question_nb]],Weights!#REF!,Weights!#REF!)</f>
        <v>#REF!</v>
      </c>
    </row>
    <row r="622" spans="1:9" x14ac:dyDescent="0.25">
      <c r="A622" s="2" t="s">
        <v>900</v>
      </c>
      <c r="B622" s="2" t="s">
        <v>945</v>
      </c>
      <c r="C622" t="s">
        <v>1644</v>
      </c>
      <c r="D622" t="s">
        <v>1722</v>
      </c>
      <c r="E622" t="s">
        <v>1452</v>
      </c>
      <c r="F622" t="s">
        <v>1646</v>
      </c>
      <c r="G622" t="s">
        <v>12</v>
      </c>
      <c r="H622" t="s">
        <v>924</v>
      </c>
      <c r="I622" t="e">
        <f>_xlfn.XLOOKUP(ICT_questions_2022[[#This Row],[Question_nb]],Weights!#REF!,Weights!#REF!)</f>
        <v>#REF!</v>
      </c>
    </row>
    <row r="623" spans="1:9" x14ac:dyDescent="0.25">
      <c r="A623" s="2" t="s">
        <v>946</v>
      </c>
      <c r="B623" s="2" t="s">
        <v>947</v>
      </c>
      <c r="C623" t="s">
        <v>1647</v>
      </c>
      <c r="D623" t="s">
        <v>1730</v>
      </c>
      <c r="E623" t="s">
        <v>1449</v>
      </c>
      <c r="F623" t="s">
        <v>1648</v>
      </c>
      <c r="G623" t="s">
        <v>17</v>
      </c>
      <c r="H623" t="s">
        <v>948</v>
      </c>
      <c r="I623" t="e">
        <f>_xlfn.XLOOKUP(ICT_questions_2022[[#This Row],[Question_nb]],Weights!#REF!,Weights!#REF!)</f>
        <v>#REF!</v>
      </c>
    </row>
    <row r="624" spans="1:9" x14ac:dyDescent="0.25">
      <c r="A624" s="2" t="s">
        <v>946</v>
      </c>
      <c r="B624" s="2" t="s">
        <v>949</v>
      </c>
      <c r="C624" t="s">
        <v>1647</v>
      </c>
      <c r="D624" t="s">
        <v>1730</v>
      </c>
      <c r="E624" t="s">
        <v>1449</v>
      </c>
      <c r="F624" t="s">
        <v>1649</v>
      </c>
      <c r="G624" t="s">
        <v>17</v>
      </c>
      <c r="H624" t="s">
        <v>950</v>
      </c>
      <c r="I624" t="e">
        <f>_xlfn.XLOOKUP(ICT_questions_2022[[#This Row],[Question_nb]],Weights!#REF!,Weights!#REF!)</f>
        <v>#REF!</v>
      </c>
    </row>
    <row r="625" spans="1:9" x14ac:dyDescent="0.25">
      <c r="A625" s="2" t="s">
        <v>946</v>
      </c>
      <c r="B625" s="2" t="s">
        <v>951</v>
      </c>
      <c r="C625" t="s">
        <v>1647</v>
      </c>
      <c r="D625" t="s">
        <v>1730</v>
      </c>
      <c r="E625" t="s">
        <v>1449</v>
      </c>
      <c r="F625" t="s">
        <v>1650</v>
      </c>
      <c r="G625" t="s">
        <v>17</v>
      </c>
      <c r="H625" t="s">
        <v>952</v>
      </c>
      <c r="I625" t="e">
        <f>_xlfn.XLOOKUP(ICT_questions_2022[[#This Row],[Question_nb]],Weights!#REF!,Weights!#REF!)</f>
        <v>#REF!</v>
      </c>
    </row>
    <row r="626" spans="1:9" x14ac:dyDescent="0.25">
      <c r="A626" s="2" t="s">
        <v>946</v>
      </c>
      <c r="B626" s="2" t="s">
        <v>953</v>
      </c>
      <c r="C626" t="s">
        <v>1647</v>
      </c>
      <c r="D626" t="s">
        <v>1730</v>
      </c>
      <c r="E626" t="s">
        <v>1449</v>
      </c>
      <c r="F626" t="s">
        <v>1651</v>
      </c>
      <c r="G626" t="s">
        <v>17</v>
      </c>
      <c r="H626" t="s">
        <v>954</v>
      </c>
      <c r="I626" t="e">
        <f>_xlfn.XLOOKUP(ICT_questions_2022[[#This Row],[Question_nb]],Weights!#REF!,Weights!#REF!)</f>
        <v>#REF!</v>
      </c>
    </row>
    <row r="627" spans="1:9" x14ac:dyDescent="0.25">
      <c r="A627" s="2" t="s">
        <v>946</v>
      </c>
      <c r="B627" s="2" t="s">
        <v>955</v>
      </c>
      <c r="C627" t="s">
        <v>1647</v>
      </c>
      <c r="D627" t="s">
        <v>1730</v>
      </c>
      <c r="E627" t="s">
        <v>1449</v>
      </c>
      <c r="F627" t="s">
        <v>1631</v>
      </c>
      <c r="G627" t="s">
        <v>17</v>
      </c>
      <c r="H627" t="s">
        <v>815</v>
      </c>
      <c r="I627" t="e">
        <f>_xlfn.XLOOKUP(ICT_questions_2022[[#This Row],[Question_nb]],Weights!#REF!,Weights!#REF!)</f>
        <v>#REF!</v>
      </c>
    </row>
    <row r="628" spans="1:9" x14ac:dyDescent="0.25">
      <c r="A628" s="2" t="s">
        <v>946</v>
      </c>
      <c r="B628" s="2" t="s">
        <v>956</v>
      </c>
      <c r="C628" t="s">
        <v>1647</v>
      </c>
      <c r="D628" t="s">
        <v>1730</v>
      </c>
      <c r="E628" t="s">
        <v>1449</v>
      </c>
      <c r="F628" t="s">
        <v>1632</v>
      </c>
      <c r="G628" t="s">
        <v>17</v>
      </c>
      <c r="H628" t="s">
        <v>818</v>
      </c>
      <c r="I628" t="e">
        <f>_xlfn.XLOOKUP(ICT_questions_2022[[#This Row],[Question_nb]],Weights!#REF!,Weights!#REF!)</f>
        <v>#REF!</v>
      </c>
    </row>
    <row r="629" spans="1:9" x14ac:dyDescent="0.25">
      <c r="A629" s="2" t="s">
        <v>946</v>
      </c>
      <c r="B629" s="2" t="s">
        <v>957</v>
      </c>
      <c r="C629" t="s">
        <v>1647</v>
      </c>
      <c r="D629" t="s">
        <v>1730</v>
      </c>
      <c r="E629" t="s">
        <v>1449</v>
      </c>
      <c r="F629" t="s">
        <v>1652</v>
      </c>
      <c r="G629" t="s">
        <v>17</v>
      </c>
      <c r="H629" t="s">
        <v>958</v>
      </c>
      <c r="I629" t="e">
        <f>_xlfn.XLOOKUP(ICT_questions_2022[[#This Row],[Question_nb]],Weights!#REF!,Weights!#REF!)</f>
        <v>#REF!</v>
      </c>
    </row>
    <row r="630" spans="1:9" x14ac:dyDescent="0.25">
      <c r="A630" s="2" t="s">
        <v>946</v>
      </c>
      <c r="B630" s="2" t="s">
        <v>959</v>
      </c>
      <c r="C630" t="s">
        <v>1647</v>
      </c>
      <c r="D630" t="s">
        <v>1730</v>
      </c>
      <c r="E630" t="s">
        <v>1451</v>
      </c>
      <c r="F630" t="s">
        <v>1648</v>
      </c>
      <c r="G630" t="s">
        <v>17</v>
      </c>
      <c r="H630" t="s">
        <v>960</v>
      </c>
      <c r="I630" t="e">
        <f>_xlfn.XLOOKUP(ICT_questions_2022[[#This Row],[Question_nb]],Weights!#REF!,Weights!#REF!)</f>
        <v>#REF!</v>
      </c>
    </row>
    <row r="631" spans="1:9" x14ac:dyDescent="0.25">
      <c r="A631" s="2" t="s">
        <v>946</v>
      </c>
      <c r="B631" s="2" t="s">
        <v>961</v>
      </c>
      <c r="C631" t="s">
        <v>1647</v>
      </c>
      <c r="D631" t="s">
        <v>1730</v>
      </c>
      <c r="E631" t="s">
        <v>1451</v>
      </c>
      <c r="F631" t="s">
        <v>1649</v>
      </c>
      <c r="G631" t="s">
        <v>17</v>
      </c>
      <c r="H631" t="s">
        <v>962</v>
      </c>
      <c r="I631" t="e">
        <f>_xlfn.XLOOKUP(ICT_questions_2022[[#This Row],[Question_nb]],Weights!#REF!,Weights!#REF!)</f>
        <v>#REF!</v>
      </c>
    </row>
    <row r="632" spans="1:9" x14ac:dyDescent="0.25">
      <c r="A632" s="2" t="s">
        <v>946</v>
      </c>
      <c r="B632" s="2" t="s">
        <v>963</v>
      </c>
      <c r="C632" t="s">
        <v>1647</v>
      </c>
      <c r="D632" t="s">
        <v>1730</v>
      </c>
      <c r="E632" t="s">
        <v>1451</v>
      </c>
      <c r="F632" t="s">
        <v>1650</v>
      </c>
      <c r="G632" t="s">
        <v>17</v>
      </c>
      <c r="H632" t="s">
        <v>964</v>
      </c>
      <c r="I632" t="e">
        <f>_xlfn.XLOOKUP(ICT_questions_2022[[#This Row],[Question_nb]],Weights!#REF!,Weights!#REF!)</f>
        <v>#REF!</v>
      </c>
    </row>
    <row r="633" spans="1:9" x14ac:dyDescent="0.25">
      <c r="A633" s="2" t="s">
        <v>946</v>
      </c>
      <c r="B633" s="2" t="s">
        <v>965</v>
      </c>
      <c r="C633" t="s">
        <v>1647</v>
      </c>
      <c r="D633" t="s">
        <v>1730</v>
      </c>
      <c r="E633" t="s">
        <v>1451</v>
      </c>
      <c r="F633" t="s">
        <v>1651</v>
      </c>
      <c r="G633" t="s">
        <v>17</v>
      </c>
      <c r="H633" t="s">
        <v>966</v>
      </c>
      <c r="I633" t="e">
        <f>_xlfn.XLOOKUP(ICT_questions_2022[[#This Row],[Question_nb]],Weights!#REF!,Weights!#REF!)</f>
        <v>#REF!</v>
      </c>
    </row>
    <row r="634" spans="1:9" x14ac:dyDescent="0.25">
      <c r="A634" s="2" t="s">
        <v>946</v>
      </c>
      <c r="B634" s="2" t="s">
        <v>967</v>
      </c>
      <c r="C634" t="s">
        <v>1647</v>
      </c>
      <c r="D634" t="s">
        <v>1730</v>
      </c>
      <c r="E634" t="s">
        <v>1451</v>
      </c>
      <c r="F634" t="s">
        <v>1631</v>
      </c>
      <c r="G634" t="s">
        <v>17</v>
      </c>
      <c r="H634" t="s">
        <v>847</v>
      </c>
      <c r="I634" t="e">
        <f>_xlfn.XLOOKUP(ICT_questions_2022[[#This Row],[Question_nb]],Weights!#REF!,Weights!#REF!)</f>
        <v>#REF!</v>
      </c>
    </row>
    <row r="635" spans="1:9" x14ac:dyDescent="0.25">
      <c r="A635" s="2" t="s">
        <v>946</v>
      </c>
      <c r="B635" s="2" t="s">
        <v>968</v>
      </c>
      <c r="C635" t="s">
        <v>1647</v>
      </c>
      <c r="D635" t="s">
        <v>1730</v>
      </c>
      <c r="E635" t="s">
        <v>1451</v>
      </c>
      <c r="F635" t="s">
        <v>1632</v>
      </c>
      <c r="G635" t="s">
        <v>17</v>
      </c>
      <c r="H635" t="s">
        <v>849</v>
      </c>
      <c r="I635" t="e">
        <f>_xlfn.XLOOKUP(ICT_questions_2022[[#This Row],[Question_nb]],Weights!#REF!,Weights!#REF!)</f>
        <v>#REF!</v>
      </c>
    </row>
    <row r="636" spans="1:9" x14ac:dyDescent="0.25">
      <c r="A636" s="2" t="s">
        <v>946</v>
      </c>
      <c r="B636" s="2" t="s">
        <v>969</v>
      </c>
      <c r="C636" t="s">
        <v>1647</v>
      </c>
      <c r="D636" t="s">
        <v>1730</v>
      </c>
      <c r="E636" t="s">
        <v>1451</v>
      </c>
      <c r="F636" t="s">
        <v>1652</v>
      </c>
      <c r="G636" t="s">
        <v>17</v>
      </c>
      <c r="H636" t="s">
        <v>970</v>
      </c>
      <c r="I636" t="e">
        <f>_xlfn.XLOOKUP(ICT_questions_2022[[#This Row],[Question_nb]],Weights!#REF!,Weights!#REF!)</f>
        <v>#REF!</v>
      </c>
    </row>
    <row r="637" spans="1:9" x14ac:dyDescent="0.25">
      <c r="A637" s="2" t="s">
        <v>946</v>
      </c>
      <c r="B637" s="2" t="s">
        <v>971</v>
      </c>
      <c r="C637" t="s">
        <v>1647</v>
      </c>
      <c r="D637" t="s">
        <v>1730</v>
      </c>
      <c r="E637" t="s">
        <v>1452</v>
      </c>
      <c r="F637" t="s">
        <v>1648</v>
      </c>
      <c r="G637" t="s">
        <v>17</v>
      </c>
      <c r="H637" t="s">
        <v>972</v>
      </c>
      <c r="I637" t="e">
        <f>_xlfn.XLOOKUP(ICT_questions_2022[[#This Row],[Question_nb]],Weights!#REF!,Weights!#REF!)</f>
        <v>#REF!</v>
      </c>
    </row>
    <row r="638" spans="1:9" x14ac:dyDescent="0.25">
      <c r="A638" s="2" t="s">
        <v>946</v>
      </c>
      <c r="B638" s="2" t="s">
        <v>973</v>
      </c>
      <c r="C638" t="s">
        <v>1647</v>
      </c>
      <c r="D638" t="s">
        <v>1730</v>
      </c>
      <c r="E638" t="s">
        <v>1452</v>
      </c>
      <c r="F638" t="s">
        <v>1649</v>
      </c>
      <c r="G638" t="s">
        <v>17</v>
      </c>
      <c r="H638" t="s">
        <v>974</v>
      </c>
      <c r="I638" t="e">
        <f>_xlfn.XLOOKUP(ICT_questions_2022[[#This Row],[Question_nb]],Weights!#REF!,Weights!#REF!)</f>
        <v>#REF!</v>
      </c>
    </row>
    <row r="639" spans="1:9" x14ac:dyDescent="0.25">
      <c r="A639" s="2" t="s">
        <v>946</v>
      </c>
      <c r="B639" s="2" t="s">
        <v>975</v>
      </c>
      <c r="C639" t="s">
        <v>1647</v>
      </c>
      <c r="D639" t="s">
        <v>1730</v>
      </c>
      <c r="E639" t="s">
        <v>1452</v>
      </c>
      <c r="F639" t="s">
        <v>1650</v>
      </c>
      <c r="G639" t="s">
        <v>17</v>
      </c>
      <c r="H639" t="s">
        <v>976</v>
      </c>
      <c r="I639" t="e">
        <f>_xlfn.XLOOKUP(ICT_questions_2022[[#This Row],[Question_nb]],Weights!#REF!,Weights!#REF!)</f>
        <v>#REF!</v>
      </c>
    </row>
    <row r="640" spans="1:9" x14ac:dyDescent="0.25">
      <c r="A640" s="2" t="s">
        <v>946</v>
      </c>
      <c r="B640" s="2" t="s">
        <v>977</v>
      </c>
      <c r="C640" t="s">
        <v>1647</v>
      </c>
      <c r="D640" t="s">
        <v>1730</v>
      </c>
      <c r="E640" t="s">
        <v>1452</v>
      </c>
      <c r="F640" t="s">
        <v>1651</v>
      </c>
      <c r="G640" t="s">
        <v>17</v>
      </c>
      <c r="H640" t="s">
        <v>978</v>
      </c>
      <c r="I640" t="e">
        <f>_xlfn.XLOOKUP(ICT_questions_2022[[#This Row],[Question_nb]],Weights!#REF!,Weights!#REF!)</f>
        <v>#REF!</v>
      </c>
    </row>
    <row r="641" spans="1:9" x14ac:dyDescent="0.25">
      <c r="A641" s="2" t="s">
        <v>946</v>
      </c>
      <c r="B641" s="2" t="s">
        <v>979</v>
      </c>
      <c r="C641" t="s">
        <v>1647</v>
      </c>
      <c r="D641" t="s">
        <v>1730</v>
      </c>
      <c r="E641" t="s">
        <v>1452</v>
      </c>
      <c r="F641" t="s">
        <v>1631</v>
      </c>
      <c r="G641" t="s">
        <v>17</v>
      </c>
      <c r="H641" t="s">
        <v>878</v>
      </c>
      <c r="I641" t="e">
        <f>_xlfn.XLOOKUP(ICT_questions_2022[[#This Row],[Question_nb]],Weights!#REF!,Weights!#REF!)</f>
        <v>#REF!</v>
      </c>
    </row>
    <row r="642" spans="1:9" x14ac:dyDescent="0.25">
      <c r="A642" s="2" t="s">
        <v>946</v>
      </c>
      <c r="B642" s="2" t="s">
        <v>980</v>
      </c>
      <c r="C642" t="s">
        <v>1647</v>
      </c>
      <c r="D642" t="s">
        <v>1730</v>
      </c>
      <c r="E642" t="s">
        <v>1452</v>
      </c>
      <c r="F642" t="s">
        <v>1632</v>
      </c>
      <c r="G642" t="s">
        <v>17</v>
      </c>
      <c r="H642" t="s">
        <v>880</v>
      </c>
      <c r="I642" t="e">
        <f>_xlfn.XLOOKUP(ICT_questions_2022[[#This Row],[Question_nb]],Weights!#REF!,Weights!#REF!)</f>
        <v>#REF!</v>
      </c>
    </row>
    <row r="643" spans="1:9" x14ac:dyDescent="0.25">
      <c r="A643" s="2" t="s">
        <v>946</v>
      </c>
      <c r="B643" s="2" t="s">
        <v>981</v>
      </c>
      <c r="C643" t="s">
        <v>1647</v>
      </c>
      <c r="D643" t="s">
        <v>1730</v>
      </c>
      <c r="E643" t="s">
        <v>1452</v>
      </c>
      <c r="F643" t="s">
        <v>1652</v>
      </c>
      <c r="G643" t="s">
        <v>17</v>
      </c>
      <c r="H643" t="s">
        <v>982</v>
      </c>
      <c r="I643" t="e">
        <f>_xlfn.XLOOKUP(ICT_questions_2022[[#This Row],[Question_nb]],Weights!#REF!,Weights!#REF!)</f>
        <v>#REF!</v>
      </c>
    </row>
    <row r="644" spans="1:9" x14ac:dyDescent="0.25">
      <c r="A644" s="2" t="s">
        <v>983</v>
      </c>
      <c r="B644" s="2" t="s">
        <v>984</v>
      </c>
      <c r="C644" t="s">
        <v>1653</v>
      </c>
      <c r="D644" t="s">
        <v>1721</v>
      </c>
      <c r="E644" t="s">
        <v>1449</v>
      </c>
      <c r="F644" t="s">
        <v>1477</v>
      </c>
      <c r="G644" t="s">
        <v>12</v>
      </c>
      <c r="H644" t="s">
        <v>133</v>
      </c>
      <c r="I644" t="e">
        <f>_xlfn.XLOOKUP(ICT_questions_2022[[#This Row],[Question_nb]],Weights!#REF!,Weights!#REF!)</f>
        <v>#REF!</v>
      </c>
    </row>
    <row r="645" spans="1:9" x14ac:dyDescent="0.25">
      <c r="A645" s="2" t="s">
        <v>983</v>
      </c>
      <c r="B645" s="2" t="s">
        <v>985</v>
      </c>
      <c r="C645" t="s">
        <v>1653</v>
      </c>
      <c r="D645" t="s">
        <v>1721</v>
      </c>
      <c r="E645" t="s">
        <v>1449</v>
      </c>
      <c r="F645" t="s">
        <v>1478</v>
      </c>
      <c r="G645" t="s">
        <v>12</v>
      </c>
      <c r="H645" t="s">
        <v>135</v>
      </c>
      <c r="I645" t="e">
        <f>_xlfn.XLOOKUP(ICT_questions_2022[[#This Row],[Question_nb]],Weights!#REF!,Weights!#REF!)</f>
        <v>#REF!</v>
      </c>
    </row>
    <row r="646" spans="1:9" x14ac:dyDescent="0.25">
      <c r="A646" s="2" t="s">
        <v>983</v>
      </c>
      <c r="B646" s="2" t="s">
        <v>986</v>
      </c>
      <c r="C646" t="s">
        <v>1653</v>
      </c>
      <c r="D646" t="s">
        <v>1721</v>
      </c>
      <c r="E646" t="s">
        <v>1449</v>
      </c>
      <c r="F646" t="s">
        <v>1479</v>
      </c>
      <c r="G646" t="s">
        <v>12</v>
      </c>
      <c r="H646" t="s">
        <v>137</v>
      </c>
      <c r="I646" t="e">
        <f>_xlfn.XLOOKUP(ICT_questions_2022[[#This Row],[Question_nb]],Weights!#REF!,Weights!#REF!)</f>
        <v>#REF!</v>
      </c>
    </row>
    <row r="647" spans="1:9" x14ac:dyDescent="0.25">
      <c r="A647" s="2" t="s">
        <v>983</v>
      </c>
      <c r="B647" s="2" t="s">
        <v>987</v>
      </c>
      <c r="C647" t="s">
        <v>1653</v>
      </c>
      <c r="D647" t="s">
        <v>1721</v>
      </c>
      <c r="E647" t="s">
        <v>1449</v>
      </c>
      <c r="F647" t="s">
        <v>1460</v>
      </c>
      <c r="G647" t="s">
        <v>12</v>
      </c>
      <c r="H647" t="s">
        <v>139</v>
      </c>
      <c r="I647" t="e">
        <f>_xlfn.XLOOKUP(ICT_questions_2022[[#This Row],[Question_nb]],Weights!#REF!,Weights!#REF!)</f>
        <v>#REF!</v>
      </c>
    </row>
    <row r="648" spans="1:9" x14ac:dyDescent="0.25">
      <c r="A648" s="2" t="s">
        <v>983</v>
      </c>
      <c r="B648" s="2" t="s">
        <v>988</v>
      </c>
      <c r="C648" t="s">
        <v>1653</v>
      </c>
      <c r="D648" t="s">
        <v>1721</v>
      </c>
      <c r="E648" t="s">
        <v>1449</v>
      </c>
      <c r="F648" t="s">
        <v>1480</v>
      </c>
      <c r="G648" t="s">
        <v>12</v>
      </c>
      <c r="H648" t="s">
        <v>141</v>
      </c>
      <c r="I648" t="e">
        <f>_xlfn.XLOOKUP(ICT_questions_2022[[#This Row],[Question_nb]],Weights!#REF!,Weights!#REF!)</f>
        <v>#REF!</v>
      </c>
    </row>
    <row r="649" spans="1:9" x14ac:dyDescent="0.25">
      <c r="A649" s="2" t="s">
        <v>983</v>
      </c>
      <c r="B649" s="2" t="s">
        <v>989</v>
      </c>
      <c r="C649" t="s">
        <v>1653</v>
      </c>
      <c r="D649" t="s">
        <v>1721</v>
      </c>
      <c r="E649" t="s">
        <v>1449</v>
      </c>
      <c r="F649" t="s">
        <v>1481</v>
      </c>
      <c r="G649" t="s">
        <v>12</v>
      </c>
      <c r="H649" t="s">
        <v>143</v>
      </c>
      <c r="I649" t="e">
        <f>_xlfn.XLOOKUP(ICT_questions_2022[[#This Row],[Question_nb]],Weights!#REF!,Weights!#REF!)</f>
        <v>#REF!</v>
      </c>
    </row>
    <row r="650" spans="1:9" x14ac:dyDescent="0.25">
      <c r="A650" s="2" t="s">
        <v>983</v>
      </c>
      <c r="B650" s="2" t="s">
        <v>990</v>
      </c>
      <c r="C650" t="s">
        <v>1653</v>
      </c>
      <c r="D650" t="s">
        <v>1721</v>
      </c>
      <c r="E650" t="s">
        <v>1449</v>
      </c>
      <c r="F650" t="s">
        <v>1654</v>
      </c>
      <c r="G650" t="s">
        <v>12</v>
      </c>
      <c r="H650" t="s">
        <v>991</v>
      </c>
      <c r="I650" t="e">
        <f>_xlfn.XLOOKUP(ICT_questions_2022[[#This Row],[Question_nb]],Weights!#REF!,Weights!#REF!)</f>
        <v>#REF!</v>
      </c>
    </row>
    <row r="651" spans="1:9" x14ac:dyDescent="0.25">
      <c r="A651" s="2" t="s">
        <v>983</v>
      </c>
      <c r="B651" s="2" t="s">
        <v>992</v>
      </c>
      <c r="C651" t="s">
        <v>1653</v>
      </c>
      <c r="D651" t="s">
        <v>1721</v>
      </c>
      <c r="E651" t="s">
        <v>1451</v>
      </c>
      <c r="F651" t="s">
        <v>1477</v>
      </c>
      <c r="G651" t="s">
        <v>12</v>
      </c>
      <c r="H651" t="s">
        <v>147</v>
      </c>
      <c r="I651" t="e">
        <f>_xlfn.XLOOKUP(ICT_questions_2022[[#This Row],[Question_nb]],Weights!#REF!,Weights!#REF!)</f>
        <v>#REF!</v>
      </c>
    </row>
    <row r="652" spans="1:9" x14ac:dyDescent="0.25">
      <c r="A652" s="2" t="s">
        <v>983</v>
      </c>
      <c r="B652" s="2" t="s">
        <v>993</v>
      </c>
      <c r="C652" t="s">
        <v>1653</v>
      </c>
      <c r="D652" t="s">
        <v>1721</v>
      </c>
      <c r="E652" t="s">
        <v>1451</v>
      </c>
      <c r="F652" t="s">
        <v>1478</v>
      </c>
      <c r="G652" t="s">
        <v>12</v>
      </c>
      <c r="H652" t="s">
        <v>149</v>
      </c>
      <c r="I652" t="e">
        <f>_xlfn.XLOOKUP(ICT_questions_2022[[#This Row],[Question_nb]],Weights!#REF!,Weights!#REF!)</f>
        <v>#REF!</v>
      </c>
    </row>
    <row r="653" spans="1:9" x14ac:dyDescent="0.25">
      <c r="A653" s="2" t="s">
        <v>983</v>
      </c>
      <c r="B653" s="2" t="s">
        <v>994</v>
      </c>
      <c r="C653" t="s">
        <v>1653</v>
      </c>
      <c r="D653" t="s">
        <v>1721</v>
      </c>
      <c r="E653" t="s">
        <v>1451</v>
      </c>
      <c r="F653" t="s">
        <v>1479</v>
      </c>
      <c r="G653" t="s">
        <v>12</v>
      </c>
      <c r="H653" t="s">
        <v>151</v>
      </c>
      <c r="I653" t="e">
        <f>_xlfn.XLOOKUP(ICT_questions_2022[[#This Row],[Question_nb]],Weights!#REF!,Weights!#REF!)</f>
        <v>#REF!</v>
      </c>
    </row>
    <row r="654" spans="1:9" x14ac:dyDescent="0.25">
      <c r="A654" s="2" t="s">
        <v>983</v>
      </c>
      <c r="B654" s="2" t="s">
        <v>995</v>
      </c>
      <c r="C654" t="s">
        <v>1653</v>
      </c>
      <c r="D654" t="s">
        <v>1721</v>
      </c>
      <c r="E654" t="s">
        <v>1451</v>
      </c>
      <c r="F654" t="s">
        <v>1460</v>
      </c>
      <c r="G654" t="s">
        <v>12</v>
      </c>
      <c r="H654" t="s">
        <v>153</v>
      </c>
      <c r="I654" t="e">
        <f>_xlfn.XLOOKUP(ICT_questions_2022[[#This Row],[Question_nb]],Weights!#REF!,Weights!#REF!)</f>
        <v>#REF!</v>
      </c>
    </row>
    <row r="655" spans="1:9" x14ac:dyDescent="0.25">
      <c r="A655" s="2" t="s">
        <v>983</v>
      </c>
      <c r="B655" s="2" t="s">
        <v>996</v>
      </c>
      <c r="C655" t="s">
        <v>1653</v>
      </c>
      <c r="D655" t="s">
        <v>1721</v>
      </c>
      <c r="E655" t="s">
        <v>1451</v>
      </c>
      <c r="F655" t="s">
        <v>1480</v>
      </c>
      <c r="G655" t="s">
        <v>12</v>
      </c>
      <c r="H655" t="s">
        <v>155</v>
      </c>
      <c r="I655" t="e">
        <f>_xlfn.XLOOKUP(ICT_questions_2022[[#This Row],[Question_nb]],Weights!#REF!,Weights!#REF!)</f>
        <v>#REF!</v>
      </c>
    </row>
    <row r="656" spans="1:9" x14ac:dyDescent="0.25">
      <c r="A656" s="2" t="s">
        <v>983</v>
      </c>
      <c r="B656" s="2" t="s">
        <v>997</v>
      </c>
      <c r="C656" t="s">
        <v>1653</v>
      </c>
      <c r="D656" t="s">
        <v>1721</v>
      </c>
      <c r="E656" t="s">
        <v>1451</v>
      </c>
      <c r="F656" t="s">
        <v>1481</v>
      </c>
      <c r="G656" t="s">
        <v>12</v>
      </c>
      <c r="H656" t="s">
        <v>157</v>
      </c>
      <c r="I656" t="e">
        <f>_xlfn.XLOOKUP(ICT_questions_2022[[#This Row],[Question_nb]],Weights!#REF!,Weights!#REF!)</f>
        <v>#REF!</v>
      </c>
    </row>
    <row r="657" spans="1:9" x14ac:dyDescent="0.25">
      <c r="A657" s="2" t="s">
        <v>983</v>
      </c>
      <c r="B657" s="2" t="s">
        <v>998</v>
      </c>
      <c r="C657" t="s">
        <v>1653</v>
      </c>
      <c r="D657" t="s">
        <v>1721</v>
      </c>
      <c r="E657" t="s">
        <v>1451</v>
      </c>
      <c r="F657" t="s">
        <v>1654</v>
      </c>
      <c r="G657" t="s">
        <v>12</v>
      </c>
      <c r="H657" t="s">
        <v>999</v>
      </c>
      <c r="I657" t="e">
        <f>_xlfn.XLOOKUP(ICT_questions_2022[[#This Row],[Question_nb]],Weights!#REF!,Weights!#REF!)</f>
        <v>#REF!</v>
      </c>
    </row>
    <row r="658" spans="1:9" x14ac:dyDescent="0.25">
      <c r="A658" s="2" t="s">
        <v>983</v>
      </c>
      <c r="B658" s="2" t="s">
        <v>1000</v>
      </c>
      <c r="C658" t="s">
        <v>1653</v>
      </c>
      <c r="D658" t="s">
        <v>1721</v>
      </c>
      <c r="E658" t="s">
        <v>1452</v>
      </c>
      <c r="F658" t="s">
        <v>1477</v>
      </c>
      <c r="G658" t="s">
        <v>12</v>
      </c>
      <c r="H658" t="s">
        <v>161</v>
      </c>
      <c r="I658" t="e">
        <f>_xlfn.XLOOKUP(ICT_questions_2022[[#This Row],[Question_nb]],Weights!#REF!,Weights!#REF!)</f>
        <v>#REF!</v>
      </c>
    </row>
    <row r="659" spans="1:9" x14ac:dyDescent="0.25">
      <c r="A659" s="2" t="s">
        <v>983</v>
      </c>
      <c r="B659" s="2" t="s">
        <v>1001</v>
      </c>
      <c r="C659" t="s">
        <v>1653</v>
      </c>
      <c r="D659" t="s">
        <v>1721</v>
      </c>
      <c r="E659" t="s">
        <v>1452</v>
      </c>
      <c r="F659" t="s">
        <v>1478</v>
      </c>
      <c r="G659" t="s">
        <v>12</v>
      </c>
      <c r="H659" t="s">
        <v>163</v>
      </c>
      <c r="I659" t="e">
        <f>_xlfn.XLOOKUP(ICT_questions_2022[[#This Row],[Question_nb]],Weights!#REF!,Weights!#REF!)</f>
        <v>#REF!</v>
      </c>
    </row>
    <row r="660" spans="1:9" x14ac:dyDescent="0.25">
      <c r="A660" s="2" t="s">
        <v>983</v>
      </c>
      <c r="B660" s="2" t="s">
        <v>1002</v>
      </c>
      <c r="C660" t="s">
        <v>1653</v>
      </c>
      <c r="D660" t="s">
        <v>1721</v>
      </c>
      <c r="E660" t="s">
        <v>1452</v>
      </c>
      <c r="F660" t="s">
        <v>1479</v>
      </c>
      <c r="G660" t="s">
        <v>12</v>
      </c>
      <c r="H660" t="s">
        <v>165</v>
      </c>
      <c r="I660" t="e">
        <f>_xlfn.XLOOKUP(ICT_questions_2022[[#This Row],[Question_nb]],Weights!#REF!,Weights!#REF!)</f>
        <v>#REF!</v>
      </c>
    </row>
    <row r="661" spans="1:9" x14ac:dyDescent="0.25">
      <c r="A661" s="2" t="s">
        <v>983</v>
      </c>
      <c r="B661" s="2" t="s">
        <v>1003</v>
      </c>
      <c r="C661" t="s">
        <v>1653</v>
      </c>
      <c r="D661" t="s">
        <v>1721</v>
      </c>
      <c r="E661" t="s">
        <v>1452</v>
      </c>
      <c r="F661" t="s">
        <v>1460</v>
      </c>
      <c r="G661" t="s">
        <v>12</v>
      </c>
      <c r="H661" t="s">
        <v>167</v>
      </c>
      <c r="I661" t="e">
        <f>_xlfn.XLOOKUP(ICT_questions_2022[[#This Row],[Question_nb]],Weights!#REF!,Weights!#REF!)</f>
        <v>#REF!</v>
      </c>
    </row>
    <row r="662" spans="1:9" x14ac:dyDescent="0.25">
      <c r="A662" s="2" t="s">
        <v>983</v>
      </c>
      <c r="B662" s="2" t="s">
        <v>1004</v>
      </c>
      <c r="C662" t="s">
        <v>1653</v>
      </c>
      <c r="D662" t="s">
        <v>1721</v>
      </c>
      <c r="E662" t="s">
        <v>1452</v>
      </c>
      <c r="F662" t="s">
        <v>1480</v>
      </c>
      <c r="G662" t="s">
        <v>12</v>
      </c>
      <c r="H662" t="s">
        <v>169</v>
      </c>
      <c r="I662" t="e">
        <f>_xlfn.XLOOKUP(ICT_questions_2022[[#This Row],[Question_nb]],Weights!#REF!,Weights!#REF!)</f>
        <v>#REF!</v>
      </c>
    </row>
    <row r="663" spans="1:9" x14ac:dyDescent="0.25">
      <c r="A663" s="2" t="s">
        <v>983</v>
      </c>
      <c r="B663" s="2" t="s">
        <v>1005</v>
      </c>
      <c r="C663" t="s">
        <v>1653</v>
      </c>
      <c r="D663" t="s">
        <v>1721</v>
      </c>
      <c r="E663" t="s">
        <v>1452</v>
      </c>
      <c r="F663" t="s">
        <v>1481</v>
      </c>
      <c r="G663" t="s">
        <v>12</v>
      </c>
      <c r="H663" t="s">
        <v>171</v>
      </c>
      <c r="I663" t="e">
        <f>_xlfn.XLOOKUP(ICT_questions_2022[[#This Row],[Question_nb]],Weights!#REF!,Weights!#REF!)</f>
        <v>#REF!</v>
      </c>
    </row>
    <row r="664" spans="1:9" x14ac:dyDescent="0.25">
      <c r="A664" s="2" t="s">
        <v>983</v>
      </c>
      <c r="B664" s="2" t="s">
        <v>1006</v>
      </c>
      <c r="C664" t="s">
        <v>1653</v>
      </c>
      <c r="D664" t="s">
        <v>1721</v>
      </c>
      <c r="E664" t="s">
        <v>1452</v>
      </c>
      <c r="F664" t="s">
        <v>1654</v>
      </c>
      <c r="G664" t="s">
        <v>12</v>
      </c>
      <c r="H664" t="s">
        <v>1007</v>
      </c>
      <c r="I664" t="e">
        <f>_xlfn.XLOOKUP(ICT_questions_2022[[#This Row],[Question_nb]],Weights!#REF!,Weights!#REF!)</f>
        <v>#REF!</v>
      </c>
    </row>
    <row r="665" spans="1:9" x14ac:dyDescent="0.25">
      <c r="A665" s="2" t="s">
        <v>983</v>
      </c>
      <c r="B665" s="2" t="s">
        <v>1008</v>
      </c>
      <c r="C665" t="s">
        <v>1653</v>
      </c>
      <c r="D665" t="s">
        <v>1722</v>
      </c>
      <c r="E665" t="s">
        <v>1449</v>
      </c>
      <c r="F665" t="s">
        <v>1477</v>
      </c>
      <c r="G665" t="s">
        <v>12</v>
      </c>
      <c r="H665" t="s">
        <v>133</v>
      </c>
      <c r="I665" t="e">
        <f>_xlfn.XLOOKUP(ICT_questions_2022[[#This Row],[Question_nb]],Weights!#REF!,Weights!#REF!)</f>
        <v>#REF!</v>
      </c>
    </row>
    <row r="666" spans="1:9" x14ac:dyDescent="0.25">
      <c r="A666" s="2" t="s">
        <v>983</v>
      </c>
      <c r="B666" s="2" t="s">
        <v>1009</v>
      </c>
      <c r="C666" t="s">
        <v>1653</v>
      </c>
      <c r="D666" t="s">
        <v>1722</v>
      </c>
      <c r="E666" t="s">
        <v>1449</v>
      </c>
      <c r="F666" t="s">
        <v>1478</v>
      </c>
      <c r="G666" t="s">
        <v>12</v>
      </c>
      <c r="H666" t="s">
        <v>135</v>
      </c>
      <c r="I666" t="e">
        <f>_xlfn.XLOOKUP(ICT_questions_2022[[#This Row],[Question_nb]],Weights!#REF!,Weights!#REF!)</f>
        <v>#REF!</v>
      </c>
    </row>
    <row r="667" spans="1:9" x14ac:dyDescent="0.25">
      <c r="A667" s="2" t="s">
        <v>983</v>
      </c>
      <c r="B667" s="2" t="s">
        <v>1010</v>
      </c>
      <c r="C667" t="s">
        <v>1653</v>
      </c>
      <c r="D667" t="s">
        <v>1722</v>
      </c>
      <c r="E667" t="s">
        <v>1449</v>
      </c>
      <c r="F667" t="s">
        <v>1479</v>
      </c>
      <c r="G667" t="s">
        <v>12</v>
      </c>
      <c r="H667" t="s">
        <v>137</v>
      </c>
      <c r="I667" t="e">
        <f>_xlfn.XLOOKUP(ICT_questions_2022[[#This Row],[Question_nb]],Weights!#REF!,Weights!#REF!)</f>
        <v>#REF!</v>
      </c>
    </row>
    <row r="668" spans="1:9" x14ac:dyDescent="0.25">
      <c r="A668" s="2" t="s">
        <v>983</v>
      </c>
      <c r="B668" s="2" t="s">
        <v>1011</v>
      </c>
      <c r="C668" t="s">
        <v>1653</v>
      </c>
      <c r="D668" t="s">
        <v>1722</v>
      </c>
      <c r="E668" t="s">
        <v>1449</v>
      </c>
      <c r="F668" t="s">
        <v>1460</v>
      </c>
      <c r="G668" t="s">
        <v>12</v>
      </c>
      <c r="H668" t="s">
        <v>139</v>
      </c>
      <c r="I668" t="e">
        <f>_xlfn.XLOOKUP(ICT_questions_2022[[#This Row],[Question_nb]],Weights!#REF!,Weights!#REF!)</f>
        <v>#REF!</v>
      </c>
    </row>
    <row r="669" spans="1:9" x14ac:dyDescent="0.25">
      <c r="A669" s="2" t="s">
        <v>983</v>
      </c>
      <c r="B669" s="2" t="s">
        <v>1012</v>
      </c>
      <c r="C669" t="s">
        <v>1653</v>
      </c>
      <c r="D669" t="s">
        <v>1722</v>
      </c>
      <c r="E669" t="s">
        <v>1449</v>
      </c>
      <c r="F669" t="s">
        <v>1480</v>
      </c>
      <c r="G669" t="s">
        <v>12</v>
      </c>
      <c r="H669" t="s">
        <v>141</v>
      </c>
      <c r="I669" t="e">
        <f>_xlfn.XLOOKUP(ICT_questions_2022[[#This Row],[Question_nb]],Weights!#REF!,Weights!#REF!)</f>
        <v>#REF!</v>
      </c>
    </row>
    <row r="670" spans="1:9" x14ac:dyDescent="0.25">
      <c r="A670" s="2" t="s">
        <v>983</v>
      </c>
      <c r="B670" s="2" t="s">
        <v>1013</v>
      </c>
      <c r="C670" t="s">
        <v>1653</v>
      </c>
      <c r="D670" t="s">
        <v>1722</v>
      </c>
      <c r="E670" t="s">
        <v>1449</v>
      </c>
      <c r="F670" t="s">
        <v>1481</v>
      </c>
      <c r="G670" t="s">
        <v>12</v>
      </c>
      <c r="H670" t="s">
        <v>143</v>
      </c>
      <c r="I670" t="e">
        <f>_xlfn.XLOOKUP(ICT_questions_2022[[#This Row],[Question_nb]],Weights!#REF!,Weights!#REF!)</f>
        <v>#REF!</v>
      </c>
    </row>
    <row r="671" spans="1:9" x14ac:dyDescent="0.25">
      <c r="A671" s="2" t="s">
        <v>983</v>
      </c>
      <c r="B671" s="2" t="s">
        <v>1014</v>
      </c>
      <c r="C671" t="s">
        <v>1653</v>
      </c>
      <c r="D671" t="s">
        <v>1722</v>
      </c>
      <c r="E671" t="s">
        <v>1449</v>
      </c>
      <c r="F671" t="s">
        <v>1655</v>
      </c>
      <c r="G671" t="s">
        <v>12</v>
      </c>
      <c r="H671" t="s">
        <v>991</v>
      </c>
      <c r="I671" t="e">
        <f>_xlfn.XLOOKUP(ICT_questions_2022[[#This Row],[Question_nb]],Weights!#REF!,Weights!#REF!)</f>
        <v>#REF!</v>
      </c>
    </row>
    <row r="672" spans="1:9" x14ac:dyDescent="0.25">
      <c r="A672" s="2" t="s">
        <v>983</v>
      </c>
      <c r="B672" s="2" t="s">
        <v>1015</v>
      </c>
      <c r="C672" t="s">
        <v>1653</v>
      </c>
      <c r="D672" t="s">
        <v>1722</v>
      </c>
      <c r="E672" t="s">
        <v>1451</v>
      </c>
      <c r="F672" t="s">
        <v>1477</v>
      </c>
      <c r="G672" t="s">
        <v>12</v>
      </c>
      <c r="H672" t="s">
        <v>147</v>
      </c>
      <c r="I672" t="e">
        <f>_xlfn.XLOOKUP(ICT_questions_2022[[#This Row],[Question_nb]],Weights!#REF!,Weights!#REF!)</f>
        <v>#REF!</v>
      </c>
    </row>
    <row r="673" spans="1:9" x14ac:dyDescent="0.25">
      <c r="A673" s="2" t="s">
        <v>983</v>
      </c>
      <c r="B673" s="2" t="s">
        <v>1016</v>
      </c>
      <c r="C673" t="s">
        <v>1653</v>
      </c>
      <c r="D673" t="s">
        <v>1722</v>
      </c>
      <c r="E673" t="s">
        <v>1451</v>
      </c>
      <c r="F673" t="s">
        <v>1478</v>
      </c>
      <c r="G673" t="s">
        <v>12</v>
      </c>
      <c r="H673" t="s">
        <v>149</v>
      </c>
      <c r="I673" t="e">
        <f>_xlfn.XLOOKUP(ICT_questions_2022[[#This Row],[Question_nb]],Weights!#REF!,Weights!#REF!)</f>
        <v>#REF!</v>
      </c>
    </row>
    <row r="674" spans="1:9" x14ac:dyDescent="0.25">
      <c r="A674" s="2" t="s">
        <v>983</v>
      </c>
      <c r="B674" s="2" t="s">
        <v>1017</v>
      </c>
      <c r="C674" t="s">
        <v>1653</v>
      </c>
      <c r="D674" t="s">
        <v>1722</v>
      </c>
      <c r="E674" t="s">
        <v>1451</v>
      </c>
      <c r="F674" t="s">
        <v>1479</v>
      </c>
      <c r="G674" t="s">
        <v>12</v>
      </c>
      <c r="H674" t="s">
        <v>151</v>
      </c>
      <c r="I674" t="e">
        <f>_xlfn.XLOOKUP(ICT_questions_2022[[#This Row],[Question_nb]],Weights!#REF!,Weights!#REF!)</f>
        <v>#REF!</v>
      </c>
    </row>
    <row r="675" spans="1:9" x14ac:dyDescent="0.25">
      <c r="A675" s="2" t="s">
        <v>983</v>
      </c>
      <c r="B675" s="2" t="s">
        <v>1018</v>
      </c>
      <c r="C675" t="s">
        <v>1653</v>
      </c>
      <c r="D675" t="s">
        <v>1722</v>
      </c>
      <c r="E675" t="s">
        <v>1451</v>
      </c>
      <c r="F675" t="s">
        <v>1460</v>
      </c>
      <c r="G675" t="s">
        <v>12</v>
      </c>
      <c r="H675" t="s">
        <v>153</v>
      </c>
      <c r="I675" t="e">
        <f>_xlfn.XLOOKUP(ICT_questions_2022[[#This Row],[Question_nb]],Weights!#REF!,Weights!#REF!)</f>
        <v>#REF!</v>
      </c>
    </row>
    <row r="676" spans="1:9" x14ac:dyDescent="0.25">
      <c r="A676" s="2" t="s">
        <v>983</v>
      </c>
      <c r="B676" s="2" t="s">
        <v>1019</v>
      </c>
      <c r="C676" t="s">
        <v>1653</v>
      </c>
      <c r="D676" t="s">
        <v>1722</v>
      </c>
      <c r="E676" t="s">
        <v>1451</v>
      </c>
      <c r="F676" t="s">
        <v>1480</v>
      </c>
      <c r="G676" t="s">
        <v>12</v>
      </c>
      <c r="H676" t="s">
        <v>155</v>
      </c>
      <c r="I676" t="e">
        <f>_xlfn.XLOOKUP(ICT_questions_2022[[#This Row],[Question_nb]],Weights!#REF!,Weights!#REF!)</f>
        <v>#REF!</v>
      </c>
    </row>
    <row r="677" spans="1:9" x14ac:dyDescent="0.25">
      <c r="A677" s="2" t="s">
        <v>983</v>
      </c>
      <c r="B677" s="2" t="s">
        <v>1020</v>
      </c>
      <c r="C677" t="s">
        <v>1653</v>
      </c>
      <c r="D677" t="s">
        <v>1722</v>
      </c>
      <c r="E677" t="s">
        <v>1451</v>
      </c>
      <c r="F677" t="s">
        <v>1481</v>
      </c>
      <c r="G677" t="s">
        <v>12</v>
      </c>
      <c r="H677" t="s">
        <v>157</v>
      </c>
      <c r="I677" t="e">
        <f>_xlfn.XLOOKUP(ICT_questions_2022[[#This Row],[Question_nb]],Weights!#REF!,Weights!#REF!)</f>
        <v>#REF!</v>
      </c>
    </row>
    <row r="678" spans="1:9" x14ac:dyDescent="0.25">
      <c r="A678" s="2" t="s">
        <v>983</v>
      </c>
      <c r="B678" s="2" t="s">
        <v>1021</v>
      </c>
      <c r="C678" t="s">
        <v>1653</v>
      </c>
      <c r="D678" t="s">
        <v>1722</v>
      </c>
      <c r="E678" t="s">
        <v>1451</v>
      </c>
      <c r="F678" t="s">
        <v>1655</v>
      </c>
      <c r="G678" t="s">
        <v>12</v>
      </c>
      <c r="H678" t="s">
        <v>999</v>
      </c>
      <c r="I678" t="e">
        <f>_xlfn.XLOOKUP(ICT_questions_2022[[#This Row],[Question_nb]],Weights!#REF!,Weights!#REF!)</f>
        <v>#REF!</v>
      </c>
    </row>
    <row r="679" spans="1:9" x14ac:dyDescent="0.25">
      <c r="A679" s="2" t="s">
        <v>983</v>
      </c>
      <c r="B679" s="2" t="s">
        <v>1022</v>
      </c>
      <c r="C679" t="s">
        <v>1653</v>
      </c>
      <c r="D679" t="s">
        <v>1722</v>
      </c>
      <c r="E679" t="s">
        <v>1452</v>
      </c>
      <c r="F679" t="s">
        <v>1477</v>
      </c>
      <c r="G679" t="s">
        <v>12</v>
      </c>
      <c r="H679" t="s">
        <v>161</v>
      </c>
      <c r="I679" t="e">
        <f>_xlfn.XLOOKUP(ICT_questions_2022[[#This Row],[Question_nb]],Weights!#REF!,Weights!#REF!)</f>
        <v>#REF!</v>
      </c>
    </row>
    <row r="680" spans="1:9" x14ac:dyDescent="0.25">
      <c r="A680" s="2" t="s">
        <v>983</v>
      </c>
      <c r="B680" s="2" t="s">
        <v>1023</v>
      </c>
      <c r="C680" t="s">
        <v>1653</v>
      </c>
      <c r="D680" t="s">
        <v>1722</v>
      </c>
      <c r="E680" t="s">
        <v>1452</v>
      </c>
      <c r="F680" t="s">
        <v>1478</v>
      </c>
      <c r="G680" t="s">
        <v>12</v>
      </c>
      <c r="H680" t="s">
        <v>163</v>
      </c>
      <c r="I680" t="e">
        <f>_xlfn.XLOOKUP(ICT_questions_2022[[#This Row],[Question_nb]],Weights!#REF!,Weights!#REF!)</f>
        <v>#REF!</v>
      </c>
    </row>
    <row r="681" spans="1:9" x14ac:dyDescent="0.25">
      <c r="A681" s="2" t="s">
        <v>983</v>
      </c>
      <c r="B681" s="2" t="s">
        <v>1024</v>
      </c>
      <c r="C681" t="s">
        <v>1653</v>
      </c>
      <c r="D681" t="s">
        <v>1722</v>
      </c>
      <c r="E681" t="s">
        <v>1452</v>
      </c>
      <c r="F681" t="s">
        <v>1479</v>
      </c>
      <c r="G681" t="s">
        <v>12</v>
      </c>
      <c r="H681" t="s">
        <v>165</v>
      </c>
      <c r="I681" t="e">
        <f>_xlfn.XLOOKUP(ICT_questions_2022[[#This Row],[Question_nb]],Weights!#REF!,Weights!#REF!)</f>
        <v>#REF!</v>
      </c>
    </row>
    <row r="682" spans="1:9" x14ac:dyDescent="0.25">
      <c r="A682" s="2" t="s">
        <v>983</v>
      </c>
      <c r="B682" s="2" t="s">
        <v>1025</v>
      </c>
      <c r="C682" t="s">
        <v>1653</v>
      </c>
      <c r="D682" t="s">
        <v>1722</v>
      </c>
      <c r="E682" t="s">
        <v>1452</v>
      </c>
      <c r="F682" t="s">
        <v>1460</v>
      </c>
      <c r="G682" t="s">
        <v>12</v>
      </c>
      <c r="H682" t="s">
        <v>167</v>
      </c>
      <c r="I682" t="e">
        <f>_xlfn.XLOOKUP(ICT_questions_2022[[#This Row],[Question_nb]],Weights!#REF!,Weights!#REF!)</f>
        <v>#REF!</v>
      </c>
    </row>
    <row r="683" spans="1:9" x14ac:dyDescent="0.25">
      <c r="A683" s="2" t="s">
        <v>983</v>
      </c>
      <c r="B683" s="2" t="s">
        <v>1026</v>
      </c>
      <c r="C683" t="s">
        <v>1653</v>
      </c>
      <c r="D683" t="s">
        <v>1722</v>
      </c>
      <c r="E683" t="s">
        <v>1452</v>
      </c>
      <c r="F683" t="s">
        <v>1480</v>
      </c>
      <c r="G683" t="s">
        <v>12</v>
      </c>
      <c r="H683" t="s">
        <v>169</v>
      </c>
      <c r="I683" t="e">
        <f>_xlfn.XLOOKUP(ICT_questions_2022[[#This Row],[Question_nb]],Weights!#REF!,Weights!#REF!)</f>
        <v>#REF!</v>
      </c>
    </row>
    <row r="684" spans="1:9" x14ac:dyDescent="0.25">
      <c r="A684" s="2" t="s">
        <v>983</v>
      </c>
      <c r="B684" s="2" t="s">
        <v>1027</v>
      </c>
      <c r="C684" t="s">
        <v>1653</v>
      </c>
      <c r="D684" t="s">
        <v>1722</v>
      </c>
      <c r="E684" t="s">
        <v>1452</v>
      </c>
      <c r="F684" t="s">
        <v>1481</v>
      </c>
      <c r="G684" t="s">
        <v>12</v>
      </c>
      <c r="H684" t="s">
        <v>171</v>
      </c>
      <c r="I684" t="e">
        <f>_xlfn.XLOOKUP(ICT_questions_2022[[#This Row],[Question_nb]],Weights!#REF!,Weights!#REF!)</f>
        <v>#REF!</v>
      </c>
    </row>
    <row r="685" spans="1:9" x14ac:dyDescent="0.25">
      <c r="A685" s="2" t="s">
        <v>983</v>
      </c>
      <c r="B685" s="2" t="s">
        <v>1028</v>
      </c>
      <c r="C685" t="s">
        <v>1653</v>
      </c>
      <c r="D685" t="s">
        <v>1722</v>
      </c>
      <c r="E685" t="s">
        <v>1452</v>
      </c>
      <c r="F685" t="s">
        <v>1655</v>
      </c>
      <c r="G685" t="s">
        <v>12</v>
      </c>
      <c r="H685" t="s">
        <v>1007</v>
      </c>
      <c r="I685" t="e">
        <f>_xlfn.XLOOKUP(ICT_questions_2022[[#This Row],[Question_nb]],Weights!#REF!,Weights!#REF!)</f>
        <v>#REF!</v>
      </c>
    </row>
    <row r="686" spans="1:9" x14ac:dyDescent="0.25">
      <c r="A686" s="2" t="s">
        <v>1029</v>
      </c>
      <c r="B686" s="2" t="s">
        <v>1030</v>
      </c>
      <c r="C686" t="s">
        <v>1656</v>
      </c>
      <c r="D686" t="s">
        <v>1730</v>
      </c>
      <c r="E686" t="s">
        <v>1449</v>
      </c>
      <c r="F686" t="s">
        <v>1657</v>
      </c>
      <c r="G686" t="s">
        <v>17</v>
      </c>
      <c r="H686" t="s">
        <v>1031</v>
      </c>
      <c r="I686" t="e">
        <f>_xlfn.XLOOKUP(ICT_questions_2022[[#This Row],[Question_nb]],Weights!#REF!,Weights!#REF!)</f>
        <v>#REF!</v>
      </c>
    </row>
    <row r="687" spans="1:9" x14ac:dyDescent="0.25">
      <c r="A687" s="2" t="s">
        <v>1029</v>
      </c>
      <c r="B687" s="2" t="s">
        <v>1032</v>
      </c>
      <c r="C687" t="s">
        <v>1656</v>
      </c>
      <c r="D687" t="s">
        <v>1730</v>
      </c>
      <c r="E687" t="s">
        <v>1449</v>
      </c>
      <c r="F687" t="s">
        <v>1658</v>
      </c>
      <c r="G687" t="s">
        <v>17</v>
      </c>
      <c r="H687" t="s">
        <v>1033</v>
      </c>
      <c r="I687" t="e">
        <f>_xlfn.XLOOKUP(ICT_questions_2022[[#This Row],[Question_nb]],Weights!#REF!,Weights!#REF!)</f>
        <v>#REF!</v>
      </c>
    </row>
    <row r="688" spans="1:9" x14ac:dyDescent="0.25">
      <c r="A688" s="2" t="s">
        <v>1029</v>
      </c>
      <c r="B688" s="2" t="s">
        <v>1034</v>
      </c>
      <c r="C688" t="s">
        <v>1656</v>
      </c>
      <c r="D688" t="s">
        <v>1730</v>
      </c>
      <c r="E688" t="s">
        <v>1449</v>
      </c>
      <c r="F688" t="s">
        <v>1659</v>
      </c>
      <c r="G688" t="s">
        <v>17</v>
      </c>
      <c r="H688" t="s">
        <v>1035</v>
      </c>
      <c r="I688" t="e">
        <f>_xlfn.XLOOKUP(ICT_questions_2022[[#This Row],[Question_nb]],Weights!#REF!,Weights!#REF!)</f>
        <v>#REF!</v>
      </c>
    </row>
    <row r="689" spans="1:9" x14ac:dyDescent="0.25">
      <c r="A689" s="2" t="s">
        <v>1029</v>
      </c>
      <c r="B689" s="2" t="s">
        <v>1036</v>
      </c>
      <c r="C689" t="s">
        <v>1656</v>
      </c>
      <c r="D689" t="s">
        <v>1730</v>
      </c>
      <c r="E689" t="s">
        <v>1449</v>
      </c>
      <c r="F689" t="s">
        <v>1660</v>
      </c>
      <c r="G689" t="s">
        <v>17</v>
      </c>
      <c r="H689" t="s">
        <v>1037</v>
      </c>
      <c r="I689" t="e">
        <f>_xlfn.XLOOKUP(ICT_questions_2022[[#This Row],[Question_nb]],Weights!#REF!,Weights!#REF!)</f>
        <v>#REF!</v>
      </c>
    </row>
    <row r="690" spans="1:9" x14ac:dyDescent="0.25">
      <c r="A690" s="2" t="s">
        <v>1029</v>
      </c>
      <c r="B690" s="2" t="s">
        <v>1038</v>
      </c>
      <c r="C690" t="s">
        <v>1656</v>
      </c>
      <c r="D690" t="s">
        <v>1730</v>
      </c>
      <c r="E690" t="s">
        <v>1449</v>
      </c>
      <c r="F690" t="s">
        <v>1661</v>
      </c>
      <c r="G690" t="s">
        <v>17</v>
      </c>
      <c r="H690" t="s">
        <v>1039</v>
      </c>
      <c r="I690" t="e">
        <f>_xlfn.XLOOKUP(ICT_questions_2022[[#This Row],[Question_nb]],Weights!#REF!,Weights!#REF!)</f>
        <v>#REF!</v>
      </c>
    </row>
    <row r="691" spans="1:9" x14ac:dyDescent="0.25">
      <c r="A691" s="2" t="s">
        <v>1029</v>
      </c>
      <c r="B691" s="2" t="s">
        <v>1040</v>
      </c>
      <c r="C691" t="s">
        <v>1656</v>
      </c>
      <c r="D691" t="s">
        <v>1730</v>
      </c>
      <c r="E691" t="s">
        <v>1449</v>
      </c>
      <c r="F691" t="s">
        <v>1662</v>
      </c>
      <c r="G691" t="s">
        <v>17</v>
      </c>
      <c r="H691" t="s">
        <v>1041</v>
      </c>
      <c r="I691" t="e">
        <f>_xlfn.XLOOKUP(ICT_questions_2022[[#This Row],[Question_nb]],Weights!#REF!,Weights!#REF!)</f>
        <v>#REF!</v>
      </c>
    </row>
    <row r="692" spans="1:9" x14ac:dyDescent="0.25">
      <c r="A692" s="2" t="s">
        <v>1029</v>
      </c>
      <c r="B692" s="2" t="s">
        <v>1042</v>
      </c>
      <c r="C692" t="s">
        <v>1656</v>
      </c>
      <c r="D692" t="s">
        <v>1730</v>
      </c>
      <c r="E692" t="s">
        <v>1449</v>
      </c>
      <c r="F692" t="s">
        <v>1632</v>
      </c>
      <c r="G692" t="s">
        <v>17</v>
      </c>
      <c r="H692" t="s">
        <v>818</v>
      </c>
      <c r="I692" t="e">
        <f>_xlfn.XLOOKUP(ICT_questions_2022[[#This Row],[Question_nb]],Weights!#REF!,Weights!#REF!)</f>
        <v>#REF!</v>
      </c>
    </row>
    <row r="693" spans="1:9" x14ac:dyDescent="0.25">
      <c r="A693" s="2" t="s">
        <v>1029</v>
      </c>
      <c r="B693" s="2" t="s">
        <v>1043</v>
      </c>
      <c r="C693" t="s">
        <v>1656</v>
      </c>
      <c r="D693" t="s">
        <v>1730</v>
      </c>
      <c r="E693" t="s">
        <v>1449</v>
      </c>
      <c r="F693" t="s">
        <v>1654</v>
      </c>
      <c r="G693" t="s">
        <v>17</v>
      </c>
      <c r="H693" t="s">
        <v>1044</v>
      </c>
      <c r="I693" t="e">
        <f>_xlfn.XLOOKUP(ICT_questions_2022[[#This Row],[Question_nb]],Weights!#REF!,Weights!#REF!)</f>
        <v>#REF!</v>
      </c>
    </row>
    <row r="694" spans="1:9" x14ac:dyDescent="0.25">
      <c r="A694" s="2" t="s">
        <v>1029</v>
      </c>
      <c r="B694" s="2" t="s">
        <v>1045</v>
      </c>
      <c r="C694" t="s">
        <v>1656</v>
      </c>
      <c r="D694" t="s">
        <v>1730</v>
      </c>
      <c r="E694" t="s">
        <v>1451</v>
      </c>
      <c r="F694" t="s">
        <v>1657</v>
      </c>
      <c r="G694" t="s">
        <v>17</v>
      </c>
      <c r="H694" t="s">
        <v>1046</v>
      </c>
      <c r="I694" t="e">
        <f>_xlfn.XLOOKUP(ICT_questions_2022[[#This Row],[Question_nb]],Weights!#REF!,Weights!#REF!)</f>
        <v>#REF!</v>
      </c>
    </row>
    <row r="695" spans="1:9" x14ac:dyDescent="0.25">
      <c r="A695" s="2" t="s">
        <v>1029</v>
      </c>
      <c r="B695" s="2" t="s">
        <v>1047</v>
      </c>
      <c r="C695" t="s">
        <v>1656</v>
      </c>
      <c r="D695" t="s">
        <v>1730</v>
      </c>
      <c r="E695" t="s">
        <v>1451</v>
      </c>
      <c r="F695" t="s">
        <v>1658</v>
      </c>
      <c r="G695" t="s">
        <v>17</v>
      </c>
      <c r="H695" t="s">
        <v>1048</v>
      </c>
      <c r="I695" t="e">
        <f>_xlfn.XLOOKUP(ICT_questions_2022[[#This Row],[Question_nb]],Weights!#REF!,Weights!#REF!)</f>
        <v>#REF!</v>
      </c>
    </row>
    <row r="696" spans="1:9" x14ac:dyDescent="0.25">
      <c r="A696" s="2" t="s">
        <v>1029</v>
      </c>
      <c r="B696" s="2" t="s">
        <v>1049</v>
      </c>
      <c r="C696" t="s">
        <v>1656</v>
      </c>
      <c r="D696" t="s">
        <v>1730</v>
      </c>
      <c r="E696" t="s">
        <v>1451</v>
      </c>
      <c r="F696" t="s">
        <v>1659</v>
      </c>
      <c r="G696" t="s">
        <v>17</v>
      </c>
      <c r="H696" t="s">
        <v>1050</v>
      </c>
      <c r="I696" t="e">
        <f>_xlfn.XLOOKUP(ICT_questions_2022[[#This Row],[Question_nb]],Weights!#REF!,Weights!#REF!)</f>
        <v>#REF!</v>
      </c>
    </row>
    <row r="697" spans="1:9" x14ac:dyDescent="0.25">
      <c r="A697" s="2" t="s">
        <v>1029</v>
      </c>
      <c r="B697" s="2" t="s">
        <v>1051</v>
      </c>
      <c r="C697" t="s">
        <v>1656</v>
      </c>
      <c r="D697" t="s">
        <v>1730</v>
      </c>
      <c r="E697" t="s">
        <v>1451</v>
      </c>
      <c r="F697" t="s">
        <v>1660</v>
      </c>
      <c r="G697" t="s">
        <v>17</v>
      </c>
      <c r="H697" t="s">
        <v>1052</v>
      </c>
      <c r="I697" t="e">
        <f>_xlfn.XLOOKUP(ICT_questions_2022[[#This Row],[Question_nb]],Weights!#REF!,Weights!#REF!)</f>
        <v>#REF!</v>
      </c>
    </row>
    <row r="698" spans="1:9" x14ac:dyDescent="0.25">
      <c r="A698" s="2" t="s">
        <v>1029</v>
      </c>
      <c r="B698" s="2" t="s">
        <v>1053</v>
      </c>
      <c r="C698" t="s">
        <v>1656</v>
      </c>
      <c r="D698" t="s">
        <v>1730</v>
      </c>
      <c r="E698" t="s">
        <v>1451</v>
      </c>
      <c r="F698" t="s">
        <v>1661</v>
      </c>
      <c r="G698" t="s">
        <v>17</v>
      </c>
      <c r="H698" t="s">
        <v>1054</v>
      </c>
      <c r="I698" t="e">
        <f>_xlfn.XLOOKUP(ICT_questions_2022[[#This Row],[Question_nb]],Weights!#REF!,Weights!#REF!)</f>
        <v>#REF!</v>
      </c>
    </row>
    <row r="699" spans="1:9" x14ac:dyDescent="0.25">
      <c r="A699" s="2" t="s">
        <v>1029</v>
      </c>
      <c r="B699" s="2" t="s">
        <v>1055</v>
      </c>
      <c r="C699" t="s">
        <v>1656</v>
      </c>
      <c r="D699" t="s">
        <v>1730</v>
      </c>
      <c r="E699" t="s">
        <v>1451</v>
      </c>
      <c r="F699" t="s">
        <v>1662</v>
      </c>
      <c r="G699" t="s">
        <v>17</v>
      </c>
      <c r="H699" t="s">
        <v>1056</v>
      </c>
      <c r="I699" t="e">
        <f>_xlfn.XLOOKUP(ICT_questions_2022[[#This Row],[Question_nb]],Weights!#REF!,Weights!#REF!)</f>
        <v>#REF!</v>
      </c>
    </row>
    <row r="700" spans="1:9" x14ac:dyDescent="0.25">
      <c r="A700" s="2" t="s">
        <v>1029</v>
      </c>
      <c r="B700" s="2" t="s">
        <v>1057</v>
      </c>
      <c r="C700" t="s">
        <v>1656</v>
      </c>
      <c r="D700" t="s">
        <v>1730</v>
      </c>
      <c r="E700" t="s">
        <v>1451</v>
      </c>
      <c r="F700" t="s">
        <v>1632</v>
      </c>
      <c r="G700" t="s">
        <v>17</v>
      </c>
      <c r="H700" t="s">
        <v>849</v>
      </c>
      <c r="I700" t="e">
        <f>_xlfn.XLOOKUP(ICT_questions_2022[[#This Row],[Question_nb]],Weights!#REF!,Weights!#REF!)</f>
        <v>#REF!</v>
      </c>
    </row>
    <row r="701" spans="1:9" x14ac:dyDescent="0.25">
      <c r="A701" s="2" t="s">
        <v>1029</v>
      </c>
      <c r="B701" s="2" t="s">
        <v>1058</v>
      </c>
      <c r="C701" t="s">
        <v>1656</v>
      </c>
      <c r="D701" t="s">
        <v>1730</v>
      </c>
      <c r="E701" t="s">
        <v>1451</v>
      </c>
      <c r="F701" t="s">
        <v>1654</v>
      </c>
      <c r="G701" t="s">
        <v>17</v>
      </c>
      <c r="H701" t="s">
        <v>1059</v>
      </c>
      <c r="I701" t="e">
        <f>_xlfn.XLOOKUP(ICT_questions_2022[[#This Row],[Question_nb]],Weights!#REF!,Weights!#REF!)</f>
        <v>#REF!</v>
      </c>
    </row>
    <row r="702" spans="1:9" x14ac:dyDescent="0.25">
      <c r="A702" s="2" t="s">
        <v>1029</v>
      </c>
      <c r="B702" s="2" t="s">
        <v>1060</v>
      </c>
      <c r="C702" t="s">
        <v>1656</v>
      </c>
      <c r="D702" t="s">
        <v>1730</v>
      </c>
      <c r="E702" t="s">
        <v>1452</v>
      </c>
      <c r="F702" t="s">
        <v>1657</v>
      </c>
      <c r="G702" t="s">
        <v>17</v>
      </c>
      <c r="H702" t="s">
        <v>1061</v>
      </c>
      <c r="I702" t="e">
        <f>_xlfn.XLOOKUP(ICT_questions_2022[[#This Row],[Question_nb]],Weights!#REF!,Weights!#REF!)</f>
        <v>#REF!</v>
      </c>
    </row>
    <row r="703" spans="1:9" x14ac:dyDescent="0.25">
      <c r="A703" s="2" t="s">
        <v>1029</v>
      </c>
      <c r="B703" s="2" t="s">
        <v>1062</v>
      </c>
      <c r="C703" t="s">
        <v>1656</v>
      </c>
      <c r="D703" t="s">
        <v>1730</v>
      </c>
      <c r="E703" t="s">
        <v>1452</v>
      </c>
      <c r="F703" t="s">
        <v>1658</v>
      </c>
      <c r="G703" t="s">
        <v>17</v>
      </c>
      <c r="H703" t="s">
        <v>1063</v>
      </c>
      <c r="I703" t="e">
        <f>_xlfn.XLOOKUP(ICT_questions_2022[[#This Row],[Question_nb]],Weights!#REF!,Weights!#REF!)</f>
        <v>#REF!</v>
      </c>
    </row>
    <row r="704" spans="1:9" x14ac:dyDescent="0.25">
      <c r="A704" s="2" t="s">
        <v>1029</v>
      </c>
      <c r="B704" s="2" t="s">
        <v>1064</v>
      </c>
      <c r="C704" t="s">
        <v>1656</v>
      </c>
      <c r="D704" t="s">
        <v>1730</v>
      </c>
      <c r="E704" t="s">
        <v>1452</v>
      </c>
      <c r="F704" t="s">
        <v>1659</v>
      </c>
      <c r="G704" t="s">
        <v>17</v>
      </c>
      <c r="H704" t="s">
        <v>1065</v>
      </c>
      <c r="I704" t="e">
        <f>_xlfn.XLOOKUP(ICT_questions_2022[[#This Row],[Question_nb]],Weights!#REF!,Weights!#REF!)</f>
        <v>#REF!</v>
      </c>
    </row>
    <row r="705" spans="1:9" x14ac:dyDescent="0.25">
      <c r="A705" s="2" t="s">
        <v>1029</v>
      </c>
      <c r="B705" s="2" t="s">
        <v>1066</v>
      </c>
      <c r="C705" t="s">
        <v>1656</v>
      </c>
      <c r="D705" t="s">
        <v>1730</v>
      </c>
      <c r="E705" t="s">
        <v>1452</v>
      </c>
      <c r="F705" t="s">
        <v>1660</v>
      </c>
      <c r="G705" t="s">
        <v>17</v>
      </c>
      <c r="H705" t="s">
        <v>1067</v>
      </c>
      <c r="I705" t="e">
        <f>_xlfn.XLOOKUP(ICT_questions_2022[[#This Row],[Question_nb]],Weights!#REF!,Weights!#REF!)</f>
        <v>#REF!</v>
      </c>
    </row>
    <row r="706" spans="1:9" x14ac:dyDescent="0.25">
      <c r="A706" s="2" t="s">
        <v>1029</v>
      </c>
      <c r="B706" s="2" t="s">
        <v>1068</v>
      </c>
      <c r="C706" t="s">
        <v>1656</v>
      </c>
      <c r="D706" t="s">
        <v>1730</v>
      </c>
      <c r="E706" t="s">
        <v>1452</v>
      </c>
      <c r="F706" t="s">
        <v>1661</v>
      </c>
      <c r="G706" t="s">
        <v>17</v>
      </c>
      <c r="H706" t="s">
        <v>1069</v>
      </c>
      <c r="I706" t="e">
        <f>_xlfn.XLOOKUP(ICT_questions_2022[[#This Row],[Question_nb]],Weights!#REF!,Weights!#REF!)</f>
        <v>#REF!</v>
      </c>
    </row>
    <row r="707" spans="1:9" x14ac:dyDescent="0.25">
      <c r="A707" s="2" t="s">
        <v>1029</v>
      </c>
      <c r="B707" s="2" t="s">
        <v>1070</v>
      </c>
      <c r="C707" t="s">
        <v>1656</v>
      </c>
      <c r="D707" t="s">
        <v>1730</v>
      </c>
      <c r="E707" t="s">
        <v>1452</v>
      </c>
      <c r="F707" t="s">
        <v>1662</v>
      </c>
      <c r="G707" t="s">
        <v>17</v>
      </c>
      <c r="H707" t="s">
        <v>1071</v>
      </c>
      <c r="I707" t="e">
        <f>_xlfn.XLOOKUP(ICT_questions_2022[[#This Row],[Question_nb]],Weights!#REF!,Weights!#REF!)</f>
        <v>#REF!</v>
      </c>
    </row>
    <row r="708" spans="1:9" x14ac:dyDescent="0.25">
      <c r="A708" s="2" t="s">
        <v>1029</v>
      </c>
      <c r="B708" s="2" t="s">
        <v>1072</v>
      </c>
      <c r="C708" t="s">
        <v>1656</v>
      </c>
      <c r="D708" t="s">
        <v>1730</v>
      </c>
      <c r="E708" t="s">
        <v>1452</v>
      </c>
      <c r="F708" t="s">
        <v>1632</v>
      </c>
      <c r="G708" t="s">
        <v>17</v>
      </c>
      <c r="H708" t="s">
        <v>880</v>
      </c>
      <c r="I708" t="e">
        <f>_xlfn.XLOOKUP(ICT_questions_2022[[#This Row],[Question_nb]],Weights!#REF!,Weights!#REF!)</f>
        <v>#REF!</v>
      </c>
    </row>
    <row r="709" spans="1:9" x14ac:dyDescent="0.25">
      <c r="A709" s="2" t="s">
        <v>1029</v>
      </c>
      <c r="B709" s="2" t="s">
        <v>1073</v>
      </c>
      <c r="C709" t="s">
        <v>1656</v>
      </c>
      <c r="D709" t="s">
        <v>1730</v>
      </c>
      <c r="E709" t="s">
        <v>1452</v>
      </c>
      <c r="F709" t="s">
        <v>1654</v>
      </c>
      <c r="G709" t="s">
        <v>17</v>
      </c>
      <c r="H709" t="s">
        <v>1074</v>
      </c>
      <c r="I709" t="e">
        <f>_xlfn.XLOOKUP(ICT_questions_2022[[#This Row],[Question_nb]],Weights!#REF!,Weights!#REF!)</f>
        <v>#REF!</v>
      </c>
    </row>
    <row r="710" spans="1:9" x14ac:dyDescent="0.25">
      <c r="A710" s="2" t="s">
        <v>1075</v>
      </c>
      <c r="B710" s="2" t="s">
        <v>1076</v>
      </c>
      <c r="C710" t="s">
        <v>1663</v>
      </c>
      <c r="D710" t="s">
        <v>1731</v>
      </c>
      <c r="E710" t="s">
        <v>1449</v>
      </c>
      <c r="F710" t="s">
        <v>1477</v>
      </c>
      <c r="G710" t="s">
        <v>12</v>
      </c>
      <c r="H710" t="s">
        <v>133</v>
      </c>
      <c r="I710" t="e">
        <f>_xlfn.XLOOKUP(ICT_questions_2022[[#This Row],[Question_nb]],Weights!#REF!,Weights!#REF!)</f>
        <v>#REF!</v>
      </c>
    </row>
    <row r="711" spans="1:9" x14ac:dyDescent="0.25">
      <c r="A711" s="2" t="s">
        <v>1075</v>
      </c>
      <c r="B711" s="2" t="s">
        <v>1077</v>
      </c>
      <c r="C711" t="s">
        <v>1663</v>
      </c>
      <c r="D711" t="s">
        <v>1731</v>
      </c>
      <c r="E711" t="s">
        <v>1449</v>
      </c>
      <c r="F711" t="s">
        <v>1478</v>
      </c>
      <c r="G711" t="s">
        <v>12</v>
      </c>
      <c r="H711" t="s">
        <v>135</v>
      </c>
      <c r="I711" t="e">
        <f>_xlfn.XLOOKUP(ICT_questions_2022[[#This Row],[Question_nb]],Weights!#REF!,Weights!#REF!)</f>
        <v>#REF!</v>
      </c>
    </row>
    <row r="712" spans="1:9" x14ac:dyDescent="0.25">
      <c r="A712" s="2" t="s">
        <v>1075</v>
      </c>
      <c r="B712" s="2" t="s">
        <v>1078</v>
      </c>
      <c r="C712" t="s">
        <v>1663</v>
      </c>
      <c r="D712" t="s">
        <v>1731</v>
      </c>
      <c r="E712" t="s">
        <v>1449</v>
      </c>
      <c r="F712" t="s">
        <v>1479</v>
      </c>
      <c r="G712" t="s">
        <v>12</v>
      </c>
      <c r="H712" t="s">
        <v>137</v>
      </c>
      <c r="I712" t="e">
        <f>_xlfn.XLOOKUP(ICT_questions_2022[[#This Row],[Question_nb]],Weights!#REF!,Weights!#REF!)</f>
        <v>#REF!</v>
      </c>
    </row>
    <row r="713" spans="1:9" x14ac:dyDescent="0.25">
      <c r="A713" s="2" t="s">
        <v>1075</v>
      </c>
      <c r="B713" s="2" t="s">
        <v>1079</v>
      </c>
      <c r="C713" t="s">
        <v>1663</v>
      </c>
      <c r="D713" t="s">
        <v>1731</v>
      </c>
      <c r="E713" t="s">
        <v>1449</v>
      </c>
      <c r="F713" t="s">
        <v>1460</v>
      </c>
      <c r="G713" t="s">
        <v>12</v>
      </c>
      <c r="H713" t="s">
        <v>139</v>
      </c>
      <c r="I713" t="e">
        <f>_xlfn.XLOOKUP(ICT_questions_2022[[#This Row],[Question_nb]],Weights!#REF!,Weights!#REF!)</f>
        <v>#REF!</v>
      </c>
    </row>
    <row r="714" spans="1:9" x14ac:dyDescent="0.25">
      <c r="A714" s="2" t="s">
        <v>1075</v>
      </c>
      <c r="B714" s="2" t="s">
        <v>1080</v>
      </c>
      <c r="C714" t="s">
        <v>1663</v>
      </c>
      <c r="D714" t="s">
        <v>1731</v>
      </c>
      <c r="E714" t="s">
        <v>1449</v>
      </c>
      <c r="F714" t="s">
        <v>1480</v>
      </c>
      <c r="G714" t="s">
        <v>12</v>
      </c>
      <c r="H714" t="s">
        <v>141</v>
      </c>
      <c r="I714" t="e">
        <f>_xlfn.XLOOKUP(ICT_questions_2022[[#This Row],[Question_nb]],Weights!#REF!,Weights!#REF!)</f>
        <v>#REF!</v>
      </c>
    </row>
    <row r="715" spans="1:9" x14ac:dyDescent="0.25">
      <c r="A715" s="2" t="s">
        <v>1075</v>
      </c>
      <c r="B715" s="2" t="s">
        <v>1081</v>
      </c>
      <c r="C715" t="s">
        <v>1663</v>
      </c>
      <c r="D715" t="s">
        <v>1731</v>
      </c>
      <c r="E715" t="s">
        <v>1449</v>
      </c>
      <c r="F715" t="s">
        <v>1481</v>
      </c>
      <c r="G715" t="s">
        <v>12</v>
      </c>
      <c r="H715" t="s">
        <v>143</v>
      </c>
      <c r="I715" t="e">
        <f>_xlfn.XLOOKUP(ICT_questions_2022[[#This Row],[Question_nb]],Weights!#REF!,Weights!#REF!)</f>
        <v>#REF!</v>
      </c>
    </row>
    <row r="716" spans="1:9" x14ac:dyDescent="0.25">
      <c r="A716" s="2" t="s">
        <v>1075</v>
      </c>
      <c r="B716" s="2" t="s">
        <v>1082</v>
      </c>
      <c r="C716" t="s">
        <v>1663</v>
      </c>
      <c r="D716" t="s">
        <v>1731</v>
      </c>
      <c r="E716" t="s">
        <v>1449</v>
      </c>
      <c r="F716" t="s">
        <v>1664</v>
      </c>
      <c r="G716" t="s">
        <v>12</v>
      </c>
      <c r="H716" t="s">
        <v>1083</v>
      </c>
      <c r="I716" t="e">
        <f>_xlfn.XLOOKUP(ICT_questions_2022[[#This Row],[Question_nb]],Weights!#REF!,Weights!#REF!)</f>
        <v>#REF!</v>
      </c>
    </row>
    <row r="717" spans="1:9" x14ac:dyDescent="0.25">
      <c r="A717" s="2" t="s">
        <v>1075</v>
      </c>
      <c r="B717" s="2" t="s">
        <v>1084</v>
      </c>
      <c r="C717" t="s">
        <v>1663</v>
      </c>
      <c r="D717" t="s">
        <v>1731</v>
      </c>
      <c r="E717" t="s">
        <v>1451</v>
      </c>
      <c r="F717" t="s">
        <v>1477</v>
      </c>
      <c r="G717" t="s">
        <v>12</v>
      </c>
      <c r="H717" t="s">
        <v>147</v>
      </c>
      <c r="I717" t="e">
        <f>_xlfn.XLOOKUP(ICT_questions_2022[[#This Row],[Question_nb]],Weights!#REF!,Weights!#REF!)</f>
        <v>#REF!</v>
      </c>
    </row>
    <row r="718" spans="1:9" x14ac:dyDescent="0.25">
      <c r="A718" s="2" t="s">
        <v>1075</v>
      </c>
      <c r="B718" s="2" t="s">
        <v>1085</v>
      </c>
      <c r="C718" t="s">
        <v>1663</v>
      </c>
      <c r="D718" t="s">
        <v>1731</v>
      </c>
      <c r="E718" t="s">
        <v>1451</v>
      </c>
      <c r="F718" t="s">
        <v>1478</v>
      </c>
      <c r="G718" t="s">
        <v>12</v>
      </c>
      <c r="H718" t="s">
        <v>149</v>
      </c>
      <c r="I718" t="e">
        <f>_xlfn.XLOOKUP(ICT_questions_2022[[#This Row],[Question_nb]],Weights!#REF!,Weights!#REF!)</f>
        <v>#REF!</v>
      </c>
    </row>
    <row r="719" spans="1:9" x14ac:dyDescent="0.25">
      <c r="A719" s="2" t="s">
        <v>1075</v>
      </c>
      <c r="B719" s="2" t="s">
        <v>1086</v>
      </c>
      <c r="C719" t="s">
        <v>1663</v>
      </c>
      <c r="D719" t="s">
        <v>1731</v>
      </c>
      <c r="E719" t="s">
        <v>1451</v>
      </c>
      <c r="F719" t="s">
        <v>1479</v>
      </c>
      <c r="G719" t="s">
        <v>12</v>
      </c>
      <c r="H719" t="s">
        <v>151</v>
      </c>
      <c r="I719" t="e">
        <f>_xlfn.XLOOKUP(ICT_questions_2022[[#This Row],[Question_nb]],Weights!#REF!,Weights!#REF!)</f>
        <v>#REF!</v>
      </c>
    </row>
    <row r="720" spans="1:9" x14ac:dyDescent="0.25">
      <c r="A720" s="2" t="s">
        <v>1075</v>
      </c>
      <c r="B720" s="2" t="s">
        <v>1087</v>
      </c>
      <c r="C720" t="s">
        <v>1663</v>
      </c>
      <c r="D720" t="s">
        <v>1731</v>
      </c>
      <c r="E720" t="s">
        <v>1451</v>
      </c>
      <c r="F720" t="s">
        <v>1460</v>
      </c>
      <c r="G720" t="s">
        <v>12</v>
      </c>
      <c r="H720" t="s">
        <v>153</v>
      </c>
      <c r="I720" t="e">
        <f>_xlfn.XLOOKUP(ICT_questions_2022[[#This Row],[Question_nb]],Weights!#REF!,Weights!#REF!)</f>
        <v>#REF!</v>
      </c>
    </row>
    <row r="721" spans="1:9" x14ac:dyDescent="0.25">
      <c r="A721" s="2" t="s">
        <v>1075</v>
      </c>
      <c r="B721" s="2" t="s">
        <v>1088</v>
      </c>
      <c r="C721" t="s">
        <v>1663</v>
      </c>
      <c r="D721" t="s">
        <v>1731</v>
      </c>
      <c r="E721" t="s">
        <v>1451</v>
      </c>
      <c r="F721" t="s">
        <v>1480</v>
      </c>
      <c r="G721" t="s">
        <v>12</v>
      </c>
      <c r="H721" t="s">
        <v>155</v>
      </c>
      <c r="I721" t="e">
        <f>_xlfn.XLOOKUP(ICT_questions_2022[[#This Row],[Question_nb]],Weights!#REF!,Weights!#REF!)</f>
        <v>#REF!</v>
      </c>
    </row>
    <row r="722" spans="1:9" x14ac:dyDescent="0.25">
      <c r="A722" s="2" t="s">
        <v>1075</v>
      </c>
      <c r="B722" s="2" t="s">
        <v>1089</v>
      </c>
      <c r="C722" t="s">
        <v>1663</v>
      </c>
      <c r="D722" t="s">
        <v>1731</v>
      </c>
      <c r="E722" t="s">
        <v>1451</v>
      </c>
      <c r="F722" t="s">
        <v>1481</v>
      </c>
      <c r="G722" t="s">
        <v>12</v>
      </c>
      <c r="H722" t="s">
        <v>157</v>
      </c>
      <c r="I722" t="e">
        <f>_xlfn.XLOOKUP(ICT_questions_2022[[#This Row],[Question_nb]],Weights!#REF!,Weights!#REF!)</f>
        <v>#REF!</v>
      </c>
    </row>
    <row r="723" spans="1:9" x14ac:dyDescent="0.25">
      <c r="A723" s="2" t="s">
        <v>1075</v>
      </c>
      <c r="B723" s="2" t="s">
        <v>1090</v>
      </c>
      <c r="C723" t="s">
        <v>1663</v>
      </c>
      <c r="D723" t="s">
        <v>1731</v>
      </c>
      <c r="E723" t="s">
        <v>1451</v>
      </c>
      <c r="F723" t="s">
        <v>1664</v>
      </c>
      <c r="G723" t="s">
        <v>12</v>
      </c>
      <c r="H723" t="s">
        <v>1091</v>
      </c>
      <c r="I723" t="e">
        <f>_xlfn.XLOOKUP(ICT_questions_2022[[#This Row],[Question_nb]],Weights!#REF!,Weights!#REF!)</f>
        <v>#REF!</v>
      </c>
    </row>
    <row r="724" spans="1:9" x14ac:dyDescent="0.25">
      <c r="A724" s="2" t="s">
        <v>1075</v>
      </c>
      <c r="B724" s="2" t="s">
        <v>1092</v>
      </c>
      <c r="C724" t="s">
        <v>1663</v>
      </c>
      <c r="D724" t="s">
        <v>1731</v>
      </c>
      <c r="E724" t="s">
        <v>1452</v>
      </c>
      <c r="F724" t="s">
        <v>1477</v>
      </c>
      <c r="G724" t="s">
        <v>12</v>
      </c>
      <c r="H724" t="s">
        <v>161</v>
      </c>
      <c r="I724" t="e">
        <f>_xlfn.XLOOKUP(ICT_questions_2022[[#This Row],[Question_nb]],Weights!#REF!,Weights!#REF!)</f>
        <v>#REF!</v>
      </c>
    </row>
    <row r="725" spans="1:9" x14ac:dyDescent="0.25">
      <c r="A725" s="2" t="s">
        <v>1075</v>
      </c>
      <c r="B725" s="2" t="s">
        <v>1093</v>
      </c>
      <c r="C725" t="s">
        <v>1663</v>
      </c>
      <c r="D725" t="s">
        <v>1731</v>
      </c>
      <c r="E725" t="s">
        <v>1452</v>
      </c>
      <c r="F725" t="s">
        <v>1478</v>
      </c>
      <c r="G725" t="s">
        <v>12</v>
      </c>
      <c r="H725" t="s">
        <v>163</v>
      </c>
      <c r="I725" t="e">
        <f>_xlfn.XLOOKUP(ICT_questions_2022[[#This Row],[Question_nb]],Weights!#REF!,Weights!#REF!)</f>
        <v>#REF!</v>
      </c>
    </row>
    <row r="726" spans="1:9" x14ac:dyDescent="0.25">
      <c r="A726" s="2" t="s">
        <v>1075</v>
      </c>
      <c r="B726" s="2" t="s">
        <v>1094</v>
      </c>
      <c r="C726" t="s">
        <v>1663</v>
      </c>
      <c r="D726" t="s">
        <v>1731</v>
      </c>
      <c r="E726" t="s">
        <v>1452</v>
      </c>
      <c r="F726" t="s">
        <v>1479</v>
      </c>
      <c r="G726" t="s">
        <v>12</v>
      </c>
      <c r="H726" t="s">
        <v>165</v>
      </c>
      <c r="I726" t="e">
        <f>_xlfn.XLOOKUP(ICT_questions_2022[[#This Row],[Question_nb]],Weights!#REF!,Weights!#REF!)</f>
        <v>#REF!</v>
      </c>
    </row>
    <row r="727" spans="1:9" x14ac:dyDescent="0.25">
      <c r="A727" s="2" t="s">
        <v>1075</v>
      </c>
      <c r="B727" s="2" t="s">
        <v>1095</v>
      </c>
      <c r="C727" t="s">
        <v>1663</v>
      </c>
      <c r="D727" t="s">
        <v>1731</v>
      </c>
      <c r="E727" t="s">
        <v>1452</v>
      </c>
      <c r="F727" t="s">
        <v>1460</v>
      </c>
      <c r="G727" t="s">
        <v>12</v>
      </c>
      <c r="H727" t="s">
        <v>167</v>
      </c>
      <c r="I727" t="e">
        <f>_xlfn.XLOOKUP(ICT_questions_2022[[#This Row],[Question_nb]],Weights!#REF!,Weights!#REF!)</f>
        <v>#REF!</v>
      </c>
    </row>
    <row r="728" spans="1:9" x14ac:dyDescent="0.25">
      <c r="A728" s="2" t="s">
        <v>1075</v>
      </c>
      <c r="B728" s="2" t="s">
        <v>1096</v>
      </c>
      <c r="C728" t="s">
        <v>1663</v>
      </c>
      <c r="D728" t="s">
        <v>1731</v>
      </c>
      <c r="E728" t="s">
        <v>1452</v>
      </c>
      <c r="F728" t="s">
        <v>1480</v>
      </c>
      <c r="G728" t="s">
        <v>12</v>
      </c>
      <c r="H728" t="s">
        <v>169</v>
      </c>
      <c r="I728" t="e">
        <f>_xlfn.XLOOKUP(ICT_questions_2022[[#This Row],[Question_nb]],Weights!#REF!,Weights!#REF!)</f>
        <v>#REF!</v>
      </c>
    </row>
    <row r="729" spans="1:9" x14ac:dyDescent="0.25">
      <c r="A729" s="2" t="s">
        <v>1075</v>
      </c>
      <c r="B729" s="2" t="s">
        <v>1097</v>
      </c>
      <c r="C729" t="s">
        <v>1663</v>
      </c>
      <c r="D729" t="s">
        <v>1731</v>
      </c>
      <c r="E729" t="s">
        <v>1452</v>
      </c>
      <c r="F729" t="s">
        <v>1481</v>
      </c>
      <c r="G729" t="s">
        <v>12</v>
      </c>
      <c r="H729" t="s">
        <v>171</v>
      </c>
      <c r="I729" t="e">
        <f>_xlfn.XLOOKUP(ICT_questions_2022[[#This Row],[Question_nb]],Weights!#REF!,Weights!#REF!)</f>
        <v>#REF!</v>
      </c>
    </row>
    <row r="730" spans="1:9" x14ac:dyDescent="0.25">
      <c r="A730" s="2" t="s">
        <v>1075</v>
      </c>
      <c r="B730" s="2" t="s">
        <v>1098</v>
      </c>
      <c r="C730" t="s">
        <v>1663</v>
      </c>
      <c r="D730" t="s">
        <v>1731</v>
      </c>
      <c r="E730" t="s">
        <v>1452</v>
      </c>
      <c r="F730" t="s">
        <v>1664</v>
      </c>
      <c r="G730" t="s">
        <v>12</v>
      </c>
      <c r="H730" t="s">
        <v>1099</v>
      </c>
      <c r="I730" t="e">
        <f>_xlfn.XLOOKUP(ICT_questions_2022[[#This Row],[Question_nb]],Weights!#REF!,Weights!#REF!)</f>
        <v>#REF!</v>
      </c>
    </row>
    <row r="731" spans="1:9" x14ac:dyDescent="0.25">
      <c r="A731" s="2" t="s">
        <v>1075</v>
      </c>
      <c r="B731" s="2" t="s">
        <v>1100</v>
      </c>
      <c r="C731" t="s">
        <v>1663</v>
      </c>
      <c r="D731" t="s">
        <v>1732</v>
      </c>
      <c r="E731" t="s">
        <v>1449</v>
      </c>
      <c r="F731" t="s">
        <v>1477</v>
      </c>
      <c r="G731" t="s">
        <v>12</v>
      </c>
      <c r="H731" t="s">
        <v>133</v>
      </c>
      <c r="I731" t="e">
        <f>_xlfn.XLOOKUP(ICT_questions_2022[[#This Row],[Question_nb]],Weights!#REF!,Weights!#REF!)</f>
        <v>#REF!</v>
      </c>
    </row>
    <row r="732" spans="1:9" x14ac:dyDescent="0.25">
      <c r="A732" s="2" t="s">
        <v>1075</v>
      </c>
      <c r="B732" s="2" t="s">
        <v>1101</v>
      </c>
      <c r="C732" t="s">
        <v>1663</v>
      </c>
      <c r="D732" t="s">
        <v>1732</v>
      </c>
      <c r="E732" t="s">
        <v>1449</v>
      </c>
      <c r="F732" t="s">
        <v>1478</v>
      </c>
      <c r="G732" t="s">
        <v>12</v>
      </c>
      <c r="H732" t="s">
        <v>135</v>
      </c>
      <c r="I732" t="e">
        <f>_xlfn.XLOOKUP(ICT_questions_2022[[#This Row],[Question_nb]],Weights!#REF!,Weights!#REF!)</f>
        <v>#REF!</v>
      </c>
    </row>
    <row r="733" spans="1:9" x14ac:dyDescent="0.25">
      <c r="A733" s="2" t="s">
        <v>1075</v>
      </c>
      <c r="B733" s="2" t="s">
        <v>1102</v>
      </c>
      <c r="C733" t="s">
        <v>1663</v>
      </c>
      <c r="D733" t="s">
        <v>1732</v>
      </c>
      <c r="E733" t="s">
        <v>1449</v>
      </c>
      <c r="F733" t="s">
        <v>1479</v>
      </c>
      <c r="G733" t="s">
        <v>12</v>
      </c>
      <c r="H733" t="s">
        <v>137</v>
      </c>
      <c r="I733" t="e">
        <f>_xlfn.XLOOKUP(ICT_questions_2022[[#This Row],[Question_nb]],Weights!#REF!,Weights!#REF!)</f>
        <v>#REF!</v>
      </c>
    </row>
    <row r="734" spans="1:9" x14ac:dyDescent="0.25">
      <c r="A734" s="2" t="s">
        <v>1075</v>
      </c>
      <c r="B734" s="2" t="s">
        <v>1103</v>
      </c>
      <c r="C734" t="s">
        <v>1663</v>
      </c>
      <c r="D734" t="s">
        <v>1732</v>
      </c>
      <c r="E734" t="s">
        <v>1449</v>
      </c>
      <c r="F734" t="s">
        <v>1460</v>
      </c>
      <c r="G734" t="s">
        <v>12</v>
      </c>
      <c r="H734" t="s">
        <v>139</v>
      </c>
      <c r="I734" t="e">
        <f>_xlfn.XLOOKUP(ICT_questions_2022[[#This Row],[Question_nb]],Weights!#REF!,Weights!#REF!)</f>
        <v>#REF!</v>
      </c>
    </row>
    <row r="735" spans="1:9" x14ac:dyDescent="0.25">
      <c r="A735" s="2" t="s">
        <v>1075</v>
      </c>
      <c r="B735" s="2" t="s">
        <v>1104</v>
      </c>
      <c r="C735" t="s">
        <v>1663</v>
      </c>
      <c r="D735" t="s">
        <v>1732</v>
      </c>
      <c r="E735" t="s">
        <v>1449</v>
      </c>
      <c r="F735" t="s">
        <v>1480</v>
      </c>
      <c r="G735" t="s">
        <v>12</v>
      </c>
      <c r="H735" t="s">
        <v>141</v>
      </c>
      <c r="I735" t="e">
        <f>_xlfn.XLOOKUP(ICT_questions_2022[[#This Row],[Question_nb]],Weights!#REF!,Weights!#REF!)</f>
        <v>#REF!</v>
      </c>
    </row>
    <row r="736" spans="1:9" x14ac:dyDescent="0.25">
      <c r="A736" s="2" t="s">
        <v>1075</v>
      </c>
      <c r="B736" s="2" t="s">
        <v>1105</v>
      </c>
      <c r="C736" t="s">
        <v>1663</v>
      </c>
      <c r="D736" t="s">
        <v>1732</v>
      </c>
      <c r="E736" t="s">
        <v>1449</v>
      </c>
      <c r="F736" t="s">
        <v>1481</v>
      </c>
      <c r="G736" t="s">
        <v>12</v>
      </c>
      <c r="H736" t="s">
        <v>143</v>
      </c>
      <c r="I736" t="e">
        <f>_xlfn.XLOOKUP(ICT_questions_2022[[#This Row],[Question_nb]],Weights!#REF!,Weights!#REF!)</f>
        <v>#REF!</v>
      </c>
    </row>
    <row r="737" spans="1:9" x14ac:dyDescent="0.25">
      <c r="A737" s="2" t="s">
        <v>1075</v>
      </c>
      <c r="B737" s="2" t="s">
        <v>1106</v>
      </c>
      <c r="C737" t="s">
        <v>1663</v>
      </c>
      <c r="D737" t="s">
        <v>1732</v>
      </c>
      <c r="E737" t="s">
        <v>1449</v>
      </c>
      <c r="F737" t="s">
        <v>1664</v>
      </c>
      <c r="G737" t="s">
        <v>12</v>
      </c>
      <c r="H737" t="s">
        <v>1083</v>
      </c>
      <c r="I737" t="e">
        <f>_xlfn.XLOOKUP(ICT_questions_2022[[#This Row],[Question_nb]],Weights!#REF!,Weights!#REF!)</f>
        <v>#REF!</v>
      </c>
    </row>
    <row r="738" spans="1:9" x14ac:dyDescent="0.25">
      <c r="A738" s="2" t="s">
        <v>1075</v>
      </c>
      <c r="B738" s="2" t="s">
        <v>1107</v>
      </c>
      <c r="C738" t="s">
        <v>1663</v>
      </c>
      <c r="D738" t="s">
        <v>1732</v>
      </c>
      <c r="E738" t="s">
        <v>1451</v>
      </c>
      <c r="F738" t="s">
        <v>1477</v>
      </c>
      <c r="G738" t="s">
        <v>12</v>
      </c>
      <c r="H738" t="s">
        <v>147</v>
      </c>
      <c r="I738" t="e">
        <f>_xlfn.XLOOKUP(ICT_questions_2022[[#This Row],[Question_nb]],Weights!#REF!,Weights!#REF!)</f>
        <v>#REF!</v>
      </c>
    </row>
    <row r="739" spans="1:9" x14ac:dyDescent="0.25">
      <c r="A739" s="2" t="s">
        <v>1075</v>
      </c>
      <c r="B739" s="2" t="s">
        <v>1108</v>
      </c>
      <c r="C739" t="s">
        <v>1663</v>
      </c>
      <c r="D739" t="s">
        <v>1732</v>
      </c>
      <c r="E739" t="s">
        <v>1451</v>
      </c>
      <c r="F739" t="s">
        <v>1478</v>
      </c>
      <c r="G739" t="s">
        <v>12</v>
      </c>
      <c r="H739" t="s">
        <v>149</v>
      </c>
      <c r="I739" t="e">
        <f>_xlfn.XLOOKUP(ICT_questions_2022[[#This Row],[Question_nb]],Weights!#REF!,Weights!#REF!)</f>
        <v>#REF!</v>
      </c>
    </row>
    <row r="740" spans="1:9" x14ac:dyDescent="0.25">
      <c r="A740" s="2" t="s">
        <v>1075</v>
      </c>
      <c r="B740" s="2" t="s">
        <v>1109</v>
      </c>
      <c r="C740" t="s">
        <v>1663</v>
      </c>
      <c r="D740" t="s">
        <v>1732</v>
      </c>
      <c r="E740" t="s">
        <v>1451</v>
      </c>
      <c r="F740" t="s">
        <v>1479</v>
      </c>
      <c r="G740" t="s">
        <v>12</v>
      </c>
      <c r="H740" t="s">
        <v>151</v>
      </c>
      <c r="I740" t="e">
        <f>_xlfn.XLOOKUP(ICT_questions_2022[[#This Row],[Question_nb]],Weights!#REF!,Weights!#REF!)</f>
        <v>#REF!</v>
      </c>
    </row>
    <row r="741" spans="1:9" x14ac:dyDescent="0.25">
      <c r="A741" s="2" t="s">
        <v>1075</v>
      </c>
      <c r="B741" s="2" t="s">
        <v>1110</v>
      </c>
      <c r="C741" t="s">
        <v>1663</v>
      </c>
      <c r="D741" t="s">
        <v>1732</v>
      </c>
      <c r="E741" t="s">
        <v>1451</v>
      </c>
      <c r="F741" t="s">
        <v>1460</v>
      </c>
      <c r="G741" t="s">
        <v>12</v>
      </c>
      <c r="H741" t="s">
        <v>153</v>
      </c>
      <c r="I741" t="e">
        <f>_xlfn.XLOOKUP(ICT_questions_2022[[#This Row],[Question_nb]],Weights!#REF!,Weights!#REF!)</f>
        <v>#REF!</v>
      </c>
    </row>
    <row r="742" spans="1:9" x14ac:dyDescent="0.25">
      <c r="A742" s="2" t="s">
        <v>1075</v>
      </c>
      <c r="B742" s="2" t="s">
        <v>1111</v>
      </c>
      <c r="C742" t="s">
        <v>1663</v>
      </c>
      <c r="D742" t="s">
        <v>1732</v>
      </c>
      <c r="E742" t="s">
        <v>1451</v>
      </c>
      <c r="F742" t="s">
        <v>1480</v>
      </c>
      <c r="G742" t="s">
        <v>12</v>
      </c>
      <c r="H742" t="s">
        <v>155</v>
      </c>
      <c r="I742" t="e">
        <f>_xlfn.XLOOKUP(ICT_questions_2022[[#This Row],[Question_nb]],Weights!#REF!,Weights!#REF!)</f>
        <v>#REF!</v>
      </c>
    </row>
    <row r="743" spans="1:9" x14ac:dyDescent="0.25">
      <c r="A743" s="2" t="s">
        <v>1075</v>
      </c>
      <c r="B743" s="2" t="s">
        <v>1112</v>
      </c>
      <c r="C743" t="s">
        <v>1663</v>
      </c>
      <c r="D743" t="s">
        <v>1732</v>
      </c>
      <c r="E743" t="s">
        <v>1451</v>
      </c>
      <c r="F743" t="s">
        <v>1481</v>
      </c>
      <c r="G743" t="s">
        <v>12</v>
      </c>
      <c r="H743" t="s">
        <v>157</v>
      </c>
      <c r="I743" t="e">
        <f>_xlfn.XLOOKUP(ICT_questions_2022[[#This Row],[Question_nb]],Weights!#REF!,Weights!#REF!)</f>
        <v>#REF!</v>
      </c>
    </row>
    <row r="744" spans="1:9" x14ac:dyDescent="0.25">
      <c r="A744" s="2" t="s">
        <v>1075</v>
      </c>
      <c r="B744" s="2" t="s">
        <v>1113</v>
      </c>
      <c r="C744" t="s">
        <v>1663</v>
      </c>
      <c r="D744" t="s">
        <v>1732</v>
      </c>
      <c r="E744" t="s">
        <v>1451</v>
      </c>
      <c r="F744" t="s">
        <v>1664</v>
      </c>
      <c r="G744" t="s">
        <v>12</v>
      </c>
      <c r="H744" t="s">
        <v>1091</v>
      </c>
      <c r="I744" t="e">
        <f>_xlfn.XLOOKUP(ICT_questions_2022[[#This Row],[Question_nb]],Weights!#REF!,Weights!#REF!)</f>
        <v>#REF!</v>
      </c>
    </row>
    <row r="745" spans="1:9" x14ac:dyDescent="0.25">
      <c r="A745" s="2" t="s">
        <v>1075</v>
      </c>
      <c r="B745" s="2" t="s">
        <v>1114</v>
      </c>
      <c r="C745" t="s">
        <v>1663</v>
      </c>
      <c r="D745" t="s">
        <v>1732</v>
      </c>
      <c r="E745" t="s">
        <v>1452</v>
      </c>
      <c r="F745" t="s">
        <v>1477</v>
      </c>
      <c r="G745" t="s">
        <v>12</v>
      </c>
      <c r="H745" t="s">
        <v>161</v>
      </c>
      <c r="I745" t="e">
        <f>_xlfn.XLOOKUP(ICT_questions_2022[[#This Row],[Question_nb]],Weights!#REF!,Weights!#REF!)</f>
        <v>#REF!</v>
      </c>
    </row>
    <row r="746" spans="1:9" x14ac:dyDescent="0.25">
      <c r="A746" s="2" t="s">
        <v>1075</v>
      </c>
      <c r="B746" s="2" t="s">
        <v>1115</v>
      </c>
      <c r="C746" t="s">
        <v>1663</v>
      </c>
      <c r="D746" t="s">
        <v>1732</v>
      </c>
      <c r="E746" t="s">
        <v>1452</v>
      </c>
      <c r="F746" t="s">
        <v>1478</v>
      </c>
      <c r="G746" t="s">
        <v>12</v>
      </c>
      <c r="H746" t="s">
        <v>163</v>
      </c>
      <c r="I746" t="e">
        <f>_xlfn.XLOOKUP(ICT_questions_2022[[#This Row],[Question_nb]],Weights!#REF!,Weights!#REF!)</f>
        <v>#REF!</v>
      </c>
    </row>
    <row r="747" spans="1:9" x14ac:dyDescent="0.25">
      <c r="A747" s="2" t="s">
        <v>1075</v>
      </c>
      <c r="B747" s="2" t="s">
        <v>1116</v>
      </c>
      <c r="C747" t="s">
        <v>1663</v>
      </c>
      <c r="D747" t="s">
        <v>1732</v>
      </c>
      <c r="E747" t="s">
        <v>1452</v>
      </c>
      <c r="F747" t="s">
        <v>1479</v>
      </c>
      <c r="G747" t="s">
        <v>12</v>
      </c>
      <c r="H747" t="s">
        <v>165</v>
      </c>
      <c r="I747" t="e">
        <f>_xlfn.XLOOKUP(ICT_questions_2022[[#This Row],[Question_nb]],Weights!#REF!,Weights!#REF!)</f>
        <v>#REF!</v>
      </c>
    </row>
    <row r="748" spans="1:9" x14ac:dyDescent="0.25">
      <c r="A748" s="2" t="s">
        <v>1075</v>
      </c>
      <c r="B748" s="2" t="s">
        <v>1117</v>
      </c>
      <c r="C748" t="s">
        <v>1663</v>
      </c>
      <c r="D748" t="s">
        <v>1732</v>
      </c>
      <c r="E748" t="s">
        <v>1452</v>
      </c>
      <c r="F748" t="s">
        <v>1460</v>
      </c>
      <c r="G748" t="s">
        <v>12</v>
      </c>
      <c r="H748" t="s">
        <v>167</v>
      </c>
      <c r="I748" t="e">
        <f>_xlfn.XLOOKUP(ICT_questions_2022[[#This Row],[Question_nb]],Weights!#REF!,Weights!#REF!)</f>
        <v>#REF!</v>
      </c>
    </row>
    <row r="749" spans="1:9" x14ac:dyDescent="0.25">
      <c r="A749" s="2" t="s">
        <v>1075</v>
      </c>
      <c r="B749" s="2" t="s">
        <v>1118</v>
      </c>
      <c r="C749" t="s">
        <v>1663</v>
      </c>
      <c r="D749" t="s">
        <v>1732</v>
      </c>
      <c r="E749" t="s">
        <v>1452</v>
      </c>
      <c r="F749" t="s">
        <v>1480</v>
      </c>
      <c r="G749" t="s">
        <v>12</v>
      </c>
      <c r="H749" t="s">
        <v>169</v>
      </c>
      <c r="I749" t="e">
        <f>_xlfn.XLOOKUP(ICT_questions_2022[[#This Row],[Question_nb]],Weights!#REF!,Weights!#REF!)</f>
        <v>#REF!</v>
      </c>
    </row>
    <row r="750" spans="1:9" x14ac:dyDescent="0.25">
      <c r="A750" s="2" t="s">
        <v>1075</v>
      </c>
      <c r="B750" s="2" t="s">
        <v>1119</v>
      </c>
      <c r="C750" t="s">
        <v>1663</v>
      </c>
      <c r="D750" t="s">
        <v>1732</v>
      </c>
      <c r="E750" t="s">
        <v>1452</v>
      </c>
      <c r="F750" t="s">
        <v>1481</v>
      </c>
      <c r="G750" t="s">
        <v>12</v>
      </c>
      <c r="H750" t="s">
        <v>171</v>
      </c>
      <c r="I750" t="e">
        <f>_xlfn.XLOOKUP(ICT_questions_2022[[#This Row],[Question_nb]],Weights!#REF!,Weights!#REF!)</f>
        <v>#REF!</v>
      </c>
    </row>
    <row r="751" spans="1:9" x14ac:dyDescent="0.25">
      <c r="A751" s="2" t="s">
        <v>1075</v>
      </c>
      <c r="B751" s="2" t="s">
        <v>1120</v>
      </c>
      <c r="C751" t="s">
        <v>1663</v>
      </c>
      <c r="D751" t="s">
        <v>1732</v>
      </c>
      <c r="E751" t="s">
        <v>1452</v>
      </c>
      <c r="F751" t="s">
        <v>1664</v>
      </c>
      <c r="G751" t="s">
        <v>12</v>
      </c>
      <c r="H751" t="s">
        <v>1099</v>
      </c>
      <c r="I751" t="e">
        <f>_xlfn.XLOOKUP(ICT_questions_2022[[#This Row],[Question_nb]],Weights!#REF!,Weights!#REF!)</f>
        <v>#REF!</v>
      </c>
    </row>
    <row r="752" spans="1:9" x14ac:dyDescent="0.25">
      <c r="A752" s="2" t="s">
        <v>1075</v>
      </c>
      <c r="B752" s="2" t="s">
        <v>1121</v>
      </c>
      <c r="C752" t="s">
        <v>1663</v>
      </c>
      <c r="D752" t="s">
        <v>1733</v>
      </c>
      <c r="E752" t="s">
        <v>1449</v>
      </c>
      <c r="F752" t="s">
        <v>1477</v>
      </c>
      <c r="G752" t="s">
        <v>12</v>
      </c>
      <c r="H752" t="s">
        <v>133</v>
      </c>
      <c r="I752" t="e">
        <f>_xlfn.XLOOKUP(ICT_questions_2022[[#This Row],[Question_nb]],Weights!#REF!,Weights!#REF!)</f>
        <v>#REF!</v>
      </c>
    </row>
    <row r="753" spans="1:9" x14ac:dyDescent="0.25">
      <c r="A753" s="2" t="s">
        <v>1075</v>
      </c>
      <c r="B753" s="2" t="s">
        <v>1122</v>
      </c>
      <c r="C753" t="s">
        <v>1663</v>
      </c>
      <c r="D753" t="s">
        <v>1733</v>
      </c>
      <c r="E753" t="s">
        <v>1449</v>
      </c>
      <c r="F753" t="s">
        <v>1478</v>
      </c>
      <c r="G753" t="s">
        <v>12</v>
      </c>
      <c r="H753" t="s">
        <v>135</v>
      </c>
      <c r="I753" t="e">
        <f>_xlfn.XLOOKUP(ICT_questions_2022[[#This Row],[Question_nb]],Weights!#REF!,Weights!#REF!)</f>
        <v>#REF!</v>
      </c>
    </row>
    <row r="754" spans="1:9" x14ac:dyDescent="0.25">
      <c r="A754" s="2" t="s">
        <v>1075</v>
      </c>
      <c r="B754" s="2" t="s">
        <v>1123</v>
      </c>
      <c r="C754" t="s">
        <v>1663</v>
      </c>
      <c r="D754" t="s">
        <v>1733</v>
      </c>
      <c r="E754" t="s">
        <v>1449</v>
      </c>
      <c r="F754" t="s">
        <v>1479</v>
      </c>
      <c r="G754" t="s">
        <v>12</v>
      </c>
      <c r="H754" t="s">
        <v>137</v>
      </c>
      <c r="I754" t="e">
        <f>_xlfn.XLOOKUP(ICT_questions_2022[[#This Row],[Question_nb]],Weights!#REF!,Weights!#REF!)</f>
        <v>#REF!</v>
      </c>
    </row>
    <row r="755" spans="1:9" x14ac:dyDescent="0.25">
      <c r="A755" s="2" t="s">
        <v>1075</v>
      </c>
      <c r="B755" s="2" t="s">
        <v>1124</v>
      </c>
      <c r="C755" t="s">
        <v>1663</v>
      </c>
      <c r="D755" t="s">
        <v>1733</v>
      </c>
      <c r="E755" t="s">
        <v>1449</v>
      </c>
      <c r="F755" t="s">
        <v>1460</v>
      </c>
      <c r="G755" t="s">
        <v>12</v>
      </c>
      <c r="H755" t="s">
        <v>139</v>
      </c>
      <c r="I755" t="e">
        <f>_xlfn.XLOOKUP(ICT_questions_2022[[#This Row],[Question_nb]],Weights!#REF!,Weights!#REF!)</f>
        <v>#REF!</v>
      </c>
    </row>
    <row r="756" spans="1:9" x14ac:dyDescent="0.25">
      <c r="A756" s="2" t="s">
        <v>1075</v>
      </c>
      <c r="B756" s="2" t="s">
        <v>1125</v>
      </c>
      <c r="C756" t="s">
        <v>1663</v>
      </c>
      <c r="D756" t="s">
        <v>1733</v>
      </c>
      <c r="E756" t="s">
        <v>1449</v>
      </c>
      <c r="F756" t="s">
        <v>1480</v>
      </c>
      <c r="G756" t="s">
        <v>12</v>
      </c>
      <c r="H756" t="s">
        <v>141</v>
      </c>
      <c r="I756" t="e">
        <f>_xlfn.XLOOKUP(ICT_questions_2022[[#This Row],[Question_nb]],Weights!#REF!,Weights!#REF!)</f>
        <v>#REF!</v>
      </c>
    </row>
    <row r="757" spans="1:9" x14ac:dyDescent="0.25">
      <c r="A757" s="2" t="s">
        <v>1075</v>
      </c>
      <c r="B757" s="2" t="s">
        <v>1126</v>
      </c>
      <c r="C757" t="s">
        <v>1663</v>
      </c>
      <c r="D757" t="s">
        <v>1733</v>
      </c>
      <c r="E757" t="s">
        <v>1449</v>
      </c>
      <c r="F757" t="s">
        <v>1481</v>
      </c>
      <c r="G757" t="s">
        <v>12</v>
      </c>
      <c r="H757" t="s">
        <v>143</v>
      </c>
      <c r="I757" t="e">
        <f>_xlfn.XLOOKUP(ICT_questions_2022[[#This Row],[Question_nb]],Weights!#REF!,Weights!#REF!)</f>
        <v>#REF!</v>
      </c>
    </row>
    <row r="758" spans="1:9" x14ac:dyDescent="0.25">
      <c r="A758" s="2" t="s">
        <v>1075</v>
      </c>
      <c r="B758" s="2" t="s">
        <v>1127</v>
      </c>
      <c r="C758" t="s">
        <v>1663</v>
      </c>
      <c r="D758" t="s">
        <v>1733</v>
      </c>
      <c r="E758" t="s">
        <v>1449</v>
      </c>
      <c r="F758" t="s">
        <v>1664</v>
      </c>
      <c r="G758" t="s">
        <v>12</v>
      </c>
      <c r="H758" t="s">
        <v>1083</v>
      </c>
      <c r="I758" t="e">
        <f>_xlfn.XLOOKUP(ICT_questions_2022[[#This Row],[Question_nb]],Weights!#REF!,Weights!#REF!)</f>
        <v>#REF!</v>
      </c>
    </row>
    <row r="759" spans="1:9" x14ac:dyDescent="0.25">
      <c r="A759" s="2" t="s">
        <v>1075</v>
      </c>
      <c r="B759" s="2" t="s">
        <v>1128</v>
      </c>
      <c r="C759" t="s">
        <v>1663</v>
      </c>
      <c r="D759" t="s">
        <v>1733</v>
      </c>
      <c r="E759" t="s">
        <v>1451</v>
      </c>
      <c r="F759" t="s">
        <v>1477</v>
      </c>
      <c r="G759" t="s">
        <v>12</v>
      </c>
      <c r="H759" t="s">
        <v>147</v>
      </c>
      <c r="I759" t="e">
        <f>_xlfn.XLOOKUP(ICT_questions_2022[[#This Row],[Question_nb]],Weights!#REF!,Weights!#REF!)</f>
        <v>#REF!</v>
      </c>
    </row>
    <row r="760" spans="1:9" x14ac:dyDescent="0.25">
      <c r="A760" s="2" t="s">
        <v>1075</v>
      </c>
      <c r="B760" s="2" t="s">
        <v>1129</v>
      </c>
      <c r="C760" t="s">
        <v>1663</v>
      </c>
      <c r="D760" t="s">
        <v>1733</v>
      </c>
      <c r="E760" t="s">
        <v>1451</v>
      </c>
      <c r="F760" t="s">
        <v>1478</v>
      </c>
      <c r="G760" t="s">
        <v>12</v>
      </c>
      <c r="H760" t="s">
        <v>149</v>
      </c>
      <c r="I760" t="e">
        <f>_xlfn.XLOOKUP(ICT_questions_2022[[#This Row],[Question_nb]],Weights!#REF!,Weights!#REF!)</f>
        <v>#REF!</v>
      </c>
    </row>
    <row r="761" spans="1:9" x14ac:dyDescent="0.25">
      <c r="A761" s="2" t="s">
        <v>1075</v>
      </c>
      <c r="B761" s="2" t="s">
        <v>1130</v>
      </c>
      <c r="C761" t="s">
        <v>1663</v>
      </c>
      <c r="D761" t="s">
        <v>1733</v>
      </c>
      <c r="E761" t="s">
        <v>1451</v>
      </c>
      <c r="F761" t="s">
        <v>1479</v>
      </c>
      <c r="G761" t="s">
        <v>12</v>
      </c>
      <c r="H761" t="s">
        <v>151</v>
      </c>
      <c r="I761" t="e">
        <f>_xlfn.XLOOKUP(ICT_questions_2022[[#This Row],[Question_nb]],Weights!#REF!,Weights!#REF!)</f>
        <v>#REF!</v>
      </c>
    </row>
    <row r="762" spans="1:9" x14ac:dyDescent="0.25">
      <c r="A762" s="2" t="s">
        <v>1075</v>
      </c>
      <c r="B762" s="2" t="s">
        <v>1131</v>
      </c>
      <c r="C762" t="s">
        <v>1663</v>
      </c>
      <c r="D762" t="s">
        <v>1733</v>
      </c>
      <c r="E762" t="s">
        <v>1451</v>
      </c>
      <c r="F762" t="s">
        <v>1460</v>
      </c>
      <c r="G762" t="s">
        <v>12</v>
      </c>
      <c r="H762" t="s">
        <v>153</v>
      </c>
      <c r="I762" t="e">
        <f>_xlfn.XLOOKUP(ICT_questions_2022[[#This Row],[Question_nb]],Weights!#REF!,Weights!#REF!)</f>
        <v>#REF!</v>
      </c>
    </row>
    <row r="763" spans="1:9" x14ac:dyDescent="0.25">
      <c r="A763" s="2" t="s">
        <v>1075</v>
      </c>
      <c r="B763" s="2" t="s">
        <v>1132</v>
      </c>
      <c r="C763" t="s">
        <v>1663</v>
      </c>
      <c r="D763" t="s">
        <v>1733</v>
      </c>
      <c r="E763" t="s">
        <v>1451</v>
      </c>
      <c r="F763" t="s">
        <v>1480</v>
      </c>
      <c r="G763" t="s">
        <v>12</v>
      </c>
      <c r="H763" t="s">
        <v>155</v>
      </c>
      <c r="I763" t="e">
        <f>_xlfn.XLOOKUP(ICT_questions_2022[[#This Row],[Question_nb]],Weights!#REF!,Weights!#REF!)</f>
        <v>#REF!</v>
      </c>
    </row>
    <row r="764" spans="1:9" x14ac:dyDescent="0.25">
      <c r="A764" s="2" t="s">
        <v>1075</v>
      </c>
      <c r="B764" s="2" t="s">
        <v>1133</v>
      </c>
      <c r="C764" t="s">
        <v>1663</v>
      </c>
      <c r="D764" t="s">
        <v>1733</v>
      </c>
      <c r="E764" t="s">
        <v>1451</v>
      </c>
      <c r="F764" t="s">
        <v>1481</v>
      </c>
      <c r="G764" t="s">
        <v>12</v>
      </c>
      <c r="H764" t="s">
        <v>157</v>
      </c>
      <c r="I764" t="e">
        <f>_xlfn.XLOOKUP(ICT_questions_2022[[#This Row],[Question_nb]],Weights!#REF!,Weights!#REF!)</f>
        <v>#REF!</v>
      </c>
    </row>
    <row r="765" spans="1:9" x14ac:dyDescent="0.25">
      <c r="A765" s="2" t="s">
        <v>1075</v>
      </c>
      <c r="B765" s="2" t="s">
        <v>1134</v>
      </c>
      <c r="C765" t="s">
        <v>1663</v>
      </c>
      <c r="D765" t="s">
        <v>1733</v>
      </c>
      <c r="E765" t="s">
        <v>1451</v>
      </c>
      <c r="F765" t="s">
        <v>1664</v>
      </c>
      <c r="G765" t="s">
        <v>12</v>
      </c>
      <c r="H765" t="s">
        <v>1091</v>
      </c>
      <c r="I765" t="e">
        <f>_xlfn.XLOOKUP(ICT_questions_2022[[#This Row],[Question_nb]],Weights!#REF!,Weights!#REF!)</f>
        <v>#REF!</v>
      </c>
    </row>
    <row r="766" spans="1:9" x14ac:dyDescent="0.25">
      <c r="A766" s="2" t="s">
        <v>1075</v>
      </c>
      <c r="B766" s="2" t="s">
        <v>1135</v>
      </c>
      <c r="C766" t="s">
        <v>1663</v>
      </c>
      <c r="D766" t="s">
        <v>1733</v>
      </c>
      <c r="E766" t="s">
        <v>1452</v>
      </c>
      <c r="F766" t="s">
        <v>1477</v>
      </c>
      <c r="G766" t="s">
        <v>12</v>
      </c>
      <c r="H766" t="s">
        <v>161</v>
      </c>
      <c r="I766" t="e">
        <f>_xlfn.XLOOKUP(ICT_questions_2022[[#This Row],[Question_nb]],Weights!#REF!,Weights!#REF!)</f>
        <v>#REF!</v>
      </c>
    </row>
    <row r="767" spans="1:9" x14ac:dyDescent="0.25">
      <c r="A767" s="2" t="s">
        <v>1075</v>
      </c>
      <c r="B767" s="2" t="s">
        <v>1136</v>
      </c>
      <c r="C767" t="s">
        <v>1663</v>
      </c>
      <c r="D767" t="s">
        <v>1733</v>
      </c>
      <c r="E767" t="s">
        <v>1452</v>
      </c>
      <c r="F767" t="s">
        <v>1478</v>
      </c>
      <c r="G767" t="s">
        <v>12</v>
      </c>
      <c r="H767" t="s">
        <v>163</v>
      </c>
      <c r="I767" t="e">
        <f>_xlfn.XLOOKUP(ICT_questions_2022[[#This Row],[Question_nb]],Weights!#REF!,Weights!#REF!)</f>
        <v>#REF!</v>
      </c>
    </row>
    <row r="768" spans="1:9" x14ac:dyDescent="0.25">
      <c r="A768" s="2" t="s">
        <v>1075</v>
      </c>
      <c r="B768" s="2" t="s">
        <v>1137</v>
      </c>
      <c r="C768" t="s">
        <v>1663</v>
      </c>
      <c r="D768" t="s">
        <v>1733</v>
      </c>
      <c r="E768" t="s">
        <v>1452</v>
      </c>
      <c r="F768" t="s">
        <v>1479</v>
      </c>
      <c r="G768" t="s">
        <v>12</v>
      </c>
      <c r="H768" t="s">
        <v>165</v>
      </c>
      <c r="I768" t="e">
        <f>_xlfn.XLOOKUP(ICT_questions_2022[[#This Row],[Question_nb]],Weights!#REF!,Weights!#REF!)</f>
        <v>#REF!</v>
      </c>
    </row>
    <row r="769" spans="1:9" x14ac:dyDescent="0.25">
      <c r="A769" s="2" t="s">
        <v>1075</v>
      </c>
      <c r="B769" s="2" t="s">
        <v>1138</v>
      </c>
      <c r="C769" t="s">
        <v>1663</v>
      </c>
      <c r="D769" t="s">
        <v>1733</v>
      </c>
      <c r="E769" t="s">
        <v>1452</v>
      </c>
      <c r="F769" t="s">
        <v>1460</v>
      </c>
      <c r="G769" t="s">
        <v>12</v>
      </c>
      <c r="H769" t="s">
        <v>167</v>
      </c>
      <c r="I769" t="e">
        <f>_xlfn.XLOOKUP(ICT_questions_2022[[#This Row],[Question_nb]],Weights!#REF!,Weights!#REF!)</f>
        <v>#REF!</v>
      </c>
    </row>
    <row r="770" spans="1:9" x14ac:dyDescent="0.25">
      <c r="A770" s="2" t="s">
        <v>1075</v>
      </c>
      <c r="B770" s="2" t="s">
        <v>1139</v>
      </c>
      <c r="C770" t="s">
        <v>1663</v>
      </c>
      <c r="D770" t="s">
        <v>1733</v>
      </c>
      <c r="E770" t="s">
        <v>1452</v>
      </c>
      <c r="F770" t="s">
        <v>1480</v>
      </c>
      <c r="G770" t="s">
        <v>12</v>
      </c>
      <c r="H770" t="s">
        <v>169</v>
      </c>
      <c r="I770" t="e">
        <f>_xlfn.XLOOKUP(ICT_questions_2022[[#This Row],[Question_nb]],Weights!#REF!,Weights!#REF!)</f>
        <v>#REF!</v>
      </c>
    </row>
    <row r="771" spans="1:9" x14ac:dyDescent="0.25">
      <c r="A771" s="2" t="s">
        <v>1075</v>
      </c>
      <c r="B771" s="2" t="s">
        <v>1140</v>
      </c>
      <c r="C771" t="s">
        <v>1663</v>
      </c>
      <c r="D771" t="s">
        <v>1733</v>
      </c>
      <c r="E771" t="s">
        <v>1452</v>
      </c>
      <c r="F771" t="s">
        <v>1481</v>
      </c>
      <c r="G771" t="s">
        <v>12</v>
      </c>
      <c r="H771" t="s">
        <v>171</v>
      </c>
      <c r="I771" t="e">
        <f>_xlfn.XLOOKUP(ICT_questions_2022[[#This Row],[Question_nb]],Weights!#REF!,Weights!#REF!)</f>
        <v>#REF!</v>
      </c>
    </row>
    <row r="772" spans="1:9" x14ac:dyDescent="0.25">
      <c r="A772" s="2" t="s">
        <v>1075</v>
      </c>
      <c r="B772" s="2" t="s">
        <v>1141</v>
      </c>
      <c r="C772" t="s">
        <v>1663</v>
      </c>
      <c r="D772" t="s">
        <v>1733</v>
      </c>
      <c r="E772" t="s">
        <v>1452</v>
      </c>
      <c r="F772" t="s">
        <v>1664</v>
      </c>
      <c r="G772" t="s">
        <v>12</v>
      </c>
      <c r="H772" t="s">
        <v>1099</v>
      </c>
      <c r="I772" t="e">
        <f>_xlfn.XLOOKUP(ICT_questions_2022[[#This Row],[Question_nb]],Weights!#REF!,Weights!#REF!)</f>
        <v>#REF!</v>
      </c>
    </row>
    <row r="773" spans="1:9" x14ac:dyDescent="0.25">
      <c r="A773" s="2" t="s">
        <v>1142</v>
      </c>
      <c r="B773" s="2" t="s">
        <v>1143</v>
      </c>
      <c r="C773" t="s">
        <v>1665</v>
      </c>
      <c r="D773" t="s">
        <v>1734</v>
      </c>
      <c r="E773" t="s">
        <v>1449</v>
      </c>
      <c r="F773" t="s">
        <v>1666</v>
      </c>
      <c r="G773" t="s">
        <v>17</v>
      </c>
      <c r="H773" t="s">
        <v>1144</v>
      </c>
      <c r="I773" t="e">
        <f>_xlfn.XLOOKUP(ICT_questions_2022[[#This Row],[Question_nb]],Weights!#REF!,Weights!#REF!)</f>
        <v>#REF!</v>
      </c>
    </row>
    <row r="774" spans="1:9" x14ac:dyDescent="0.25">
      <c r="A774" s="2" t="s">
        <v>1142</v>
      </c>
      <c r="B774" s="2" t="s">
        <v>1145</v>
      </c>
      <c r="C774" t="s">
        <v>1665</v>
      </c>
      <c r="D774" t="s">
        <v>1734</v>
      </c>
      <c r="E774" t="s">
        <v>1449</v>
      </c>
      <c r="F774" t="s">
        <v>1667</v>
      </c>
      <c r="G774" t="s">
        <v>17</v>
      </c>
      <c r="H774" t="s">
        <v>1146</v>
      </c>
      <c r="I774" t="e">
        <f>_xlfn.XLOOKUP(ICT_questions_2022[[#This Row],[Question_nb]],Weights!#REF!,Weights!#REF!)</f>
        <v>#REF!</v>
      </c>
    </row>
    <row r="775" spans="1:9" x14ac:dyDescent="0.25">
      <c r="A775" s="2" t="s">
        <v>1142</v>
      </c>
      <c r="B775" s="2" t="s">
        <v>1147</v>
      </c>
      <c r="C775" t="s">
        <v>1665</v>
      </c>
      <c r="D775" t="s">
        <v>1734</v>
      </c>
      <c r="E775" t="s">
        <v>1449</v>
      </c>
      <c r="F775" t="s">
        <v>1567</v>
      </c>
      <c r="G775" t="s">
        <v>17</v>
      </c>
      <c r="H775" t="s">
        <v>225</v>
      </c>
      <c r="I775" t="e">
        <f>_xlfn.XLOOKUP(ICT_questions_2022[[#This Row],[Question_nb]],Weights!#REF!,Weights!#REF!)</f>
        <v>#REF!</v>
      </c>
    </row>
    <row r="776" spans="1:9" x14ac:dyDescent="0.25">
      <c r="A776" s="2" t="s">
        <v>1142</v>
      </c>
      <c r="B776" s="2" t="s">
        <v>1148</v>
      </c>
      <c r="C776" t="s">
        <v>1665</v>
      </c>
      <c r="D776" t="s">
        <v>1734</v>
      </c>
      <c r="E776" t="s">
        <v>1449</v>
      </c>
      <c r="F776" t="s">
        <v>1668</v>
      </c>
      <c r="G776" t="s">
        <v>17</v>
      </c>
      <c r="H776" t="s">
        <v>1149</v>
      </c>
      <c r="I776" t="e">
        <f>_xlfn.XLOOKUP(ICT_questions_2022[[#This Row],[Question_nb]],Weights!#REF!,Weights!#REF!)</f>
        <v>#REF!</v>
      </c>
    </row>
    <row r="777" spans="1:9" x14ac:dyDescent="0.25">
      <c r="A777" s="2" t="s">
        <v>1142</v>
      </c>
      <c r="B777" s="2" t="s">
        <v>1150</v>
      </c>
      <c r="C777" t="s">
        <v>1665</v>
      </c>
      <c r="D777" t="s">
        <v>1734</v>
      </c>
      <c r="E777" t="s">
        <v>1451</v>
      </c>
      <c r="F777" t="s">
        <v>1666</v>
      </c>
      <c r="G777" t="s">
        <v>17</v>
      </c>
      <c r="H777" t="s">
        <v>1151</v>
      </c>
      <c r="I777" t="e">
        <f>_xlfn.XLOOKUP(ICT_questions_2022[[#This Row],[Question_nb]],Weights!#REF!,Weights!#REF!)</f>
        <v>#REF!</v>
      </c>
    </row>
    <row r="778" spans="1:9" x14ac:dyDescent="0.25">
      <c r="A778" s="2" t="s">
        <v>1142</v>
      </c>
      <c r="B778" s="2" t="s">
        <v>1152</v>
      </c>
      <c r="C778" t="s">
        <v>1665</v>
      </c>
      <c r="D778" t="s">
        <v>1734</v>
      </c>
      <c r="E778" t="s">
        <v>1451</v>
      </c>
      <c r="F778" t="s">
        <v>1667</v>
      </c>
      <c r="G778" t="s">
        <v>17</v>
      </c>
      <c r="H778" t="s">
        <v>1153</v>
      </c>
      <c r="I778" t="e">
        <f>_xlfn.XLOOKUP(ICT_questions_2022[[#This Row],[Question_nb]],Weights!#REF!,Weights!#REF!)</f>
        <v>#REF!</v>
      </c>
    </row>
    <row r="779" spans="1:9" x14ac:dyDescent="0.25">
      <c r="A779" s="2" t="s">
        <v>1142</v>
      </c>
      <c r="B779" s="2" t="s">
        <v>1154</v>
      </c>
      <c r="C779" t="s">
        <v>1665</v>
      </c>
      <c r="D779" t="s">
        <v>1734</v>
      </c>
      <c r="E779" t="s">
        <v>1451</v>
      </c>
      <c r="F779" t="s">
        <v>1567</v>
      </c>
      <c r="G779" t="s">
        <v>17</v>
      </c>
      <c r="H779" t="s">
        <v>232</v>
      </c>
      <c r="I779" t="e">
        <f>_xlfn.XLOOKUP(ICT_questions_2022[[#This Row],[Question_nb]],Weights!#REF!,Weights!#REF!)</f>
        <v>#REF!</v>
      </c>
    </row>
    <row r="780" spans="1:9" x14ac:dyDescent="0.25">
      <c r="A780" s="2" t="s">
        <v>1142</v>
      </c>
      <c r="B780" s="2" t="s">
        <v>1155</v>
      </c>
      <c r="C780" t="s">
        <v>1665</v>
      </c>
      <c r="D780" t="s">
        <v>1734</v>
      </c>
      <c r="E780" t="s">
        <v>1451</v>
      </c>
      <c r="F780" t="s">
        <v>1668</v>
      </c>
      <c r="G780" t="s">
        <v>17</v>
      </c>
      <c r="H780" t="s">
        <v>1156</v>
      </c>
      <c r="I780" t="e">
        <f>_xlfn.XLOOKUP(ICT_questions_2022[[#This Row],[Question_nb]],Weights!#REF!,Weights!#REF!)</f>
        <v>#REF!</v>
      </c>
    </row>
    <row r="781" spans="1:9" x14ac:dyDescent="0.25">
      <c r="A781" s="2" t="s">
        <v>1142</v>
      </c>
      <c r="B781" s="2" t="s">
        <v>1157</v>
      </c>
      <c r="C781" t="s">
        <v>1665</v>
      </c>
      <c r="D781" t="s">
        <v>1734</v>
      </c>
      <c r="E781" t="s">
        <v>1452</v>
      </c>
      <c r="F781" t="s">
        <v>1666</v>
      </c>
      <c r="G781" t="s">
        <v>17</v>
      </c>
      <c r="H781" t="s">
        <v>1158</v>
      </c>
      <c r="I781" t="e">
        <f>_xlfn.XLOOKUP(ICT_questions_2022[[#This Row],[Question_nb]],Weights!#REF!,Weights!#REF!)</f>
        <v>#REF!</v>
      </c>
    </row>
    <row r="782" spans="1:9" x14ac:dyDescent="0.25">
      <c r="A782" s="2" t="s">
        <v>1142</v>
      </c>
      <c r="B782" s="2" t="s">
        <v>1159</v>
      </c>
      <c r="C782" t="s">
        <v>1665</v>
      </c>
      <c r="D782" t="s">
        <v>1734</v>
      </c>
      <c r="E782" t="s">
        <v>1452</v>
      </c>
      <c r="F782" t="s">
        <v>1667</v>
      </c>
      <c r="G782" t="s">
        <v>17</v>
      </c>
      <c r="H782" t="s">
        <v>1160</v>
      </c>
      <c r="I782" t="e">
        <f>_xlfn.XLOOKUP(ICT_questions_2022[[#This Row],[Question_nb]],Weights!#REF!,Weights!#REF!)</f>
        <v>#REF!</v>
      </c>
    </row>
    <row r="783" spans="1:9" x14ac:dyDescent="0.25">
      <c r="A783" s="2" t="s">
        <v>1142</v>
      </c>
      <c r="B783" s="2" t="s">
        <v>1161</v>
      </c>
      <c r="C783" t="s">
        <v>1665</v>
      </c>
      <c r="D783" t="s">
        <v>1734</v>
      </c>
      <c r="E783" t="s">
        <v>1452</v>
      </c>
      <c r="F783" t="s">
        <v>1567</v>
      </c>
      <c r="G783" t="s">
        <v>17</v>
      </c>
      <c r="H783" t="s">
        <v>239</v>
      </c>
      <c r="I783" t="e">
        <f>_xlfn.XLOOKUP(ICT_questions_2022[[#This Row],[Question_nb]],Weights!#REF!,Weights!#REF!)</f>
        <v>#REF!</v>
      </c>
    </row>
    <row r="784" spans="1:9" x14ac:dyDescent="0.25">
      <c r="A784" s="2" t="s">
        <v>1142</v>
      </c>
      <c r="B784" s="2" t="s">
        <v>1162</v>
      </c>
      <c r="C784" t="s">
        <v>1665</v>
      </c>
      <c r="D784" t="s">
        <v>1734</v>
      </c>
      <c r="E784" t="s">
        <v>1452</v>
      </c>
      <c r="F784" t="s">
        <v>1668</v>
      </c>
      <c r="G784" t="s">
        <v>17</v>
      </c>
      <c r="H784" t="s">
        <v>1163</v>
      </c>
      <c r="I784" t="e">
        <f>_xlfn.XLOOKUP(ICT_questions_2022[[#This Row],[Question_nb]],Weights!#REF!,Weights!#REF!)</f>
        <v>#REF!</v>
      </c>
    </row>
    <row r="785" spans="1:9" x14ac:dyDescent="0.25">
      <c r="A785" s="2" t="s">
        <v>1142</v>
      </c>
      <c r="B785" s="2" t="s">
        <v>1164</v>
      </c>
      <c r="C785" t="s">
        <v>1665</v>
      </c>
      <c r="D785" t="s">
        <v>1735</v>
      </c>
      <c r="E785" t="s">
        <v>1449</v>
      </c>
      <c r="F785" t="s">
        <v>1666</v>
      </c>
      <c r="G785" t="s">
        <v>17</v>
      </c>
      <c r="H785" t="s">
        <v>1144</v>
      </c>
      <c r="I785" t="e">
        <f>_xlfn.XLOOKUP(ICT_questions_2022[[#This Row],[Question_nb]],Weights!#REF!,Weights!#REF!)</f>
        <v>#REF!</v>
      </c>
    </row>
    <row r="786" spans="1:9" x14ac:dyDescent="0.25">
      <c r="A786" s="2" t="s">
        <v>1142</v>
      </c>
      <c r="B786" s="2" t="s">
        <v>1165</v>
      </c>
      <c r="C786" t="s">
        <v>1665</v>
      </c>
      <c r="D786" t="s">
        <v>1735</v>
      </c>
      <c r="E786" t="s">
        <v>1449</v>
      </c>
      <c r="F786" t="s">
        <v>1667</v>
      </c>
      <c r="G786" t="s">
        <v>17</v>
      </c>
      <c r="H786" t="s">
        <v>1146</v>
      </c>
      <c r="I786" t="e">
        <f>_xlfn.XLOOKUP(ICT_questions_2022[[#This Row],[Question_nb]],Weights!#REF!,Weights!#REF!)</f>
        <v>#REF!</v>
      </c>
    </row>
    <row r="787" spans="1:9" x14ac:dyDescent="0.25">
      <c r="A787" s="2" t="s">
        <v>1142</v>
      </c>
      <c r="B787" s="2" t="s">
        <v>1166</v>
      </c>
      <c r="C787" t="s">
        <v>1665</v>
      </c>
      <c r="D787" t="s">
        <v>1735</v>
      </c>
      <c r="E787" t="s">
        <v>1449</v>
      </c>
      <c r="F787" t="s">
        <v>1567</v>
      </c>
      <c r="G787" t="s">
        <v>17</v>
      </c>
      <c r="H787" t="s">
        <v>225</v>
      </c>
      <c r="I787" t="e">
        <f>_xlfn.XLOOKUP(ICT_questions_2022[[#This Row],[Question_nb]],Weights!#REF!,Weights!#REF!)</f>
        <v>#REF!</v>
      </c>
    </row>
    <row r="788" spans="1:9" x14ac:dyDescent="0.25">
      <c r="A788" s="2" t="s">
        <v>1142</v>
      </c>
      <c r="B788" s="2" t="s">
        <v>1167</v>
      </c>
      <c r="C788" t="s">
        <v>1665</v>
      </c>
      <c r="D788" t="s">
        <v>1735</v>
      </c>
      <c r="E788" t="s">
        <v>1449</v>
      </c>
      <c r="F788" t="s">
        <v>1668</v>
      </c>
      <c r="G788" t="s">
        <v>17</v>
      </c>
      <c r="H788" t="s">
        <v>1149</v>
      </c>
      <c r="I788" t="e">
        <f>_xlfn.XLOOKUP(ICT_questions_2022[[#This Row],[Question_nb]],Weights!#REF!,Weights!#REF!)</f>
        <v>#REF!</v>
      </c>
    </row>
    <row r="789" spans="1:9" x14ac:dyDescent="0.25">
      <c r="A789" s="2" t="s">
        <v>1142</v>
      </c>
      <c r="B789" s="2" t="s">
        <v>1168</v>
      </c>
      <c r="C789" t="s">
        <v>1665</v>
      </c>
      <c r="D789" t="s">
        <v>1735</v>
      </c>
      <c r="E789" t="s">
        <v>1451</v>
      </c>
      <c r="F789" t="s">
        <v>1666</v>
      </c>
      <c r="G789" t="s">
        <v>17</v>
      </c>
      <c r="H789" t="s">
        <v>1151</v>
      </c>
      <c r="I789" t="e">
        <f>_xlfn.XLOOKUP(ICT_questions_2022[[#This Row],[Question_nb]],Weights!#REF!,Weights!#REF!)</f>
        <v>#REF!</v>
      </c>
    </row>
    <row r="790" spans="1:9" x14ac:dyDescent="0.25">
      <c r="A790" s="2" t="s">
        <v>1142</v>
      </c>
      <c r="B790" s="2" t="s">
        <v>1169</v>
      </c>
      <c r="C790" t="s">
        <v>1665</v>
      </c>
      <c r="D790" t="s">
        <v>1735</v>
      </c>
      <c r="E790" t="s">
        <v>1451</v>
      </c>
      <c r="F790" t="s">
        <v>1667</v>
      </c>
      <c r="G790" t="s">
        <v>17</v>
      </c>
      <c r="H790" t="s">
        <v>1153</v>
      </c>
      <c r="I790" t="e">
        <f>_xlfn.XLOOKUP(ICT_questions_2022[[#This Row],[Question_nb]],Weights!#REF!,Weights!#REF!)</f>
        <v>#REF!</v>
      </c>
    </row>
    <row r="791" spans="1:9" x14ac:dyDescent="0.25">
      <c r="A791" s="2" t="s">
        <v>1142</v>
      </c>
      <c r="B791" s="2" t="s">
        <v>1170</v>
      </c>
      <c r="C791" t="s">
        <v>1665</v>
      </c>
      <c r="D791" t="s">
        <v>1735</v>
      </c>
      <c r="E791" t="s">
        <v>1451</v>
      </c>
      <c r="F791" t="s">
        <v>1567</v>
      </c>
      <c r="G791" t="s">
        <v>17</v>
      </c>
      <c r="H791" t="s">
        <v>232</v>
      </c>
      <c r="I791" t="e">
        <f>_xlfn.XLOOKUP(ICT_questions_2022[[#This Row],[Question_nb]],Weights!#REF!,Weights!#REF!)</f>
        <v>#REF!</v>
      </c>
    </row>
    <row r="792" spans="1:9" x14ac:dyDescent="0.25">
      <c r="A792" s="2" t="s">
        <v>1142</v>
      </c>
      <c r="B792" s="2" t="s">
        <v>1171</v>
      </c>
      <c r="C792" t="s">
        <v>1665</v>
      </c>
      <c r="D792" t="s">
        <v>1735</v>
      </c>
      <c r="E792" t="s">
        <v>1451</v>
      </c>
      <c r="F792" t="s">
        <v>1668</v>
      </c>
      <c r="G792" t="s">
        <v>17</v>
      </c>
      <c r="H792" t="s">
        <v>1156</v>
      </c>
      <c r="I792" t="e">
        <f>_xlfn.XLOOKUP(ICT_questions_2022[[#This Row],[Question_nb]],Weights!#REF!,Weights!#REF!)</f>
        <v>#REF!</v>
      </c>
    </row>
    <row r="793" spans="1:9" x14ac:dyDescent="0.25">
      <c r="A793" s="2" t="s">
        <v>1142</v>
      </c>
      <c r="B793" s="2" t="s">
        <v>1172</v>
      </c>
      <c r="C793" t="s">
        <v>1665</v>
      </c>
      <c r="D793" t="s">
        <v>1735</v>
      </c>
      <c r="E793" t="s">
        <v>1452</v>
      </c>
      <c r="F793" t="s">
        <v>1666</v>
      </c>
      <c r="G793" t="s">
        <v>17</v>
      </c>
      <c r="H793" t="s">
        <v>1158</v>
      </c>
      <c r="I793" t="e">
        <f>_xlfn.XLOOKUP(ICT_questions_2022[[#This Row],[Question_nb]],Weights!#REF!,Weights!#REF!)</f>
        <v>#REF!</v>
      </c>
    </row>
    <row r="794" spans="1:9" x14ac:dyDescent="0.25">
      <c r="A794" s="2" t="s">
        <v>1142</v>
      </c>
      <c r="B794" s="2" t="s">
        <v>1173</v>
      </c>
      <c r="C794" t="s">
        <v>1665</v>
      </c>
      <c r="D794" t="s">
        <v>1735</v>
      </c>
      <c r="E794" t="s">
        <v>1452</v>
      </c>
      <c r="F794" t="s">
        <v>1667</v>
      </c>
      <c r="G794" t="s">
        <v>17</v>
      </c>
      <c r="H794" t="s">
        <v>1160</v>
      </c>
      <c r="I794" t="e">
        <f>_xlfn.XLOOKUP(ICT_questions_2022[[#This Row],[Question_nb]],Weights!#REF!,Weights!#REF!)</f>
        <v>#REF!</v>
      </c>
    </row>
    <row r="795" spans="1:9" x14ac:dyDescent="0.25">
      <c r="A795" s="2" t="s">
        <v>1142</v>
      </c>
      <c r="B795" s="2" t="s">
        <v>1174</v>
      </c>
      <c r="C795" t="s">
        <v>1665</v>
      </c>
      <c r="D795" t="s">
        <v>1735</v>
      </c>
      <c r="E795" t="s">
        <v>1452</v>
      </c>
      <c r="F795" t="s">
        <v>1567</v>
      </c>
      <c r="G795" t="s">
        <v>17</v>
      </c>
      <c r="H795" t="s">
        <v>239</v>
      </c>
      <c r="I795" t="e">
        <f>_xlfn.XLOOKUP(ICT_questions_2022[[#This Row],[Question_nb]],Weights!#REF!,Weights!#REF!)</f>
        <v>#REF!</v>
      </c>
    </row>
    <row r="796" spans="1:9" x14ac:dyDescent="0.25">
      <c r="A796" s="2" t="s">
        <v>1142</v>
      </c>
      <c r="B796" s="2" t="s">
        <v>1175</v>
      </c>
      <c r="C796" t="s">
        <v>1665</v>
      </c>
      <c r="D796" t="s">
        <v>1735</v>
      </c>
      <c r="E796" t="s">
        <v>1452</v>
      </c>
      <c r="F796" t="s">
        <v>1668</v>
      </c>
      <c r="G796" t="s">
        <v>17</v>
      </c>
      <c r="H796" t="s">
        <v>1163</v>
      </c>
      <c r="I796" t="e">
        <f>_xlfn.XLOOKUP(ICT_questions_2022[[#This Row],[Question_nb]],Weights!#REF!,Weights!#REF!)</f>
        <v>#REF!</v>
      </c>
    </row>
    <row r="797" spans="1:9" x14ac:dyDescent="0.25">
      <c r="A797" s="2" t="s">
        <v>1142</v>
      </c>
      <c r="B797" s="2" t="s">
        <v>1176</v>
      </c>
      <c r="C797" t="s">
        <v>1665</v>
      </c>
      <c r="D797" t="s">
        <v>1736</v>
      </c>
      <c r="E797" t="s">
        <v>1449</v>
      </c>
      <c r="F797" t="s">
        <v>1666</v>
      </c>
      <c r="G797" t="s">
        <v>17</v>
      </c>
      <c r="H797" t="s">
        <v>1144</v>
      </c>
      <c r="I797" t="e">
        <f>_xlfn.XLOOKUP(ICT_questions_2022[[#This Row],[Question_nb]],Weights!#REF!,Weights!#REF!)</f>
        <v>#REF!</v>
      </c>
    </row>
    <row r="798" spans="1:9" x14ac:dyDescent="0.25">
      <c r="A798" s="2" t="s">
        <v>1142</v>
      </c>
      <c r="B798" s="2" t="s">
        <v>1177</v>
      </c>
      <c r="C798" t="s">
        <v>1665</v>
      </c>
      <c r="D798" t="s">
        <v>1736</v>
      </c>
      <c r="E798" t="s">
        <v>1449</v>
      </c>
      <c r="F798" t="s">
        <v>1667</v>
      </c>
      <c r="G798" t="s">
        <v>17</v>
      </c>
      <c r="H798" t="s">
        <v>1146</v>
      </c>
      <c r="I798" t="e">
        <f>_xlfn.XLOOKUP(ICT_questions_2022[[#This Row],[Question_nb]],Weights!#REF!,Weights!#REF!)</f>
        <v>#REF!</v>
      </c>
    </row>
    <row r="799" spans="1:9" x14ac:dyDescent="0.25">
      <c r="A799" s="2" t="s">
        <v>1142</v>
      </c>
      <c r="B799" s="2" t="s">
        <v>1178</v>
      </c>
      <c r="C799" t="s">
        <v>1665</v>
      </c>
      <c r="D799" t="s">
        <v>1736</v>
      </c>
      <c r="E799" t="s">
        <v>1449</v>
      </c>
      <c r="F799" t="s">
        <v>1567</v>
      </c>
      <c r="G799" t="s">
        <v>17</v>
      </c>
      <c r="H799" t="s">
        <v>225</v>
      </c>
      <c r="I799" t="e">
        <f>_xlfn.XLOOKUP(ICT_questions_2022[[#This Row],[Question_nb]],Weights!#REF!,Weights!#REF!)</f>
        <v>#REF!</v>
      </c>
    </row>
    <row r="800" spans="1:9" x14ac:dyDescent="0.25">
      <c r="A800" s="2" t="s">
        <v>1142</v>
      </c>
      <c r="B800" s="2" t="s">
        <v>1179</v>
      </c>
      <c r="C800" t="s">
        <v>1665</v>
      </c>
      <c r="D800" t="s">
        <v>1736</v>
      </c>
      <c r="E800" t="s">
        <v>1449</v>
      </c>
      <c r="F800" t="s">
        <v>1668</v>
      </c>
      <c r="G800" t="s">
        <v>17</v>
      </c>
      <c r="H800" t="s">
        <v>1149</v>
      </c>
      <c r="I800" t="e">
        <f>_xlfn.XLOOKUP(ICT_questions_2022[[#This Row],[Question_nb]],Weights!#REF!,Weights!#REF!)</f>
        <v>#REF!</v>
      </c>
    </row>
    <row r="801" spans="1:9" x14ac:dyDescent="0.25">
      <c r="A801" s="2" t="s">
        <v>1142</v>
      </c>
      <c r="B801" s="2" t="s">
        <v>1180</v>
      </c>
      <c r="C801" t="s">
        <v>1665</v>
      </c>
      <c r="D801" t="s">
        <v>1736</v>
      </c>
      <c r="E801" t="s">
        <v>1451</v>
      </c>
      <c r="F801" t="s">
        <v>1666</v>
      </c>
      <c r="G801" t="s">
        <v>17</v>
      </c>
      <c r="H801" t="s">
        <v>1151</v>
      </c>
      <c r="I801" t="e">
        <f>_xlfn.XLOOKUP(ICT_questions_2022[[#This Row],[Question_nb]],Weights!#REF!,Weights!#REF!)</f>
        <v>#REF!</v>
      </c>
    </row>
    <row r="802" spans="1:9" x14ac:dyDescent="0.25">
      <c r="A802" s="2" t="s">
        <v>1142</v>
      </c>
      <c r="B802" s="2" t="s">
        <v>1181</v>
      </c>
      <c r="C802" t="s">
        <v>1665</v>
      </c>
      <c r="D802" t="s">
        <v>1736</v>
      </c>
      <c r="E802" t="s">
        <v>1451</v>
      </c>
      <c r="F802" t="s">
        <v>1667</v>
      </c>
      <c r="G802" t="s">
        <v>17</v>
      </c>
      <c r="H802" t="s">
        <v>1153</v>
      </c>
      <c r="I802" t="e">
        <f>_xlfn.XLOOKUP(ICT_questions_2022[[#This Row],[Question_nb]],Weights!#REF!,Weights!#REF!)</f>
        <v>#REF!</v>
      </c>
    </row>
    <row r="803" spans="1:9" x14ac:dyDescent="0.25">
      <c r="A803" s="2" t="s">
        <v>1142</v>
      </c>
      <c r="B803" s="2" t="s">
        <v>1182</v>
      </c>
      <c r="C803" t="s">
        <v>1665</v>
      </c>
      <c r="D803" t="s">
        <v>1736</v>
      </c>
      <c r="E803" t="s">
        <v>1451</v>
      </c>
      <c r="F803" t="s">
        <v>1567</v>
      </c>
      <c r="G803" t="s">
        <v>17</v>
      </c>
      <c r="H803" t="s">
        <v>232</v>
      </c>
      <c r="I803" t="e">
        <f>_xlfn.XLOOKUP(ICT_questions_2022[[#This Row],[Question_nb]],Weights!#REF!,Weights!#REF!)</f>
        <v>#REF!</v>
      </c>
    </row>
    <row r="804" spans="1:9" x14ac:dyDescent="0.25">
      <c r="A804" s="2" t="s">
        <v>1142</v>
      </c>
      <c r="B804" s="2" t="s">
        <v>1183</v>
      </c>
      <c r="C804" t="s">
        <v>1665</v>
      </c>
      <c r="D804" t="s">
        <v>1736</v>
      </c>
      <c r="E804" t="s">
        <v>1451</v>
      </c>
      <c r="F804" t="s">
        <v>1668</v>
      </c>
      <c r="G804" t="s">
        <v>17</v>
      </c>
      <c r="H804" t="s">
        <v>1156</v>
      </c>
      <c r="I804" t="e">
        <f>_xlfn.XLOOKUP(ICT_questions_2022[[#This Row],[Question_nb]],Weights!#REF!,Weights!#REF!)</f>
        <v>#REF!</v>
      </c>
    </row>
    <row r="805" spans="1:9" x14ac:dyDescent="0.25">
      <c r="A805" s="2" t="s">
        <v>1142</v>
      </c>
      <c r="B805" s="2" t="s">
        <v>1184</v>
      </c>
      <c r="C805" t="s">
        <v>1665</v>
      </c>
      <c r="D805" t="s">
        <v>1736</v>
      </c>
      <c r="E805" t="s">
        <v>1452</v>
      </c>
      <c r="F805" t="s">
        <v>1666</v>
      </c>
      <c r="G805" t="s">
        <v>17</v>
      </c>
      <c r="H805" t="s">
        <v>1158</v>
      </c>
      <c r="I805" t="e">
        <f>_xlfn.XLOOKUP(ICT_questions_2022[[#This Row],[Question_nb]],Weights!#REF!,Weights!#REF!)</f>
        <v>#REF!</v>
      </c>
    </row>
    <row r="806" spans="1:9" x14ac:dyDescent="0.25">
      <c r="A806" s="2" t="s">
        <v>1142</v>
      </c>
      <c r="B806" s="2" t="s">
        <v>1185</v>
      </c>
      <c r="C806" t="s">
        <v>1665</v>
      </c>
      <c r="D806" t="s">
        <v>1736</v>
      </c>
      <c r="E806" t="s">
        <v>1452</v>
      </c>
      <c r="F806" t="s">
        <v>1667</v>
      </c>
      <c r="G806" t="s">
        <v>17</v>
      </c>
      <c r="H806" t="s">
        <v>1160</v>
      </c>
      <c r="I806" t="e">
        <f>_xlfn.XLOOKUP(ICT_questions_2022[[#This Row],[Question_nb]],Weights!#REF!,Weights!#REF!)</f>
        <v>#REF!</v>
      </c>
    </row>
    <row r="807" spans="1:9" x14ac:dyDescent="0.25">
      <c r="A807" s="2" t="s">
        <v>1142</v>
      </c>
      <c r="B807" s="2" t="s">
        <v>1186</v>
      </c>
      <c r="C807" t="s">
        <v>1665</v>
      </c>
      <c r="D807" t="s">
        <v>1736</v>
      </c>
      <c r="E807" t="s">
        <v>1452</v>
      </c>
      <c r="F807" t="s">
        <v>1567</v>
      </c>
      <c r="G807" t="s">
        <v>17</v>
      </c>
      <c r="H807" t="s">
        <v>239</v>
      </c>
      <c r="I807" t="e">
        <f>_xlfn.XLOOKUP(ICT_questions_2022[[#This Row],[Question_nb]],Weights!#REF!,Weights!#REF!)</f>
        <v>#REF!</v>
      </c>
    </row>
    <row r="808" spans="1:9" x14ac:dyDescent="0.25">
      <c r="A808" s="2" t="s">
        <v>1142</v>
      </c>
      <c r="B808" s="2" t="s">
        <v>1187</v>
      </c>
      <c r="C808" t="s">
        <v>1665</v>
      </c>
      <c r="D808" t="s">
        <v>1736</v>
      </c>
      <c r="E808" t="s">
        <v>1452</v>
      </c>
      <c r="F808" t="s">
        <v>1668</v>
      </c>
      <c r="G808" t="s">
        <v>17</v>
      </c>
      <c r="H808" t="s">
        <v>1163</v>
      </c>
      <c r="I808" t="e">
        <f>_xlfn.XLOOKUP(ICT_questions_2022[[#This Row],[Question_nb]],Weights!#REF!,Weights!#REF!)</f>
        <v>#REF!</v>
      </c>
    </row>
    <row r="809" spans="1:9" x14ac:dyDescent="0.25">
      <c r="A809" s="2" t="s">
        <v>1188</v>
      </c>
      <c r="B809" s="2" t="s">
        <v>1189</v>
      </c>
      <c r="C809" t="s">
        <v>1669</v>
      </c>
      <c r="D809" t="s">
        <v>1730</v>
      </c>
      <c r="E809" t="s">
        <v>1449</v>
      </c>
      <c r="F809" t="s">
        <v>1670</v>
      </c>
      <c r="G809" t="s">
        <v>17</v>
      </c>
      <c r="H809" t="s">
        <v>1190</v>
      </c>
      <c r="I809" t="e">
        <f>_xlfn.XLOOKUP(ICT_questions_2022[[#This Row],[Question_nb]],Weights!#REF!,Weights!#REF!)</f>
        <v>#REF!</v>
      </c>
    </row>
    <row r="810" spans="1:9" x14ac:dyDescent="0.25">
      <c r="A810" s="2" t="s">
        <v>1188</v>
      </c>
      <c r="B810" s="2" t="s">
        <v>1191</v>
      </c>
      <c r="C810" t="s">
        <v>1669</v>
      </c>
      <c r="D810" t="s">
        <v>1730</v>
      </c>
      <c r="E810" t="s">
        <v>1449</v>
      </c>
      <c r="F810" t="s">
        <v>1671</v>
      </c>
      <c r="G810" t="s">
        <v>17</v>
      </c>
      <c r="H810" t="s">
        <v>1192</v>
      </c>
      <c r="I810" t="e">
        <f>_xlfn.XLOOKUP(ICT_questions_2022[[#This Row],[Question_nb]],Weights!#REF!,Weights!#REF!)</f>
        <v>#REF!</v>
      </c>
    </row>
    <row r="811" spans="1:9" x14ac:dyDescent="0.25">
      <c r="A811" s="2" t="s">
        <v>1188</v>
      </c>
      <c r="B811" s="2" t="s">
        <v>1193</v>
      </c>
      <c r="C811" t="s">
        <v>1669</v>
      </c>
      <c r="D811" t="s">
        <v>1730</v>
      </c>
      <c r="E811" t="s">
        <v>1449</v>
      </c>
      <c r="F811" t="s">
        <v>1632</v>
      </c>
      <c r="G811" t="s">
        <v>17</v>
      </c>
      <c r="H811" t="s">
        <v>818</v>
      </c>
      <c r="I811" t="e">
        <f>_xlfn.XLOOKUP(ICT_questions_2022[[#This Row],[Question_nb]],Weights!#REF!,Weights!#REF!)</f>
        <v>#REF!</v>
      </c>
    </row>
    <row r="812" spans="1:9" x14ac:dyDescent="0.25">
      <c r="A812" s="2" t="s">
        <v>1188</v>
      </c>
      <c r="B812" s="2" t="s">
        <v>1194</v>
      </c>
      <c r="C812" t="s">
        <v>1669</v>
      </c>
      <c r="D812" t="s">
        <v>1730</v>
      </c>
      <c r="E812" t="s">
        <v>1449</v>
      </c>
      <c r="F812" t="s">
        <v>1664</v>
      </c>
      <c r="G812" t="s">
        <v>17</v>
      </c>
      <c r="H812" t="s">
        <v>1195</v>
      </c>
      <c r="I812" t="e">
        <f>_xlfn.XLOOKUP(ICT_questions_2022[[#This Row],[Question_nb]],Weights!#REF!,Weights!#REF!)</f>
        <v>#REF!</v>
      </c>
    </row>
    <row r="813" spans="1:9" x14ac:dyDescent="0.25">
      <c r="A813" s="2" t="s">
        <v>1188</v>
      </c>
      <c r="B813" s="2" t="s">
        <v>1196</v>
      </c>
      <c r="C813" t="s">
        <v>1669</v>
      </c>
      <c r="D813" t="s">
        <v>1730</v>
      </c>
      <c r="E813" t="s">
        <v>1449</v>
      </c>
      <c r="F813" t="s">
        <v>1672</v>
      </c>
      <c r="G813" t="s">
        <v>17</v>
      </c>
      <c r="H813" t="s">
        <v>1197</v>
      </c>
      <c r="I813" t="e">
        <f>_xlfn.XLOOKUP(ICT_questions_2022[[#This Row],[Question_nb]],Weights!#REF!,Weights!#REF!)</f>
        <v>#REF!</v>
      </c>
    </row>
    <row r="814" spans="1:9" x14ac:dyDescent="0.25">
      <c r="A814" s="2" t="s">
        <v>1188</v>
      </c>
      <c r="B814" s="2" t="s">
        <v>1198</v>
      </c>
      <c r="C814" t="s">
        <v>1669</v>
      </c>
      <c r="D814" t="s">
        <v>1730</v>
      </c>
      <c r="E814" t="s">
        <v>1449</v>
      </c>
      <c r="F814" t="s">
        <v>1673</v>
      </c>
      <c r="G814" t="s">
        <v>17</v>
      </c>
      <c r="H814" t="s">
        <v>1199</v>
      </c>
      <c r="I814" t="e">
        <f>_xlfn.XLOOKUP(ICT_questions_2022[[#This Row],[Question_nb]],Weights!#REF!,Weights!#REF!)</f>
        <v>#REF!</v>
      </c>
    </row>
    <row r="815" spans="1:9" x14ac:dyDescent="0.25">
      <c r="A815" s="2" t="s">
        <v>1188</v>
      </c>
      <c r="B815" s="2" t="s">
        <v>1200</v>
      </c>
      <c r="C815" t="s">
        <v>1669</v>
      </c>
      <c r="D815" t="s">
        <v>1730</v>
      </c>
      <c r="E815" t="s">
        <v>1449</v>
      </c>
      <c r="F815" t="s">
        <v>1674</v>
      </c>
      <c r="G815" t="s">
        <v>17</v>
      </c>
      <c r="H815" t="s">
        <v>1201</v>
      </c>
      <c r="I815" t="e">
        <f>_xlfn.XLOOKUP(ICT_questions_2022[[#This Row],[Question_nb]],Weights!#REF!,Weights!#REF!)</f>
        <v>#REF!</v>
      </c>
    </row>
    <row r="816" spans="1:9" x14ac:dyDescent="0.25">
      <c r="A816" s="2" t="s">
        <v>1188</v>
      </c>
      <c r="B816" s="2" t="s">
        <v>1202</v>
      </c>
      <c r="C816" t="s">
        <v>1669</v>
      </c>
      <c r="D816" t="s">
        <v>1730</v>
      </c>
      <c r="E816" t="s">
        <v>1449</v>
      </c>
      <c r="F816" t="s">
        <v>1675</v>
      </c>
      <c r="G816" t="s">
        <v>17</v>
      </c>
      <c r="H816" t="s">
        <v>1203</v>
      </c>
      <c r="I816" t="e">
        <f>_xlfn.XLOOKUP(ICT_questions_2022[[#This Row],[Question_nb]],Weights!#REF!,Weights!#REF!)</f>
        <v>#REF!</v>
      </c>
    </row>
    <row r="817" spans="1:9" x14ac:dyDescent="0.25">
      <c r="A817" s="2" t="s">
        <v>1188</v>
      </c>
      <c r="B817" s="2" t="s">
        <v>1204</v>
      </c>
      <c r="C817" t="s">
        <v>1669</v>
      </c>
      <c r="D817" t="s">
        <v>1730</v>
      </c>
      <c r="E817" t="s">
        <v>1449</v>
      </c>
      <c r="F817" t="s">
        <v>1629</v>
      </c>
      <c r="G817" t="s">
        <v>17</v>
      </c>
      <c r="H817" t="s">
        <v>1205</v>
      </c>
      <c r="I817" t="e">
        <f>_xlfn.XLOOKUP(ICT_questions_2022[[#This Row],[Question_nb]],Weights!#REF!,Weights!#REF!)</f>
        <v>#REF!</v>
      </c>
    </row>
    <row r="818" spans="1:9" x14ac:dyDescent="0.25">
      <c r="A818" s="2" t="s">
        <v>1188</v>
      </c>
      <c r="B818" s="2" t="s">
        <v>1206</v>
      </c>
      <c r="C818" t="s">
        <v>1669</v>
      </c>
      <c r="D818" t="s">
        <v>1730</v>
      </c>
      <c r="E818" t="s">
        <v>1449</v>
      </c>
      <c r="F818" t="s">
        <v>1676</v>
      </c>
      <c r="G818" t="s">
        <v>17</v>
      </c>
      <c r="H818" t="s">
        <v>1207</v>
      </c>
      <c r="I818" t="e">
        <f>_xlfn.XLOOKUP(ICT_questions_2022[[#This Row],[Question_nb]],Weights!#REF!,Weights!#REF!)</f>
        <v>#REF!</v>
      </c>
    </row>
    <row r="819" spans="1:9" x14ac:dyDescent="0.25">
      <c r="A819" s="2" t="s">
        <v>1188</v>
      </c>
      <c r="B819" s="2" t="s">
        <v>1208</v>
      </c>
      <c r="C819" t="s">
        <v>1669</v>
      </c>
      <c r="D819" t="s">
        <v>1730</v>
      </c>
      <c r="E819" t="s">
        <v>1449</v>
      </c>
      <c r="F819" t="s">
        <v>1677</v>
      </c>
      <c r="G819" t="s">
        <v>17</v>
      </c>
      <c r="H819" t="s">
        <v>1209</v>
      </c>
      <c r="I819" t="e">
        <f>_xlfn.XLOOKUP(ICT_questions_2022[[#This Row],[Question_nb]],Weights!#REF!,Weights!#REF!)</f>
        <v>#REF!</v>
      </c>
    </row>
    <row r="820" spans="1:9" x14ac:dyDescent="0.25">
      <c r="A820" s="2" t="s">
        <v>1188</v>
      </c>
      <c r="B820" s="2" t="s">
        <v>1210</v>
      </c>
      <c r="C820" t="s">
        <v>1669</v>
      </c>
      <c r="D820" t="s">
        <v>1730</v>
      </c>
      <c r="E820" t="s">
        <v>1449</v>
      </c>
      <c r="F820" t="s">
        <v>1678</v>
      </c>
      <c r="G820" t="s">
        <v>17</v>
      </c>
      <c r="H820" t="s">
        <v>1211</v>
      </c>
      <c r="I820" t="e">
        <f>_xlfn.XLOOKUP(ICT_questions_2022[[#This Row],[Question_nb]],Weights!#REF!,Weights!#REF!)</f>
        <v>#REF!</v>
      </c>
    </row>
    <row r="821" spans="1:9" x14ac:dyDescent="0.25">
      <c r="A821" s="2" t="s">
        <v>1188</v>
      </c>
      <c r="B821" s="2" t="s">
        <v>1212</v>
      </c>
      <c r="C821" t="s">
        <v>1669</v>
      </c>
      <c r="D821" t="s">
        <v>1730</v>
      </c>
      <c r="E821" t="s">
        <v>1451</v>
      </c>
      <c r="F821" t="s">
        <v>1670</v>
      </c>
      <c r="G821" t="s">
        <v>17</v>
      </c>
      <c r="H821" t="s">
        <v>1213</v>
      </c>
      <c r="I821" t="e">
        <f>_xlfn.XLOOKUP(ICT_questions_2022[[#This Row],[Question_nb]],Weights!#REF!,Weights!#REF!)</f>
        <v>#REF!</v>
      </c>
    </row>
    <row r="822" spans="1:9" x14ac:dyDescent="0.25">
      <c r="A822" s="2" t="s">
        <v>1188</v>
      </c>
      <c r="B822" s="2" t="s">
        <v>1214</v>
      </c>
      <c r="C822" t="s">
        <v>1669</v>
      </c>
      <c r="D822" t="s">
        <v>1730</v>
      </c>
      <c r="E822" t="s">
        <v>1451</v>
      </c>
      <c r="F822" t="s">
        <v>1671</v>
      </c>
      <c r="G822" t="s">
        <v>17</v>
      </c>
      <c r="H822" t="s">
        <v>1215</v>
      </c>
      <c r="I822" t="e">
        <f>_xlfn.XLOOKUP(ICT_questions_2022[[#This Row],[Question_nb]],Weights!#REF!,Weights!#REF!)</f>
        <v>#REF!</v>
      </c>
    </row>
    <row r="823" spans="1:9" x14ac:dyDescent="0.25">
      <c r="A823" s="2" t="s">
        <v>1188</v>
      </c>
      <c r="B823" s="2" t="s">
        <v>1216</v>
      </c>
      <c r="C823" t="s">
        <v>1669</v>
      </c>
      <c r="D823" t="s">
        <v>1730</v>
      </c>
      <c r="E823" t="s">
        <v>1451</v>
      </c>
      <c r="F823" t="s">
        <v>1632</v>
      </c>
      <c r="G823" t="s">
        <v>17</v>
      </c>
      <c r="H823" t="s">
        <v>849</v>
      </c>
      <c r="I823" t="e">
        <f>_xlfn.XLOOKUP(ICT_questions_2022[[#This Row],[Question_nb]],Weights!#REF!,Weights!#REF!)</f>
        <v>#REF!</v>
      </c>
    </row>
    <row r="824" spans="1:9" x14ac:dyDescent="0.25">
      <c r="A824" s="2" t="s">
        <v>1188</v>
      </c>
      <c r="B824" s="2" t="s">
        <v>1217</v>
      </c>
      <c r="C824" t="s">
        <v>1669</v>
      </c>
      <c r="D824" t="s">
        <v>1730</v>
      </c>
      <c r="E824" t="s">
        <v>1451</v>
      </c>
      <c r="F824" t="s">
        <v>1664</v>
      </c>
      <c r="G824" t="s">
        <v>17</v>
      </c>
      <c r="H824" t="s">
        <v>1218</v>
      </c>
      <c r="I824" t="e">
        <f>_xlfn.XLOOKUP(ICT_questions_2022[[#This Row],[Question_nb]],Weights!#REF!,Weights!#REF!)</f>
        <v>#REF!</v>
      </c>
    </row>
    <row r="825" spans="1:9" x14ac:dyDescent="0.25">
      <c r="A825" s="2" t="s">
        <v>1188</v>
      </c>
      <c r="B825" s="2" t="s">
        <v>1219</v>
      </c>
      <c r="C825" t="s">
        <v>1669</v>
      </c>
      <c r="D825" t="s">
        <v>1730</v>
      </c>
      <c r="E825" t="s">
        <v>1451</v>
      </c>
      <c r="F825" t="s">
        <v>1672</v>
      </c>
      <c r="G825" t="s">
        <v>17</v>
      </c>
      <c r="H825" t="s">
        <v>1220</v>
      </c>
      <c r="I825" t="e">
        <f>_xlfn.XLOOKUP(ICT_questions_2022[[#This Row],[Question_nb]],Weights!#REF!,Weights!#REF!)</f>
        <v>#REF!</v>
      </c>
    </row>
    <row r="826" spans="1:9" x14ac:dyDescent="0.25">
      <c r="A826" s="2" t="s">
        <v>1188</v>
      </c>
      <c r="B826" s="2" t="s">
        <v>1221</v>
      </c>
      <c r="C826" t="s">
        <v>1669</v>
      </c>
      <c r="D826" t="s">
        <v>1730</v>
      </c>
      <c r="E826" t="s">
        <v>1451</v>
      </c>
      <c r="F826" t="s">
        <v>1673</v>
      </c>
      <c r="G826" t="s">
        <v>17</v>
      </c>
      <c r="H826" t="s">
        <v>1222</v>
      </c>
      <c r="I826" t="e">
        <f>_xlfn.XLOOKUP(ICT_questions_2022[[#This Row],[Question_nb]],Weights!#REF!,Weights!#REF!)</f>
        <v>#REF!</v>
      </c>
    </row>
    <row r="827" spans="1:9" x14ac:dyDescent="0.25">
      <c r="A827" s="2" t="s">
        <v>1188</v>
      </c>
      <c r="B827" s="2" t="s">
        <v>1223</v>
      </c>
      <c r="C827" t="s">
        <v>1669</v>
      </c>
      <c r="D827" t="s">
        <v>1730</v>
      </c>
      <c r="E827" t="s">
        <v>1451</v>
      </c>
      <c r="F827" t="s">
        <v>1674</v>
      </c>
      <c r="G827" t="s">
        <v>17</v>
      </c>
      <c r="H827" t="s">
        <v>1224</v>
      </c>
      <c r="I827" t="e">
        <f>_xlfn.XLOOKUP(ICT_questions_2022[[#This Row],[Question_nb]],Weights!#REF!,Weights!#REF!)</f>
        <v>#REF!</v>
      </c>
    </row>
    <row r="828" spans="1:9" x14ac:dyDescent="0.25">
      <c r="A828" s="2" t="s">
        <v>1188</v>
      </c>
      <c r="B828" s="2" t="s">
        <v>1225</v>
      </c>
      <c r="C828" t="s">
        <v>1669</v>
      </c>
      <c r="D828" t="s">
        <v>1730</v>
      </c>
      <c r="E828" t="s">
        <v>1451</v>
      </c>
      <c r="F828" t="s">
        <v>1675</v>
      </c>
      <c r="G828" t="s">
        <v>17</v>
      </c>
      <c r="H828" t="s">
        <v>1226</v>
      </c>
      <c r="I828" t="e">
        <f>_xlfn.XLOOKUP(ICT_questions_2022[[#This Row],[Question_nb]],Weights!#REF!,Weights!#REF!)</f>
        <v>#REF!</v>
      </c>
    </row>
    <row r="829" spans="1:9" x14ac:dyDescent="0.25">
      <c r="A829" s="2" t="s">
        <v>1188</v>
      </c>
      <c r="B829" s="2" t="s">
        <v>1227</v>
      </c>
      <c r="C829" t="s">
        <v>1669</v>
      </c>
      <c r="D829" t="s">
        <v>1730</v>
      </c>
      <c r="E829" t="s">
        <v>1451</v>
      </c>
      <c r="F829" t="s">
        <v>1629</v>
      </c>
      <c r="G829" t="s">
        <v>17</v>
      </c>
      <c r="H829" t="s">
        <v>1228</v>
      </c>
      <c r="I829" t="e">
        <f>_xlfn.XLOOKUP(ICT_questions_2022[[#This Row],[Question_nb]],Weights!#REF!,Weights!#REF!)</f>
        <v>#REF!</v>
      </c>
    </row>
    <row r="830" spans="1:9" x14ac:dyDescent="0.25">
      <c r="A830" s="2" t="s">
        <v>1188</v>
      </c>
      <c r="B830" s="2" t="s">
        <v>1229</v>
      </c>
      <c r="C830" t="s">
        <v>1669</v>
      </c>
      <c r="D830" t="s">
        <v>1730</v>
      </c>
      <c r="E830" t="s">
        <v>1451</v>
      </c>
      <c r="F830" t="s">
        <v>1676</v>
      </c>
      <c r="G830" t="s">
        <v>17</v>
      </c>
      <c r="H830" t="s">
        <v>1230</v>
      </c>
      <c r="I830" t="e">
        <f>_xlfn.XLOOKUP(ICT_questions_2022[[#This Row],[Question_nb]],Weights!#REF!,Weights!#REF!)</f>
        <v>#REF!</v>
      </c>
    </row>
    <row r="831" spans="1:9" x14ac:dyDescent="0.25">
      <c r="A831" s="2" t="s">
        <v>1188</v>
      </c>
      <c r="B831" s="2" t="s">
        <v>1231</v>
      </c>
      <c r="C831" t="s">
        <v>1669</v>
      </c>
      <c r="D831" t="s">
        <v>1730</v>
      </c>
      <c r="E831" t="s">
        <v>1451</v>
      </c>
      <c r="F831" t="s">
        <v>1677</v>
      </c>
      <c r="G831" t="s">
        <v>17</v>
      </c>
      <c r="H831" t="s">
        <v>1232</v>
      </c>
      <c r="I831" t="e">
        <f>_xlfn.XLOOKUP(ICT_questions_2022[[#This Row],[Question_nb]],Weights!#REF!,Weights!#REF!)</f>
        <v>#REF!</v>
      </c>
    </row>
    <row r="832" spans="1:9" x14ac:dyDescent="0.25">
      <c r="A832" s="2" t="s">
        <v>1188</v>
      </c>
      <c r="B832" s="2" t="s">
        <v>1233</v>
      </c>
      <c r="C832" t="s">
        <v>1669</v>
      </c>
      <c r="D832" t="s">
        <v>1730</v>
      </c>
      <c r="E832" t="s">
        <v>1451</v>
      </c>
      <c r="F832" t="s">
        <v>1678</v>
      </c>
      <c r="G832" t="s">
        <v>17</v>
      </c>
      <c r="H832" t="s">
        <v>1234</v>
      </c>
      <c r="I832" t="e">
        <f>_xlfn.XLOOKUP(ICT_questions_2022[[#This Row],[Question_nb]],Weights!#REF!,Weights!#REF!)</f>
        <v>#REF!</v>
      </c>
    </row>
    <row r="833" spans="1:9" x14ac:dyDescent="0.25">
      <c r="A833" s="2" t="s">
        <v>1188</v>
      </c>
      <c r="B833" s="2" t="s">
        <v>1235</v>
      </c>
      <c r="C833" t="s">
        <v>1669</v>
      </c>
      <c r="D833" t="s">
        <v>1730</v>
      </c>
      <c r="E833" t="s">
        <v>1452</v>
      </c>
      <c r="F833" t="s">
        <v>1670</v>
      </c>
      <c r="G833" t="s">
        <v>17</v>
      </c>
      <c r="H833" t="s">
        <v>1236</v>
      </c>
      <c r="I833" t="e">
        <f>_xlfn.XLOOKUP(ICT_questions_2022[[#This Row],[Question_nb]],Weights!#REF!,Weights!#REF!)</f>
        <v>#REF!</v>
      </c>
    </row>
    <row r="834" spans="1:9" x14ac:dyDescent="0.25">
      <c r="A834" s="2" t="s">
        <v>1188</v>
      </c>
      <c r="B834" s="2" t="s">
        <v>1237</v>
      </c>
      <c r="C834" t="s">
        <v>1669</v>
      </c>
      <c r="D834" t="s">
        <v>1730</v>
      </c>
      <c r="E834" t="s">
        <v>1452</v>
      </c>
      <c r="F834" t="s">
        <v>1671</v>
      </c>
      <c r="G834" t="s">
        <v>17</v>
      </c>
      <c r="H834" t="s">
        <v>1238</v>
      </c>
      <c r="I834" t="e">
        <f>_xlfn.XLOOKUP(ICT_questions_2022[[#This Row],[Question_nb]],Weights!#REF!,Weights!#REF!)</f>
        <v>#REF!</v>
      </c>
    </row>
    <row r="835" spans="1:9" x14ac:dyDescent="0.25">
      <c r="A835" s="2" t="s">
        <v>1188</v>
      </c>
      <c r="B835" s="2" t="s">
        <v>1239</v>
      </c>
      <c r="C835" t="s">
        <v>1669</v>
      </c>
      <c r="D835" t="s">
        <v>1730</v>
      </c>
      <c r="E835" t="s">
        <v>1452</v>
      </c>
      <c r="F835" t="s">
        <v>1632</v>
      </c>
      <c r="G835" t="s">
        <v>17</v>
      </c>
      <c r="H835" t="s">
        <v>880</v>
      </c>
      <c r="I835" t="e">
        <f>_xlfn.XLOOKUP(ICT_questions_2022[[#This Row],[Question_nb]],Weights!#REF!,Weights!#REF!)</f>
        <v>#REF!</v>
      </c>
    </row>
    <row r="836" spans="1:9" x14ac:dyDescent="0.25">
      <c r="A836" s="2" t="s">
        <v>1188</v>
      </c>
      <c r="B836" s="2" t="s">
        <v>1240</v>
      </c>
      <c r="C836" t="s">
        <v>1669</v>
      </c>
      <c r="D836" t="s">
        <v>1730</v>
      </c>
      <c r="E836" t="s">
        <v>1452</v>
      </c>
      <c r="F836" t="s">
        <v>1664</v>
      </c>
      <c r="G836" t="s">
        <v>17</v>
      </c>
      <c r="H836" t="s">
        <v>1241</v>
      </c>
      <c r="I836" t="e">
        <f>_xlfn.XLOOKUP(ICT_questions_2022[[#This Row],[Question_nb]],Weights!#REF!,Weights!#REF!)</f>
        <v>#REF!</v>
      </c>
    </row>
    <row r="837" spans="1:9" x14ac:dyDescent="0.25">
      <c r="A837" s="2" t="s">
        <v>1188</v>
      </c>
      <c r="B837" s="2" t="s">
        <v>1242</v>
      </c>
      <c r="C837" t="s">
        <v>1669</v>
      </c>
      <c r="D837" t="s">
        <v>1730</v>
      </c>
      <c r="E837" t="s">
        <v>1452</v>
      </c>
      <c r="F837" t="s">
        <v>1672</v>
      </c>
      <c r="G837" t="s">
        <v>17</v>
      </c>
      <c r="H837" t="s">
        <v>1243</v>
      </c>
      <c r="I837" t="e">
        <f>_xlfn.XLOOKUP(ICT_questions_2022[[#This Row],[Question_nb]],Weights!#REF!,Weights!#REF!)</f>
        <v>#REF!</v>
      </c>
    </row>
    <row r="838" spans="1:9" x14ac:dyDescent="0.25">
      <c r="A838" s="2" t="s">
        <v>1188</v>
      </c>
      <c r="B838" s="2" t="s">
        <v>1244</v>
      </c>
      <c r="C838" t="s">
        <v>1669</v>
      </c>
      <c r="D838" t="s">
        <v>1730</v>
      </c>
      <c r="E838" t="s">
        <v>1452</v>
      </c>
      <c r="F838" t="s">
        <v>1673</v>
      </c>
      <c r="G838" t="s">
        <v>17</v>
      </c>
      <c r="H838" t="s">
        <v>1245</v>
      </c>
      <c r="I838" t="e">
        <f>_xlfn.XLOOKUP(ICT_questions_2022[[#This Row],[Question_nb]],Weights!#REF!,Weights!#REF!)</f>
        <v>#REF!</v>
      </c>
    </row>
    <row r="839" spans="1:9" x14ac:dyDescent="0.25">
      <c r="A839" s="2" t="s">
        <v>1188</v>
      </c>
      <c r="B839" s="2" t="s">
        <v>1246</v>
      </c>
      <c r="C839" t="s">
        <v>1669</v>
      </c>
      <c r="D839" t="s">
        <v>1730</v>
      </c>
      <c r="E839" t="s">
        <v>1452</v>
      </c>
      <c r="F839" t="s">
        <v>1674</v>
      </c>
      <c r="G839" t="s">
        <v>17</v>
      </c>
      <c r="H839" t="s">
        <v>1247</v>
      </c>
      <c r="I839" t="e">
        <f>_xlfn.XLOOKUP(ICT_questions_2022[[#This Row],[Question_nb]],Weights!#REF!,Weights!#REF!)</f>
        <v>#REF!</v>
      </c>
    </row>
    <row r="840" spans="1:9" x14ac:dyDescent="0.25">
      <c r="A840" s="2" t="s">
        <v>1188</v>
      </c>
      <c r="B840" s="2" t="s">
        <v>1248</v>
      </c>
      <c r="C840" t="s">
        <v>1669</v>
      </c>
      <c r="D840" t="s">
        <v>1730</v>
      </c>
      <c r="E840" t="s">
        <v>1452</v>
      </c>
      <c r="F840" t="s">
        <v>1675</v>
      </c>
      <c r="G840" t="s">
        <v>17</v>
      </c>
      <c r="H840" t="s">
        <v>1249</v>
      </c>
      <c r="I840" t="e">
        <f>_xlfn.XLOOKUP(ICT_questions_2022[[#This Row],[Question_nb]],Weights!#REF!,Weights!#REF!)</f>
        <v>#REF!</v>
      </c>
    </row>
    <row r="841" spans="1:9" x14ac:dyDescent="0.25">
      <c r="A841" s="2" t="s">
        <v>1188</v>
      </c>
      <c r="B841" s="2" t="s">
        <v>1250</v>
      </c>
      <c r="C841" t="s">
        <v>1669</v>
      </c>
      <c r="D841" t="s">
        <v>1730</v>
      </c>
      <c r="E841" t="s">
        <v>1452</v>
      </c>
      <c r="F841" t="s">
        <v>1629</v>
      </c>
      <c r="G841" t="s">
        <v>17</v>
      </c>
      <c r="H841" t="s">
        <v>1251</v>
      </c>
      <c r="I841" t="e">
        <f>_xlfn.XLOOKUP(ICT_questions_2022[[#This Row],[Question_nb]],Weights!#REF!,Weights!#REF!)</f>
        <v>#REF!</v>
      </c>
    </row>
    <row r="842" spans="1:9" x14ac:dyDescent="0.25">
      <c r="A842" s="2" t="s">
        <v>1188</v>
      </c>
      <c r="B842" s="2" t="s">
        <v>1252</v>
      </c>
      <c r="C842" t="s">
        <v>1669</v>
      </c>
      <c r="D842" t="s">
        <v>1730</v>
      </c>
      <c r="E842" t="s">
        <v>1452</v>
      </c>
      <c r="F842" t="s">
        <v>1676</v>
      </c>
      <c r="G842" t="s">
        <v>17</v>
      </c>
      <c r="H842" t="s">
        <v>1253</v>
      </c>
      <c r="I842" t="e">
        <f>_xlfn.XLOOKUP(ICT_questions_2022[[#This Row],[Question_nb]],Weights!#REF!,Weights!#REF!)</f>
        <v>#REF!</v>
      </c>
    </row>
    <row r="843" spans="1:9" x14ac:dyDescent="0.25">
      <c r="A843" s="2" t="s">
        <v>1188</v>
      </c>
      <c r="B843" s="2" t="s">
        <v>1254</v>
      </c>
      <c r="C843" t="s">
        <v>1669</v>
      </c>
      <c r="D843" t="s">
        <v>1730</v>
      </c>
      <c r="E843" t="s">
        <v>1452</v>
      </c>
      <c r="F843" t="s">
        <v>1677</v>
      </c>
      <c r="G843" t="s">
        <v>17</v>
      </c>
      <c r="H843" t="s">
        <v>1255</v>
      </c>
      <c r="I843" t="e">
        <f>_xlfn.XLOOKUP(ICT_questions_2022[[#This Row],[Question_nb]],Weights!#REF!,Weights!#REF!)</f>
        <v>#REF!</v>
      </c>
    </row>
    <row r="844" spans="1:9" x14ac:dyDescent="0.25">
      <c r="A844" s="2" t="s">
        <v>1188</v>
      </c>
      <c r="B844" s="2" t="s">
        <v>1256</v>
      </c>
      <c r="C844" t="s">
        <v>1669</v>
      </c>
      <c r="D844" t="s">
        <v>1730</v>
      </c>
      <c r="E844" t="s">
        <v>1452</v>
      </c>
      <c r="F844" t="s">
        <v>1678</v>
      </c>
      <c r="G844" t="s">
        <v>17</v>
      </c>
      <c r="H844" t="s">
        <v>1257</v>
      </c>
      <c r="I844" t="e">
        <f>_xlfn.XLOOKUP(ICT_questions_2022[[#This Row],[Question_nb]],Weights!#REF!,Weights!#REF!)</f>
        <v>#REF!</v>
      </c>
    </row>
    <row r="845" spans="1:9" x14ac:dyDescent="0.25">
      <c r="A845" s="2" t="s">
        <v>1258</v>
      </c>
      <c r="B845" s="2" t="s">
        <v>1259</v>
      </c>
      <c r="C845" t="s">
        <v>1679</v>
      </c>
      <c r="D845" t="s">
        <v>1721</v>
      </c>
      <c r="E845" t="s">
        <v>1449</v>
      </c>
      <c r="F845" t="s">
        <v>1477</v>
      </c>
      <c r="G845" t="s">
        <v>12</v>
      </c>
      <c r="H845" t="s">
        <v>133</v>
      </c>
      <c r="I845" t="e">
        <f>_xlfn.XLOOKUP(ICT_questions_2022[[#This Row],[Question_nb]],Weights!#REF!,Weights!#REF!)</f>
        <v>#REF!</v>
      </c>
    </row>
    <row r="846" spans="1:9" x14ac:dyDescent="0.25">
      <c r="A846" s="2" t="s">
        <v>1258</v>
      </c>
      <c r="B846" s="2" t="s">
        <v>1260</v>
      </c>
      <c r="C846" t="s">
        <v>1679</v>
      </c>
      <c r="D846" t="s">
        <v>1721</v>
      </c>
      <c r="E846" t="s">
        <v>1449</v>
      </c>
      <c r="F846" t="s">
        <v>1478</v>
      </c>
      <c r="G846" t="s">
        <v>12</v>
      </c>
      <c r="H846" t="s">
        <v>135</v>
      </c>
      <c r="I846" t="e">
        <f>_xlfn.XLOOKUP(ICT_questions_2022[[#This Row],[Question_nb]],Weights!#REF!,Weights!#REF!)</f>
        <v>#REF!</v>
      </c>
    </row>
    <row r="847" spans="1:9" x14ac:dyDescent="0.25">
      <c r="A847" s="2" t="s">
        <v>1258</v>
      </c>
      <c r="B847" s="2" t="s">
        <v>1261</v>
      </c>
      <c r="C847" t="s">
        <v>1679</v>
      </c>
      <c r="D847" t="s">
        <v>1721</v>
      </c>
      <c r="E847" t="s">
        <v>1449</v>
      </c>
      <c r="F847" t="s">
        <v>1479</v>
      </c>
      <c r="G847" t="s">
        <v>12</v>
      </c>
      <c r="H847" t="s">
        <v>137</v>
      </c>
      <c r="I847" t="e">
        <f>_xlfn.XLOOKUP(ICT_questions_2022[[#This Row],[Question_nb]],Weights!#REF!,Weights!#REF!)</f>
        <v>#REF!</v>
      </c>
    </row>
    <row r="848" spans="1:9" x14ac:dyDescent="0.25">
      <c r="A848" s="2" t="s">
        <v>1258</v>
      </c>
      <c r="B848" s="2" t="s">
        <v>1262</v>
      </c>
      <c r="C848" t="s">
        <v>1679</v>
      </c>
      <c r="D848" t="s">
        <v>1721</v>
      </c>
      <c r="E848" t="s">
        <v>1449</v>
      </c>
      <c r="F848" t="s">
        <v>1460</v>
      </c>
      <c r="G848" t="s">
        <v>12</v>
      </c>
      <c r="H848" t="s">
        <v>139</v>
      </c>
      <c r="I848" t="e">
        <f>_xlfn.XLOOKUP(ICT_questions_2022[[#This Row],[Question_nb]],Weights!#REF!,Weights!#REF!)</f>
        <v>#REF!</v>
      </c>
    </row>
    <row r="849" spans="1:9" x14ac:dyDescent="0.25">
      <c r="A849" s="2" t="s">
        <v>1258</v>
      </c>
      <c r="B849" s="2" t="s">
        <v>1263</v>
      </c>
      <c r="C849" t="s">
        <v>1679</v>
      </c>
      <c r="D849" t="s">
        <v>1721</v>
      </c>
      <c r="E849" t="s">
        <v>1449</v>
      </c>
      <c r="F849" t="s">
        <v>1480</v>
      </c>
      <c r="G849" t="s">
        <v>12</v>
      </c>
      <c r="H849" t="s">
        <v>141</v>
      </c>
      <c r="I849" t="e">
        <f>_xlfn.XLOOKUP(ICT_questions_2022[[#This Row],[Question_nb]],Weights!#REF!,Weights!#REF!)</f>
        <v>#REF!</v>
      </c>
    </row>
    <row r="850" spans="1:9" x14ac:dyDescent="0.25">
      <c r="A850" s="2" t="s">
        <v>1258</v>
      </c>
      <c r="B850" s="2" t="s">
        <v>1264</v>
      </c>
      <c r="C850" t="s">
        <v>1679</v>
      </c>
      <c r="D850" t="s">
        <v>1721</v>
      </c>
      <c r="E850" t="s">
        <v>1449</v>
      </c>
      <c r="F850" t="s">
        <v>1481</v>
      </c>
      <c r="G850" t="s">
        <v>12</v>
      </c>
      <c r="H850" t="s">
        <v>143</v>
      </c>
      <c r="I850" t="e">
        <f>_xlfn.XLOOKUP(ICT_questions_2022[[#This Row],[Question_nb]],Weights!#REF!,Weights!#REF!)</f>
        <v>#REF!</v>
      </c>
    </row>
    <row r="851" spans="1:9" x14ac:dyDescent="0.25">
      <c r="A851" s="2" t="s">
        <v>1258</v>
      </c>
      <c r="B851" s="2" t="s">
        <v>1265</v>
      </c>
      <c r="C851" t="s">
        <v>1679</v>
      </c>
      <c r="D851" t="s">
        <v>1721</v>
      </c>
      <c r="E851" t="s">
        <v>1449</v>
      </c>
      <c r="F851" t="s">
        <v>1680</v>
      </c>
      <c r="G851" t="s">
        <v>12</v>
      </c>
      <c r="H851" t="s">
        <v>1266</v>
      </c>
      <c r="I851" t="e">
        <f>_xlfn.XLOOKUP(ICT_questions_2022[[#This Row],[Question_nb]],Weights!#REF!,Weights!#REF!)</f>
        <v>#REF!</v>
      </c>
    </row>
    <row r="852" spans="1:9" x14ac:dyDescent="0.25">
      <c r="A852" s="2" t="s">
        <v>1258</v>
      </c>
      <c r="B852" s="2" t="s">
        <v>1267</v>
      </c>
      <c r="C852" t="s">
        <v>1679</v>
      </c>
      <c r="D852" t="s">
        <v>1721</v>
      </c>
      <c r="E852" t="s">
        <v>1451</v>
      </c>
      <c r="F852" t="s">
        <v>1477</v>
      </c>
      <c r="G852" t="s">
        <v>12</v>
      </c>
      <c r="H852" t="s">
        <v>147</v>
      </c>
      <c r="I852" t="e">
        <f>_xlfn.XLOOKUP(ICT_questions_2022[[#This Row],[Question_nb]],Weights!#REF!,Weights!#REF!)</f>
        <v>#REF!</v>
      </c>
    </row>
    <row r="853" spans="1:9" x14ac:dyDescent="0.25">
      <c r="A853" s="2" t="s">
        <v>1258</v>
      </c>
      <c r="B853" s="2" t="s">
        <v>1268</v>
      </c>
      <c r="C853" t="s">
        <v>1679</v>
      </c>
      <c r="D853" t="s">
        <v>1721</v>
      </c>
      <c r="E853" t="s">
        <v>1451</v>
      </c>
      <c r="F853" t="s">
        <v>1478</v>
      </c>
      <c r="G853" t="s">
        <v>12</v>
      </c>
      <c r="H853" t="s">
        <v>149</v>
      </c>
      <c r="I853" t="e">
        <f>_xlfn.XLOOKUP(ICT_questions_2022[[#This Row],[Question_nb]],Weights!#REF!,Weights!#REF!)</f>
        <v>#REF!</v>
      </c>
    </row>
    <row r="854" spans="1:9" x14ac:dyDescent="0.25">
      <c r="A854" s="2" t="s">
        <v>1258</v>
      </c>
      <c r="B854" s="2" t="s">
        <v>1269</v>
      </c>
      <c r="C854" t="s">
        <v>1679</v>
      </c>
      <c r="D854" t="s">
        <v>1721</v>
      </c>
      <c r="E854" t="s">
        <v>1451</v>
      </c>
      <c r="F854" t="s">
        <v>1479</v>
      </c>
      <c r="G854" t="s">
        <v>12</v>
      </c>
      <c r="H854" t="s">
        <v>151</v>
      </c>
      <c r="I854" t="e">
        <f>_xlfn.XLOOKUP(ICT_questions_2022[[#This Row],[Question_nb]],Weights!#REF!,Weights!#REF!)</f>
        <v>#REF!</v>
      </c>
    </row>
    <row r="855" spans="1:9" x14ac:dyDescent="0.25">
      <c r="A855" s="2" t="s">
        <v>1258</v>
      </c>
      <c r="B855" s="2" t="s">
        <v>1270</v>
      </c>
      <c r="C855" t="s">
        <v>1679</v>
      </c>
      <c r="D855" t="s">
        <v>1721</v>
      </c>
      <c r="E855" t="s">
        <v>1451</v>
      </c>
      <c r="F855" t="s">
        <v>1460</v>
      </c>
      <c r="G855" t="s">
        <v>12</v>
      </c>
      <c r="H855" t="s">
        <v>153</v>
      </c>
      <c r="I855" t="e">
        <f>_xlfn.XLOOKUP(ICT_questions_2022[[#This Row],[Question_nb]],Weights!#REF!,Weights!#REF!)</f>
        <v>#REF!</v>
      </c>
    </row>
    <row r="856" spans="1:9" x14ac:dyDescent="0.25">
      <c r="A856" s="2" t="s">
        <v>1258</v>
      </c>
      <c r="B856" s="2" t="s">
        <v>1271</v>
      </c>
      <c r="C856" t="s">
        <v>1679</v>
      </c>
      <c r="D856" t="s">
        <v>1721</v>
      </c>
      <c r="E856" t="s">
        <v>1451</v>
      </c>
      <c r="F856" t="s">
        <v>1480</v>
      </c>
      <c r="G856" t="s">
        <v>12</v>
      </c>
      <c r="H856" t="s">
        <v>155</v>
      </c>
      <c r="I856" t="e">
        <f>_xlfn.XLOOKUP(ICT_questions_2022[[#This Row],[Question_nb]],Weights!#REF!,Weights!#REF!)</f>
        <v>#REF!</v>
      </c>
    </row>
    <row r="857" spans="1:9" x14ac:dyDescent="0.25">
      <c r="A857" s="2" t="s">
        <v>1258</v>
      </c>
      <c r="B857" s="2" t="s">
        <v>1272</v>
      </c>
      <c r="C857" t="s">
        <v>1679</v>
      </c>
      <c r="D857" t="s">
        <v>1721</v>
      </c>
      <c r="E857" t="s">
        <v>1451</v>
      </c>
      <c r="F857" t="s">
        <v>1481</v>
      </c>
      <c r="G857" t="s">
        <v>12</v>
      </c>
      <c r="H857" t="s">
        <v>157</v>
      </c>
      <c r="I857" t="e">
        <f>_xlfn.XLOOKUP(ICT_questions_2022[[#This Row],[Question_nb]],Weights!#REF!,Weights!#REF!)</f>
        <v>#REF!</v>
      </c>
    </row>
    <row r="858" spans="1:9" x14ac:dyDescent="0.25">
      <c r="A858" s="2" t="s">
        <v>1258</v>
      </c>
      <c r="B858" s="2" t="s">
        <v>1273</v>
      </c>
      <c r="C858" t="s">
        <v>1679</v>
      </c>
      <c r="D858" t="s">
        <v>1721</v>
      </c>
      <c r="E858" t="s">
        <v>1451</v>
      </c>
      <c r="F858" t="s">
        <v>1680</v>
      </c>
      <c r="G858" t="s">
        <v>12</v>
      </c>
      <c r="H858" t="s">
        <v>1274</v>
      </c>
      <c r="I858" t="e">
        <f>_xlfn.XLOOKUP(ICT_questions_2022[[#This Row],[Question_nb]],Weights!#REF!,Weights!#REF!)</f>
        <v>#REF!</v>
      </c>
    </row>
    <row r="859" spans="1:9" x14ac:dyDescent="0.25">
      <c r="A859" s="2" t="s">
        <v>1258</v>
      </c>
      <c r="B859" s="2" t="s">
        <v>1275</v>
      </c>
      <c r="C859" t="s">
        <v>1679</v>
      </c>
      <c r="D859" t="s">
        <v>1721</v>
      </c>
      <c r="E859" t="s">
        <v>1452</v>
      </c>
      <c r="F859" t="s">
        <v>1477</v>
      </c>
      <c r="G859" t="s">
        <v>12</v>
      </c>
      <c r="H859" t="s">
        <v>161</v>
      </c>
      <c r="I859" t="e">
        <f>_xlfn.XLOOKUP(ICT_questions_2022[[#This Row],[Question_nb]],Weights!#REF!,Weights!#REF!)</f>
        <v>#REF!</v>
      </c>
    </row>
    <row r="860" spans="1:9" x14ac:dyDescent="0.25">
      <c r="A860" s="2" t="s">
        <v>1258</v>
      </c>
      <c r="B860" s="2" t="s">
        <v>1276</v>
      </c>
      <c r="C860" t="s">
        <v>1679</v>
      </c>
      <c r="D860" t="s">
        <v>1721</v>
      </c>
      <c r="E860" t="s">
        <v>1452</v>
      </c>
      <c r="F860" t="s">
        <v>1478</v>
      </c>
      <c r="G860" t="s">
        <v>12</v>
      </c>
      <c r="H860" t="s">
        <v>163</v>
      </c>
      <c r="I860" t="e">
        <f>_xlfn.XLOOKUP(ICT_questions_2022[[#This Row],[Question_nb]],Weights!#REF!,Weights!#REF!)</f>
        <v>#REF!</v>
      </c>
    </row>
    <row r="861" spans="1:9" x14ac:dyDescent="0.25">
      <c r="A861" s="2" t="s">
        <v>1258</v>
      </c>
      <c r="B861" s="2" t="s">
        <v>1277</v>
      </c>
      <c r="C861" t="s">
        <v>1679</v>
      </c>
      <c r="D861" t="s">
        <v>1721</v>
      </c>
      <c r="E861" t="s">
        <v>1452</v>
      </c>
      <c r="F861" t="s">
        <v>1479</v>
      </c>
      <c r="G861" t="s">
        <v>12</v>
      </c>
      <c r="H861" t="s">
        <v>165</v>
      </c>
      <c r="I861" t="e">
        <f>_xlfn.XLOOKUP(ICT_questions_2022[[#This Row],[Question_nb]],Weights!#REF!,Weights!#REF!)</f>
        <v>#REF!</v>
      </c>
    </row>
    <row r="862" spans="1:9" x14ac:dyDescent="0.25">
      <c r="A862" s="2" t="s">
        <v>1258</v>
      </c>
      <c r="B862" s="2" t="s">
        <v>1278</v>
      </c>
      <c r="C862" t="s">
        <v>1679</v>
      </c>
      <c r="D862" t="s">
        <v>1721</v>
      </c>
      <c r="E862" t="s">
        <v>1452</v>
      </c>
      <c r="F862" t="s">
        <v>1460</v>
      </c>
      <c r="G862" t="s">
        <v>12</v>
      </c>
      <c r="H862" t="s">
        <v>167</v>
      </c>
      <c r="I862" t="e">
        <f>_xlfn.XLOOKUP(ICT_questions_2022[[#This Row],[Question_nb]],Weights!#REF!,Weights!#REF!)</f>
        <v>#REF!</v>
      </c>
    </row>
    <row r="863" spans="1:9" x14ac:dyDescent="0.25">
      <c r="A863" s="2" t="s">
        <v>1258</v>
      </c>
      <c r="B863" s="2" t="s">
        <v>1279</v>
      </c>
      <c r="C863" t="s">
        <v>1679</v>
      </c>
      <c r="D863" t="s">
        <v>1721</v>
      </c>
      <c r="E863" t="s">
        <v>1452</v>
      </c>
      <c r="F863" t="s">
        <v>1480</v>
      </c>
      <c r="G863" t="s">
        <v>12</v>
      </c>
      <c r="H863" t="s">
        <v>169</v>
      </c>
      <c r="I863" t="e">
        <f>_xlfn.XLOOKUP(ICT_questions_2022[[#This Row],[Question_nb]],Weights!#REF!,Weights!#REF!)</f>
        <v>#REF!</v>
      </c>
    </row>
    <row r="864" spans="1:9" x14ac:dyDescent="0.25">
      <c r="A864" s="2" t="s">
        <v>1258</v>
      </c>
      <c r="B864" s="2" t="s">
        <v>1280</v>
      </c>
      <c r="C864" t="s">
        <v>1679</v>
      </c>
      <c r="D864" t="s">
        <v>1721</v>
      </c>
      <c r="E864" t="s">
        <v>1452</v>
      </c>
      <c r="F864" t="s">
        <v>1481</v>
      </c>
      <c r="G864" t="s">
        <v>12</v>
      </c>
      <c r="H864" t="s">
        <v>171</v>
      </c>
      <c r="I864" t="e">
        <f>_xlfn.XLOOKUP(ICT_questions_2022[[#This Row],[Question_nb]],Weights!#REF!,Weights!#REF!)</f>
        <v>#REF!</v>
      </c>
    </row>
    <row r="865" spans="1:9" x14ac:dyDescent="0.25">
      <c r="A865" s="2" t="s">
        <v>1258</v>
      </c>
      <c r="B865" s="2" t="s">
        <v>1281</v>
      </c>
      <c r="C865" t="s">
        <v>1679</v>
      </c>
      <c r="D865" t="s">
        <v>1721</v>
      </c>
      <c r="E865" t="s">
        <v>1452</v>
      </c>
      <c r="F865" t="s">
        <v>1680</v>
      </c>
      <c r="G865" t="s">
        <v>12</v>
      </c>
      <c r="H865" t="s">
        <v>1282</v>
      </c>
      <c r="I865" t="e">
        <f>_xlfn.XLOOKUP(ICT_questions_2022[[#This Row],[Question_nb]],Weights!#REF!,Weights!#REF!)</f>
        <v>#REF!</v>
      </c>
    </row>
    <row r="866" spans="1:9" x14ac:dyDescent="0.25">
      <c r="A866" s="2" t="s">
        <v>1283</v>
      </c>
      <c r="B866" s="2" t="s">
        <v>1284</v>
      </c>
      <c r="C866" t="s">
        <v>1681</v>
      </c>
      <c r="D866" t="s">
        <v>1730</v>
      </c>
      <c r="E866" t="s">
        <v>1449</v>
      </c>
      <c r="F866" t="s">
        <v>1682</v>
      </c>
      <c r="G866" t="s">
        <v>17</v>
      </c>
      <c r="H866" t="s">
        <v>1285</v>
      </c>
      <c r="I866" t="e">
        <f>_xlfn.XLOOKUP(ICT_questions_2022[[#This Row],[Question_nb]],Weights!#REF!,Weights!#REF!)</f>
        <v>#REF!</v>
      </c>
    </row>
    <row r="867" spans="1:9" x14ac:dyDescent="0.25">
      <c r="A867" s="2" t="s">
        <v>1283</v>
      </c>
      <c r="B867" s="2" t="s">
        <v>1286</v>
      </c>
      <c r="C867" t="s">
        <v>1681</v>
      </c>
      <c r="D867" t="s">
        <v>1730</v>
      </c>
      <c r="E867" t="s">
        <v>1449</v>
      </c>
      <c r="F867" t="s">
        <v>1680</v>
      </c>
      <c r="G867" t="s">
        <v>17</v>
      </c>
      <c r="H867" t="s">
        <v>958</v>
      </c>
      <c r="I867" t="e">
        <f>_xlfn.XLOOKUP(ICT_questions_2022[[#This Row],[Question_nb]],Weights!#REF!,Weights!#REF!)</f>
        <v>#REF!</v>
      </c>
    </row>
    <row r="868" spans="1:9" x14ac:dyDescent="0.25">
      <c r="A868" s="2" t="s">
        <v>1283</v>
      </c>
      <c r="B868" s="2" t="s">
        <v>1287</v>
      </c>
      <c r="C868" t="s">
        <v>1681</v>
      </c>
      <c r="D868" t="s">
        <v>1730</v>
      </c>
      <c r="E868" t="s">
        <v>1449</v>
      </c>
      <c r="F868" t="s">
        <v>1683</v>
      </c>
      <c r="G868" t="s">
        <v>17</v>
      </c>
      <c r="H868" t="s">
        <v>1288</v>
      </c>
      <c r="I868" t="e">
        <f>_xlfn.XLOOKUP(ICT_questions_2022[[#This Row],[Question_nb]],Weights!#REF!,Weights!#REF!)</f>
        <v>#REF!</v>
      </c>
    </row>
    <row r="869" spans="1:9" x14ac:dyDescent="0.25">
      <c r="A869" s="2" t="s">
        <v>1283</v>
      </c>
      <c r="B869" s="2" t="s">
        <v>1289</v>
      </c>
      <c r="C869" t="s">
        <v>1681</v>
      </c>
      <c r="D869" t="s">
        <v>1730</v>
      </c>
      <c r="E869" t="s">
        <v>1449</v>
      </c>
      <c r="F869" t="s">
        <v>1684</v>
      </c>
      <c r="G869" t="s">
        <v>17</v>
      </c>
      <c r="H869" t="s">
        <v>1290</v>
      </c>
      <c r="I869" t="e">
        <f>_xlfn.XLOOKUP(ICT_questions_2022[[#This Row],[Question_nb]],Weights!#REF!,Weights!#REF!)</f>
        <v>#REF!</v>
      </c>
    </row>
    <row r="870" spans="1:9" x14ac:dyDescent="0.25">
      <c r="A870" s="2" t="s">
        <v>1283</v>
      </c>
      <c r="B870" s="2" t="s">
        <v>1291</v>
      </c>
      <c r="C870" t="s">
        <v>1681</v>
      </c>
      <c r="D870" t="s">
        <v>1730</v>
      </c>
      <c r="E870" t="s">
        <v>1449</v>
      </c>
      <c r="F870" t="s">
        <v>1685</v>
      </c>
      <c r="G870" t="s">
        <v>17</v>
      </c>
      <c r="H870" t="s">
        <v>1292</v>
      </c>
      <c r="I870" t="e">
        <f>_xlfn.XLOOKUP(ICT_questions_2022[[#This Row],[Question_nb]],Weights!#REF!,Weights!#REF!)</f>
        <v>#REF!</v>
      </c>
    </row>
    <row r="871" spans="1:9" x14ac:dyDescent="0.25">
      <c r="A871" s="2" t="s">
        <v>1283</v>
      </c>
      <c r="B871" s="2" t="s">
        <v>1293</v>
      </c>
      <c r="C871" t="s">
        <v>1681</v>
      </c>
      <c r="D871" t="s">
        <v>1730</v>
      </c>
      <c r="E871" t="s">
        <v>1449</v>
      </c>
      <c r="F871" t="s">
        <v>1686</v>
      </c>
      <c r="G871" t="s">
        <v>17</v>
      </c>
      <c r="H871" t="s">
        <v>1294</v>
      </c>
      <c r="I871" t="e">
        <f>_xlfn.XLOOKUP(ICT_questions_2022[[#This Row],[Question_nb]],Weights!#REF!,Weights!#REF!)</f>
        <v>#REF!</v>
      </c>
    </row>
    <row r="872" spans="1:9" x14ac:dyDescent="0.25">
      <c r="A872" s="2" t="s">
        <v>1283</v>
      </c>
      <c r="B872" s="2" t="s">
        <v>1295</v>
      </c>
      <c r="C872" t="s">
        <v>1681</v>
      </c>
      <c r="D872" t="s">
        <v>1730</v>
      </c>
      <c r="E872" t="s">
        <v>1449</v>
      </c>
      <c r="F872" t="s">
        <v>1687</v>
      </c>
      <c r="G872" t="s">
        <v>17</v>
      </c>
      <c r="H872" t="s">
        <v>1296</v>
      </c>
      <c r="I872" t="e">
        <f>_xlfn.XLOOKUP(ICT_questions_2022[[#This Row],[Question_nb]],Weights!#REF!,Weights!#REF!)</f>
        <v>#REF!</v>
      </c>
    </row>
    <row r="873" spans="1:9" x14ac:dyDescent="0.25">
      <c r="A873" s="2" t="s">
        <v>1283</v>
      </c>
      <c r="B873" s="2" t="s">
        <v>1297</v>
      </c>
      <c r="C873" t="s">
        <v>1681</v>
      </c>
      <c r="D873" t="s">
        <v>1730</v>
      </c>
      <c r="E873" t="s">
        <v>1449</v>
      </c>
      <c r="F873" t="s">
        <v>1688</v>
      </c>
      <c r="G873" t="s">
        <v>17</v>
      </c>
      <c r="H873" t="s">
        <v>1298</v>
      </c>
      <c r="I873" t="e">
        <f>_xlfn.XLOOKUP(ICT_questions_2022[[#This Row],[Question_nb]],Weights!#REF!,Weights!#REF!)</f>
        <v>#REF!</v>
      </c>
    </row>
    <row r="874" spans="1:9" x14ac:dyDescent="0.25">
      <c r="A874" s="2" t="s">
        <v>1283</v>
      </c>
      <c r="B874" s="2" t="s">
        <v>1299</v>
      </c>
      <c r="C874" t="s">
        <v>1681</v>
      </c>
      <c r="D874" t="s">
        <v>1730</v>
      </c>
      <c r="E874" t="s">
        <v>1449</v>
      </c>
      <c r="F874" t="s">
        <v>1689</v>
      </c>
      <c r="G874" t="s">
        <v>17</v>
      </c>
      <c r="H874" t="s">
        <v>1300</v>
      </c>
      <c r="I874" t="e">
        <f>_xlfn.XLOOKUP(ICT_questions_2022[[#This Row],[Question_nb]],Weights!#REF!,Weights!#REF!)</f>
        <v>#REF!</v>
      </c>
    </row>
    <row r="875" spans="1:9" x14ac:dyDescent="0.25">
      <c r="A875" s="2" t="s">
        <v>1283</v>
      </c>
      <c r="B875" s="2" t="s">
        <v>1301</v>
      </c>
      <c r="C875" t="s">
        <v>1681</v>
      </c>
      <c r="D875" t="s">
        <v>1730</v>
      </c>
      <c r="E875" t="s">
        <v>1449</v>
      </c>
      <c r="F875" t="s">
        <v>1632</v>
      </c>
      <c r="G875" t="s">
        <v>17</v>
      </c>
      <c r="H875" t="s">
        <v>818</v>
      </c>
      <c r="I875" t="e">
        <f>_xlfn.XLOOKUP(ICT_questions_2022[[#This Row],[Question_nb]],Weights!#REF!,Weights!#REF!)</f>
        <v>#REF!</v>
      </c>
    </row>
    <row r="876" spans="1:9" x14ac:dyDescent="0.25">
      <c r="A876" s="2" t="s">
        <v>1283</v>
      </c>
      <c r="B876" s="2" t="s">
        <v>1302</v>
      </c>
      <c r="C876" t="s">
        <v>1681</v>
      </c>
      <c r="D876" t="s">
        <v>1730</v>
      </c>
      <c r="E876" t="s">
        <v>1451</v>
      </c>
      <c r="F876" t="s">
        <v>1682</v>
      </c>
      <c r="G876" t="s">
        <v>17</v>
      </c>
      <c r="H876" t="s">
        <v>1303</v>
      </c>
      <c r="I876" t="e">
        <f>_xlfn.XLOOKUP(ICT_questions_2022[[#This Row],[Question_nb]],Weights!#REF!,Weights!#REF!)</f>
        <v>#REF!</v>
      </c>
    </row>
    <row r="877" spans="1:9" x14ac:dyDescent="0.25">
      <c r="A877" s="2" t="s">
        <v>1283</v>
      </c>
      <c r="B877" s="2" t="s">
        <v>1304</v>
      </c>
      <c r="C877" t="s">
        <v>1681</v>
      </c>
      <c r="D877" t="s">
        <v>1730</v>
      </c>
      <c r="E877" t="s">
        <v>1451</v>
      </c>
      <c r="F877" t="s">
        <v>1680</v>
      </c>
      <c r="G877" t="s">
        <v>17</v>
      </c>
      <c r="H877" t="s">
        <v>970</v>
      </c>
      <c r="I877" t="e">
        <f>_xlfn.XLOOKUP(ICT_questions_2022[[#This Row],[Question_nb]],Weights!#REF!,Weights!#REF!)</f>
        <v>#REF!</v>
      </c>
    </row>
    <row r="878" spans="1:9" x14ac:dyDescent="0.25">
      <c r="A878" s="2" t="s">
        <v>1283</v>
      </c>
      <c r="B878" s="2" t="s">
        <v>1305</v>
      </c>
      <c r="C878" t="s">
        <v>1681</v>
      </c>
      <c r="D878" t="s">
        <v>1730</v>
      </c>
      <c r="E878" t="s">
        <v>1451</v>
      </c>
      <c r="F878" t="s">
        <v>1683</v>
      </c>
      <c r="G878" t="s">
        <v>17</v>
      </c>
      <c r="H878" t="s">
        <v>1306</v>
      </c>
      <c r="I878" t="e">
        <f>_xlfn.XLOOKUP(ICT_questions_2022[[#This Row],[Question_nb]],Weights!#REF!,Weights!#REF!)</f>
        <v>#REF!</v>
      </c>
    </row>
    <row r="879" spans="1:9" x14ac:dyDescent="0.25">
      <c r="A879" s="2" t="s">
        <v>1283</v>
      </c>
      <c r="B879" s="2" t="s">
        <v>1307</v>
      </c>
      <c r="C879" t="s">
        <v>1681</v>
      </c>
      <c r="D879" t="s">
        <v>1730</v>
      </c>
      <c r="E879" t="s">
        <v>1451</v>
      </c>
      <c r="F879" t="s">
        <v>1684</v>
      </c>
      <c r="G879" t="s">
        <v>17</v>
      </c>
      <c r="H879" t="s">
        <v>1308</v>
      </c>
      <c r="I879" t="e">
        <f>_xlfn.XLOOKUP(ICT_questions_2022[[#This Row],[Question_nb]],Weights!#REF!,Weights!#REF!)</f>
        <v>#REF!</v>
      </c>
    </row>
    <row r="880" spans="1:9" x14ac:dyDescent="0.25">
      <c r="A880" s="2" t="s">
        <v>1283</v>
      </c>
      <c r="B880" s="2" t="s">
        <v>1309</v>
      </c>
      <c r="C880" t="s">
        <v>1681</v>
      </c>
      <c r="D880" t="s">
        <v>1730</v>
      </c>
      <c r="E880" t="s">
        <v>1451</v>
      </c>
      <c r="F880" t="s">
        <v>1685</v>
      </c>
      <c r="G880" t="s">
        <v>17</v>
      </c>
      <c r="H880" t="s">
        <v>1310</v>
      </c>
      <c r="I880" t="e">
        <f>_xlfn.XLOOKUP(ICT_questions_2022[[#This Row],[Question_nb]],Weights!#REF!,Weights!#REF!)</f>
        <v>#REF!</v>
      </c>
    </row>
    <row r="881" spans="1:9" x14ac:dyDescent="0.25">
      <c r="A881" s="2" t="s">
        <v>1283</v>
      </c>
      <c r="B881" s="2" t="s">
        <v>1311</v>
      </c>
      <c r="C881" t="s">
        <v>1681</v>
      </c>
      <c r="D881" t="s">
        <v>1730</v>
      </c>
      <c r="E881" t="s">
        <v>1451</v>
      </c>
      <c r="F881" t="s">
        <v>1686</v>
      </c>
      <c r="G881" t="s">
        <v>17</v>
      </c>
      <c r="H881" t="s">
        <v>1312</v>
      </c>
      <c r="I881" t="e">
        <f>_xlfn.XLOOKUP(ICT_questions_2022[[#This Row],[Question_nb]],Weights!#REF!,Weights!#REF!)</f>
        <v>#REF!</v>
      </c>
    </row>
    <row r="882" spans="1:9" x14ac:dyDescent="0.25">
      <c r="A882" s="2" t="s">
        <v>1283</v>
      </c>
      <c r="B882" s="2" t="s">
        <v>1313</v>
      </c>
      <c r="C882" t="s">
        <v>1681</v>
      </c>
      <c r="D882" t="s">
        <v>1730</v>
      </c>
      <c r="E882" t="s">
        <v>1451</v>
      </c>
      <c r="F882" t="s">
        <v>1687</v>
      </c>
      <c r="G882" t="s">
        <v>17</v>
      </c>
      <c r="H882" t="s">
        <v>1314</v>
      </c>
      <c r="I882" t="e">
        <f>_xlfn.XLOOKUP(ICT_questions_2022[[#This Row],[Question_nb]],Weights!#REF!,Weights!#REF!)</f>
        <v>#REF!</v>
      </c>
    </row>
    <row r="883" spans="1:9" x14ac:dyDescent="0.25">
      <c r="A883" s="2" t="s">
        <v>1283</v>
      </c>
      <c r="B883" s="2" t="s">
        <v>1315</v>
      </c>
      <c r="C883" t="s">
        <v>1681</v>
      </c>
      <c r="D883" t="s">
        <v>1730</v>
      </c>
      <c r="E883" t="s">
        <v>1451</v>
      </c>
      <c r="F883" t="s">
        <v>1688</v>
      </c>
      <c r="G883" t="s">
        <v>17</v>
      </c>
      <c r="H883" t="s">
        <v>1316</v>
      </c>
      <c r="I883" t="e">
        <f>_xlfn.XLOOKUP(ICT_questions_2022[[#This Row],[Question_nb]],Weights!#REF!,Weights!#REF!)</f>
        <v>#REF!</v>
      </c>
    </row>
    <row r="884" spans="1:9" x14ac:dyDescent="0.25">
      <c r="A884" s="2" t="s">
        <v>1283</v>
      </c>
      <c r="B884" s="2" t="s">
        <v>1317</v>
      </c>
      <c r="C884" t="s">
        <v>1681</v>
      </c>
      <c r="D884" t="s">
        <v>1730</v>
      </c>
      <c r="E884" t="s">
        <v>1451</v>
      </c>
      <c r="F884" t="s">
        <v>1689</v>
      </c>
      <c r="G884" t="s">
        <v>17</v>
      </c>
      <c r="H884" t="s">
        <v>1318</v>
      </c>
      <c r="I884" t="e">
        <f>_xlfn.XLOOKUP(ICT_questions_2022[[#This Row],[Question_nb]],Weights!#REF!,Weights!#REF!)</f>
        <v>#REF!</v>
      </c>
    </row>
    <row r="885" spans="1:9" x14ac:dyDescent="0.25">
      <c r="A885" s="2" t="s">
        <v>1283</v>
      </c>
      <c r="B885" s="2" t="s">
        <v>1319</v>
      </c>
      <c r="C885" t="s">
        <v>1681</v>
      </c>
      <c r="D885" t="s">
        <v>1730</v>
      </c>
      <c r="E885" t="s">
        <v>1451</v>
      </c>
      <c r="F885" t="s">
        <v>1632</v>
      </c>
      <c r="G885" t="s">
        <v>17</v>
      </c>
      <c r="H885" t="s">
        <v>849</v>
      </c>
      <c r="I885" t="e">
        <f>_xlfn.XLOOKUP(ICT_questions_2022[[#This Row],[Question_nb]],Weights!#REF!,Weights!#REF!)</f>
        <v>#REF!</v>
      </c>
    </row>
    <row r="886" spans="1:9" x14ac:dyDescent="0.25">
      <c r="A886" s="2" t="s">
        <v>1283</v>
      </c>
      <c r="B886" s="2" t="s">
        <v>1320</v>
      </c>
      <c r="C886" t="s">
        <v>1681</v>
      </c>
      <c r="D886" t="s">
        <v>1730</v>
      </c>
      <c r="E886" t="s">
        <v>1452</v>
      </c>
      <c r="F886" t="s">
        <v>1682</v>
      </c>
      <c r="G886" t="s">
        <v>17</v>
      </c>
      <c r="H886" t="s">
        <v>1321</v>
      </c>
      <c r="I886" t="e">
        <f>_xlfn.XLOOKUP(ICT_questions_2022[[#This Row],[Question_nb]],Weights!#REF!,Weights!#REF!)</f>
        <v>#REF!</v>
      </c>
    </row>
    <row r="887" spans="1:9" x14ac:dyDescent="0.25">
      <c r="A887" s="2" t="s">
        <v>1283</v>
      </c>
      <c r="B887" s="2" t="s">
        <v>1322</v>
      </c>
      <c r="C887" t="s">
        <v>1681</v>
      </c>
      <c r="D887" t="s">
        <v>1730</v>
      </c>
      <c r="E887" t="s">
        <v>1452</v>
      </c>
      <c r="F887" t="s">
        <v>1680</v>
      </c>
      <c r="G887" t="s">
        <v>17</v>
      </c>
      <c r="H887" t="s">
        <v>982</v>
      </c>
      <c r="I887" t="e">
        <f>_xlfn.XLOOKUP(ICT_questions_2022[[#This Row],[Question_nb]],Weights!#REF!,Weights!#REF!)</f>
        <v>#REF!</v>
      </c>
    </row>
    <row r="888" spans="1:9" x14ac:dyDescent="0.25">
      <c r="A888" s="2" t="s">
        <v>1283</v>
      </c>
      <c r="B888" s="2" t="s">
        <v>1323</v>
      </c>
      <c r="C888" t="s">
        <v>1681</v>
      </c>
      <c r="D888" t="s">
        <v>1730</v>
      </c>
      <c r="E888" t="s">
        <v>1452</v>
      </c>
      <c r="F888" t="s">
        <v>1683</v>
      </c>
      <c r="G888" t="s">
        <v>17</v>
      </c>
      <c r="H888" t="s">
        <v>1324</v>
      </c>
      <c r="I888" t="e">
        <f>_xlfn.XLOOKUP(ICT_questions_2022[[#This Row],[Question_nb]],Weights!#REF!,Weights!#REF!)</f>
        <v>#REF!</v>
      </c>
    </row>
    <row r="889" spans="1:9" x14ac:dyDescent="0.25">
      <c r="A889" s="2" t="s">
        <v>1283</v>
      </c>
      <c r="B889" s="2" t="s">
        <v>1325</v>
      </c>
      <c r="C889" t="s">
        <v>1681</v>
      </c>
      <c r="D889" t="s">
        <v>1730</v>
      </c>
      <c r="E889" t="s">
        <v>1452</v>
      </c>
      <c r="F889" t="s">
        <v>1684</v>
      </c>
      <c r="G889" t="s">
        <v>17</v>
      </c>
      <c r="H889" t="s">
        <v>1326</v>
      </c>
      <c r="I889" t="e">
        <f>_xlfn.XLOOKUP(ICT_questions_2022[[#This Row],[Question_nb]],Weights!#REF!,Weights!#REF!)</f>
        <v>#REF!</v>
      </c>
    </row>
    <row r="890" spans="1:9" x14ac:dyDescent="0.25">
      <c r="A890" s="2" t="s">
        <v>1283</v>
      </c>
      <c r="B890" s="2" t="s">
        <v>1327</v>
      </c>
      <c r="C890" t="s">
        <v>1681</v>
      </c>
      <c r="D890" t="s">
        <v>1730</v>
      </c>
      <c r="E890" t="s">
        <v>1452</v>
      </c>
      <c r="F890" t="s">
        <v>1685</v>
      </c>
      <c r="G890" t="s">
        <v>17</v>
      </c>
      <c r="H890" t="s">
        <v>1328</v>
      </c>
      <c r="I890" t="e">
        <f>_xlfn.XLOOKUP(ICT_questions_2022[[#This Row],[Question_nb]],Weights!#REF!,Weights!#REF!)</f>
        <v>#REF!</v>
      </c>
    </row>
    <row r="891" spans="1:9" x14ac:dyDescent="0.25">
      <c r="A891" s="2" t="s">
        <v>1283</v>
      </c>
      <c r="B891" s="2" t="s">
        <v>1329</v>
      </c>
      <c r="C891" t="s">
        <v>1681</v>
      </c>
      <c r="D891" t="s">
        <v>1730</v>
      </c>
      <c r="E891" t="s">
        <v>1452</v>
      </c>
      <c r="F891" t="s">
        <v>1686</v>
      </c>
      <c r="G891" t="s">
        <v>17</v>
      </c>
      <c r="H891" t="s">
        <v>1330</v>
      </c>
      <c r="I891" t="e">
        <f>_xlfn.XLOOKUP(ICT_questions_2022[[#This Row],[Question_nb]],Weights!#REF!,Weights!#REF!)</f>
        <v>#REF!</v>
      </c>
    </row>
    <row r="892" spans="1:9" x14ac:dyDescent="0.25">
      <c r="A892" s="2" t="s">
        <v>1283</v>
      </c>
      <c r="B892" s="2" t="s">
        <v>1331</v>
      </c>
      <c r="C892" t="s">
        <v>1681</v>
      </c>
      <c r="D892" t="s">
        <v>1730</v>
      </c>
      <c r="E892" t="s">
        <v>1452</v>
      </c>
      <c r="F892" t="s">
        <v>1687</v>
      </c>
      <c r="G892" t="s">
        <v>17</v>
      </c>
      <c r="H892" t="s">
        <v>1332</v>
      </c>
      <c r="I892" t="e">
        <f>_xlfn.XLOOKUP(ICT_questions_2022[[#This Row],[Question_nb]],Weights!#REF!,Weights!#REF!)</f>
        <v>#REF!</v>
      </c>
    </row>
    <row r="893" spans="1:9" x14ac:dyDescent="0.25">
      <c r="A893" s="2" t="s">
        <v>1283</v>
      </c>
      <c r="B893" s="2" t="s">
        <v>1333</v>
      </c>
      <c r="C893" t="s">
        <v>1681</v>
      </c>
      <c r="D893" t="s">
        <v>1730</v>
      </c>
      <c r="E893" t="s">
        <v>1452</v>
      </c>
      <c r="F893" t="s">
        <v>1688</v>
      </c>
      <c r="G893" t="s">
        <v>17</v>
      </c>
      <c r="H893" t="s">
        <v>1334</v>
      </c>
      <c r="I893" t="e">
        <f>_xlfn.XLOOKUP(ICT_questions_2022[[#This Row],[Question_nb]],Weights!#REF!,Weights!#REF!)</f>
        <v>#REF!</v>
      </c>
    </row>
    <row r="894" spans="1:9" x14ac:dyDescent="0.25">
      <c r="A894" s="2" t="s">
        <v>1283</v>
      </c>
      <c r="B894" s="2" t="s">
        <v>1335</v>
      </c>
      <c r="C894" t="s">
        <v>1681</v>
      </c>
      <c r="D894" t="s">
        <v>1730</v>
      </c>
      <c r="E894" t="s">
        <v>1452</v>
      </c>
      <c r="F894" t="s">
        <v>1689</v>
      </c>
      <c r="G894" t="s">
        <v>17</v>
      </c>
      <c r="H894" t="s">
        <v>1336</v>
      </c>
      <c r="I894" t="e">
        <f>_xlfn.XLOOKUP(ICT_questions_2022[[#This Row],[Question_nb]],Weights!#REF!,Weights!#REF!)</f>
        <v>#REF!</v>
      </c>
    </row>
    <row r="895" spans="1:9" x14ac:dyDescent="0.25">
      <c r="A895" s="2" t="s">
        <v>1283</v>
      </c>
      <c r="B895" s="2" t="s">
        <v>1337</v>
      </c>
      <c r="C895" t="s">
        <v>1681</v>
      </c>
      <c r="D895" t="s">
        <v>1730</v>
      </c>
      <c r="E895" t="s">
        <v>1452</v>
      </c>
      <c r="F895" t="s">
        <v>1632</v>
      </c>
      <c r="G895" t="s">
        <v>17</v>
      </c>
      <c r="H895" t="s">
        <v>880</v>
      </c>
      <c r="I895" t="e">
        <f>_xlfn.XLOOKUP(ICT_questions_2022[[#This Row],[Question_nb]],Weights!#REF!,Weights!#REF!)</f>
        <v>#REF!</v>
      </c>
    </row>
    <row r="896" spans="1:9" x14ac:dyDescent="0.25">
      <c r="A896" s="2" t="s">
        <v>1283</v>
      </c>
      <c r="B896" s="2" t="s">
        <v>1338</v>
      </c>
      <c r="C896" t="s">
        <v>1681</v>
      </c>
      <c r="D896" t="s">
        <v>1737</v>
      </c>
      <c r="E896" t="s">
        <v>1449</v>
      </c>
      <c r="F896" t="s">
        <v>1690</v>
      </c>
      <c r="G896" t="s">
        <v>17</v>
      </c>
      <c r="H896" t="s">
        <v>1339</v>
      </c>
      <c r="I896" t="e">
        <f>_xlfn.XLOOKUP(ICT_questions_2022[[#This Row],[Question_nb]],Weights!#REF!,Weights!#REF!)</f>
        <v>#REF!</v>
      </c>
    </row>
    <row r="897" spans="1:9" x14ac:dyDescent="0.25">
      <c r="A897" s="2" t="s">
        <v>1283</v>
      </c>
      <c r="B897" s="2" t="s">
        <v>1340</v>
      </c>
      <c r="C897" t="s">
        <v>1681</v>
      </c>
      <c r="D897" t="s">
        <v>1737</v>
      </c>
      <c r="E897" t="s">
        <v>1449</v>
      </c>
      <c r="F897" t="s">
        <v>1691</v>
      </c>
      <c r="G897" t="s">
        <v>17</v>
      </c>
      <c r="H897" t="s">
        <v>1341</v>
      </c>
      <c r="I897" t="e">
        <f>_xlfn.XLOOKUP(ICT_questions_2022[[#This Row],[Question_nb]],Weights!#REF!,Weights!#REF!)</f>
        <v>#REF!</v>
      </c>
    </row>
    <row r="898" spans="1:9" x14ac:dyDescent="0.25">
      <c r="A898" s="2" t="s">
        <v>1283</v>
      </c>
      <c r="B898" s="2" t="s">
        <v>1342</v>
      </c>
      <c r="C898" t="s">
        <v>1681</v>
      </c>
      <c r="D898" t="s">
        <v>1737</v>
      </c>
      <c r="E898" t="s">
        <v>1449</v>
      </c>
      <c r="F898" t="s">
        <v>1692</v>
      </c>
      <c r="G898" t="s">
        <v>17</v>
      </c>
      <c r="H898" t="s">
        <v>1343</v>
      </c>
      <c r="I898" t="e">
        <f>_xlfn.XLOOKUP(ICT_questions_2022[[#This Row],[Question_nb]],Weights!#REF!,Weights!#REF!)</f>
        <v>#REF!</v>
      </c>
    </row>
    <row r="899" spans="1:9" x14ac:dyDescent="0.25">
      <c r="A899" s="2" t="s">
        <v>1283</v>
      </c>
      <c r="B899" s="2" t="s">
        <v>1344</v>
      </c>
      <c r="C899" t="s">
        <v>1681</v>
      </c>
      <c r="D899" t="s">
        <v>1737</v>
      </c>
      <c r="E899" t="s">
        <v>1449</v>
      </c>
      <c r="F899" t="s">
        <v>1693</v>
      </c>
      <c r="G899" t="s">
        <v>17</v>
      </c>
      <c r="H899" t="s">
        <v>1345</v>
      </c>
      <c r="I899" t="e">
        <f>_xlfn.XLOOKUP(ICT_questions_2022[[#This Row],[Question_nb]],Weights!#REF!,Weights!#REF!)</f>
        <v>#REF!</v>
      </c>
    </row>
    <row r="900" spans="1:9" x14ac:dyDescent="0.25">
      <c r="A900" s="2" t="s">
        <v>1283</v>
      </c>
      <c r="B900" s="2" t="s">
        <v>1346</v>
      </c>
      <c r="C900" t="s">
        <v>1681</v>
      </c>
      <c r="D900" t="s">
        <v>1737</v>
      </c>
      <c r="E900" t="s">
        <v>1449</v>
      </c>
      <c r="F900" t="s">
        <v>1694</v>
      </c>
      <c r="G900" t="s">
        <v>17</v>
      </c>
      <c r="H900" t="s">
        <v>1347</v>
      </c>
      <c r="I900" t="e">
        <f>_xlfn.XLOOKUP(ICT_questions_2022[[#This Row],[Question_nb]],Weights!#REF!,Weights!#REF!)</f>
        <v>#REF!</v>
      </c>
    </row>
    <row r="901" spans="1:9" x14ac:dyDescent="0.25">
      <c r="A901" s="2" t="s">
        <v>1283</v>
      </c>
      <c r="B901" s="2" t="s">
        <v>1348</v>
      </c>
      <c r="C901" t="s">
        <v>1681</v>
      </c>
      <c r="D901" t="s">
        <v>1737</v>
      </c>
      <c r="E901" t="s">
        <v>1449</v>
      </c>
      <c r="F901" t="s">
        <v>1695</v>
      </c>
      <c r="G901" t="s">
        <v>17</v>
      </c>
      <c r="H901" t="s">
        <v>1349</v>
      </c>
      <c r="I901" t="e">
        <f>_xlfn.XLOOKUP(ICT_questions_2022[[#This Row],[Question_nb]],Weights!#REF!,Weights!#REF!)</f>
        <v>#REF!</v>
      </c>
    </row>
    <row r="902" spans="1:9" x14ac:dyDescent="0.25">
      <c r="A902" s="2" t="s">
        <v>1283</v>
      </c>
      <c r="B902" s="2" t="s">
        <v>1350</v>
      </c>
      <c r="C902" t="s">
        <v>1681</v>
      </c>
      <c r="D902" t="s">
        <v>1737</v>
      </c>
      <c r="E902" t="s">
        <v>1449</v>
      </c>
      <c r="F902" t="s">
        <v>1636</v>
      </c>
      <c r="G902" t="s">
        <v>17</v>
      </c>
      <c r="H902" t="s">
        <v>1351</v>
      </c>
      <c r="I902" t="e">
        <f>_xlfn.XLOOKUP(ICT_questions_2022[[#This Row],[Question_nb]],Weights!#REF!,Weights!#REF!)</f>
        <v>#REF!</v>
      </c>
    </row>
    <row r="903" spans="1:9" x14ac:dyDescent="0.25">
      <c r="A903" s="2" t="s">
        <v>1283</v>
      </c>
      <c r="B903" s="2" t="s">
        <v>1352</v>
      </c>
      <c r="C903" t="s">
        <v>1681</v>
      </c>
      <c r="D903" t="s">
        <v>1737</v>
      </c>
      <c r="E903" t="s">
        <v>1449</v>
      </c>
      <c r="F903" t="s">
        <v>1696</v>
      </c>
      <c r="G903" t="s">
        <v>17</v>
      </c>
      <c r="H903" s="1" t="s">
        <v>1353</v>
      </c>
      <c r="I903" t="e">
        <f>_xlfn.XLOOKUP(ICT_questions_2022[[#This Row],[Question_nb]],Weights!#REF!,Weights!#REF!)</f>
        <v>#REF!</v>
      </c>
    </row>
    <row r="904" spans="1:9" x14ac:dyDescent="0.25">
      <c r="A904" s="2" t="s">
        <v>1283</v>
      </c>
      <c r="B904" s="2" t="s">
        <v>1354</v>
      </c>
      <c r="C904" t="s">
        <v>1681</v>
      </c>
      <c r="D904" t="s">
        <v>1737</v>
      </c>
      <c r="E904" t="s">
        <v>1449</v>
      </c>
      <c r="F904" t="s">
        <v>1697</v>
      </c>
      <c r="G904" t="s">
        <v>17</v>
      </c>
      <c r="H904" t="s">
        <v>1355</v>
      </c>
      <c r="I904" t="e">
        <f>_xlfn.XLOOKUP(ICT_questions_2022[[#This Row],[Question_nb]],Weights!#REF!,Weights!#REF!)</f>
        <v>#REF!</v>
      </c>
    </row>
    <row r="905" spans="1:9" x14ac:dyDescent="0.25">
      <c r="A905" s="2" t="s">
        <v>1283</v>
      </c>
      <c r="B905" s="2" t="s">
        <v>1356</v>
      </c>
      <c r="C905" t="s">
        <v>1681</v>
      </c>
      <c r="D905" t="s">
        <v>1737</v>
      </c>
      <c r="E905" t="s">
        <v>1449</v>
      </c>
      <c r="F905" t="s">
        <v>1698</v>
      </c>
      <c r="G905" t="s">
        <v>17</v>
      </c>
      <c r="H905" t="s">
        <v>1357</v>
      </c>
      <c r="I905" t="e">
        <f>_xlfn.XLOOKUP(ICT_questions_2022[[#This Row],[Question_nb]],Weights!#REF!,Weights!#REF!)</f>
        <v>#REF!</v>
      </c>
    </row>
    <row r="906" spans="1:9" x14ac:dyDescent="0.25">
      <c r="A906" s="2" t="s">
        <v>1283</v>
      </c>
      <c r="B906" s="2" t="s">
        <v>1358</v>
      </c>
      <c r="C906" t="s">
        <v>1681</v>
      </c>
      <c r="D906" t="s">
        <v>1737</v>
      </c>
      <c r="E906" t="s">
        <v>1451</v>
      </c>
      <c r="F906" t="s">
        <v>1690</v>
      </c>
      <c r="G906" t="s">
        <v>17</v>
      </c>
      <c r="H906" t="s">
        <v>1359</v>
      </c>
      <c r="I906" t="e">
        <f>_xlfn.XLOOKUP(ICT_questions_2022[[#This Row],[Question_nb]],Weights!#REF!,Weights!#REF!)</f>
        <v>#REF!</v>
      </c>
    </row>
    <row r="907" spans="1:9" x14ac:dyDescent="0.25">
      <c r="A907" s="2" t="s">
        <v>1283</v>
      </c>
      <c r="B907" s="2" t="s">
        <v>1360</v>
      </c>
      <c r="C907" t="s">
        <v>1681</v>
      </c>
      <c r="D907" t="s">
        <v>1737</v>
      </c>
      <c r="E907" t="s">
        <v>1451</v>
      </c>
      <c r="F907" t="s">
        <v>1691</v>
      </c>
      <c r="G907" t="s">
        <v>17</v>
      </c>
      <c r="H907" t="s">
        <v>1361</v>
      </c>
      <c r="I907" t="e">
        <f>_xlfn.XLOOKUP(ICT_questions_2022[[#This Row],[Question_nb]],Weights!#REF!,Weights!#REF!)</f>
        <v>#REF!</v>
      </c>
    </row>
    <row r="908" spans="1:9" x14ac:dyDescent="0.25">
      <c r="A908" s="2" t="s">
        <v>1283</v>
      </c>
      <c r="B908" s="2" t="s">
        <v>1362</v>
      </c>
      <c r="C908" t="s">
        <v>1681</v>
      </c>
      <c r="D908" t="s">
        <v>1737</v>
      </c>
      <c r="E908" t="s">
        <v>1451</v>
      </c>
      <c r="F908" t="s">
        <v>1692</v>
      </c>
      <c r="G908" t="s">
        <v>17</v>
      </c>
      <c r="H908" t="s">
        <v>1363</v>
      </c>
      <c r="I908" t="e">
        <f>_xlfn.XLOOKUP(ICT_questions_2022[[#This Row],[Question_nb]],Weights!#REF!,Weights!#REF!)</f>
        <v>#REF!</v>
      </c>
    </row>
    <row r="909" spans="1:9" x14ac:dyDescent="0.25">
      <c r="A909" s="2" t="s">
        <v>1283</v>
      </c>
      <c r="B909" s="2" t="s">
        <v>1364</v>
      </c>
      <c r="C909" t="s">
        <v>1681</v>
      </c>
      <c r="D909" t="s">
        <v>1737</v>
      </c>
      <c r="E909" t="s">
        <v>1451</v>
      </c>
      <c r="F909" t="s">
        <v>1693</v>
      </c>
      <c r="G909" t="s">
        <v>17</v>
      </c>
      <c r="H909" t="s">
        <v>1365</v>
      </c>
      <c r="I909" t="e">
        <f>_xlfn.XLOOKUP(ICT_questions_2022[[#This Row],[Question_nb]],Weights!#REF!,Weights!#REF!)</f>
        <v>#REF!</v>
      </c>
    </row>
    <row r="910" spans="1:9" x14ac:dyDescent="0.25">
      <c r="A910" s="2" t="s">
        <v>1283</v>
      </c>
      <c r="B910" s="2" t="s">
        <v>1366</v>
      </c>
      <c r="C910" t="s">
        <v>1681</v>
      </c>
      <c r="D910" t="s">
        <v>1737</v>
      </c>
      <c r="E910" t="s">
        <v>1451</v>
      </c>
      <c r="F910" t="s">
        <v>1694</v>
      </c>
      <c r="G910" t="s">
        <v>17</v>
      </c>
      <c r="H910" t="s">
        <v>1367</v>
      </c>
      <c r="I910" t="e">
        <f>_xlfn.XLOOKUP(ICT_questions_2022[[#This Row],[Question_nb]],Weights!#REF!,Weights!#REF!)</f>
        <v>#REF!</v>
      </c>
    </row>
    <row r="911" spans="1:9" x14ac:dyDescent="0.25">
      <c r="A911" s="2" t="s">
        <v>1283</v>
      </c>
      <c r="B911" s="2" t="s">
        <v>1368</v>
      </c>
      <c r="C911" t="s">
        <v>1681</v>
      </c>
      <c r="D911" t="s">
        <v>1737</v>
      </c>
      <c r="E911" t="s">
        <v>1451</v>
      </c>
      <c r="F911" t="s">
        <v>1695</v>
      </c>
      <c r="G911" t="s">
        <v>17</v>
      </c>
      <c r="H911" t="s">
        <v>1369</v>
      </c>
      <c r="I911" t="e">
        <f>_xlfn.XLOOKUP(ICT_questions_2022[[#This Row],[Question_nb]],Weights!#REF!,Weights!#REF!)</f>
        <v>#REF!</v>
      </c>
    </row>
    <row r="912" spans="1:9" x14ac:dyDescent="0.25">
      <c r="A912" s="2" t="s">
        <v>1283</v>
      </c>
      <c r="B912" s="2" t="s">
        <v>1370</v>
      </c>
      <c r="C912" t="s">
        <v>1681</v>
      </c>
      <c r="D912" t="s">
        <v>1737</v>
      </c>
      <c r="E912" t="s">
        <v>1451</v>
      </c>
      <c r="F912" t="s">
        <v>1636</v>
      </c>
      <c r="G912" t="s">
        <v>17</v>
      </c>
      <c r="H912" t="s">
        <v>1371</v>
      </c>
      <c r="I912" t="e">
        <f>_xlfn.XLOOKUP(ICT_questions_2022[[#This Row],[Question_nb]],Weights!#REF!,Weights!#REF!)</f>
        <v>#REF!</v>
      </c>
    </row>
    <row r="913" spans="1:9" x14ac:dyDescent="0.25">
      <c r="A913" s="2" t="s">
        <v>1283</v>
      </c>
      <c r="B913" s="2" t="s">
        <v>1372</v>
      </c>
      <c r="C913" t="s">
        <v>1681</v>
      </c>
      <c r="D913" t="s">
        <v>1737</v>
      </c>
      <c r="E913" t="s">
        <v>1451</v>
      </c>
      <c r="F913" t="s">
        <v>1696</v>
      </c>
      <c r="G913" t="s">
        <v>17</v>
      </c>
      <c r="H913" t="s">
        <v>1373</v>
      </c>
      <c r="I913" t="e">
        <f>_xlfn.XLOOKUP(ICT_questions_2022[[#This Row],[Question_nb]],Weights!#REF!,Weights!#REF!)</f>
        <v>#REF!</v>
      </c>
    </row>
    <row r="914" spans="1:9" x14ac:dyDescent="0.25">
      <c r="A914" s="2" t="s">
        <v>1283</v>
      </c>
      <c r="B914" s="2" t="s">
        <v>1374</v>
      </c>
      <c r="C914" t="s">
        <v>1681</v>
      </c>
      <c r="D914" t="s">
        <v>1737</v>
      </c>
      <c r="E914" t="s">
        <v>1451</v>
      </c>
      <c r="F914" t="s">
        <v>1697</v>
      </c>
      <c r="G914" t="s">
        <v>17</v>
      </c>
      <c r="H914" t="s">
        <v>1375</v>
      </c>
      <c r="I914" t="e">
        <f>_xlfn.XLOOKUP(ICT_questions_2022[[#This Row],[Question_nb]],Weights!#REF!,Weights!#REF!)</f>
        <v>#REF!</v>
      </c>
    </row>
    <row r="915" spans="1:9" x14ac:dyDescent="0.25">
      <c r="A915" s="2" t="s">
        <v>1283</v>
      </c>
      <c r="B915" s="2" t="s">
        <v>1376</v>
      </c>
      <c r="C915" t="s">
        <v>1681</v>
      </c>
      <c r="D915" t="s">
        <v>1737</v>
      </c>
      <c r="E915" t="s">
        <v>1451</v>
      </c>
      <c r="F915" t="s">
        <v>1698</v>
      </c>
      <c r="G915" t="s">
        <v>17</v>
      </c>
      <c r="H915" t="s">
        <v>1377</v>
      </c>
      <c r="I915" t="e">
        <f>_xlfn.XLOOKUP(ICT_questions_2022[[#This Row],[Question_nb]],Weights!#REF!,Weights!#REF!)</f>
        <v>#REF!</v>
      </c>
    </row>
    <row r="916" spans="1:9" x14ac:dyDescent="0.25">
      <c r="A916" s="2" t="s">
        <v>1283</v>
      </c>
      <c r="B916" s="2" t="s">
        <v>1378</v>
      </c>
      <c r="C916" t="s">
        <v>1681</v>
      </c>
      <c r="D916" t="s">
        <v>1737</v>
      </c>
      <c r="E916" t="s">
        <v>1452</v>
      </c>
      <c r="F916" t="s">
        <v>1690</v>
      </c>
      <c r="G916" t="s">
        <v>17</v>
      </c>
      <c r="H916" t="s">
        <v>1379</v>
      </c>
      <c r="I916" t="e">
        <f>_xlfn.XLOOKUP(ICT_questions_2022[[#This Row],[Question_nb]],Weights!#REF!,Weights!#REF!)</f>
        <v>#REF!</v>
      </c>
    </row>
    <row r="917" spans="1:9" x14ac:dyDescent="0.25">
      <c r="A917" s="2" t="s">
        <v>1283</v>
      </c>
      <c r="B917" s="2" t="s">
        <v>1380</v>
      </c>
      <c r="C917" t="s">
        <v>1681</v>
      </c>
      <c r="D917" t="s">
        <v>1737</v>
      </c>
      <c r="E917" t="s">
        <v>1452</v>
      </c>
      <c r="F917" t="s">
        <v>1691</v>
      </c>
      <c r="G917" t="s">
        <v>17</v>
      </c>
      <c r="H917" t="s">
        <v>1381</v>
      </c>
      <c r="I917" t="e">
        <f>_xlfn.XLOOKUP(ICT_questions_2022[[#This Row],[Question_nb]],Weights!#REF!,Weights!#REF!)</f>
        <v>#REF!</v>
      </c>
    </row>
    <row r="918" spans="1:9" x14ac:dyDescent="0.25">
      <c r="A918" s="2" t="s">
        <v>1283</v>
      </c>
      <c r="B918" s="2" t="s">
        <v>1382</v>
      </c>
      <c r="C918" t="s">
        <v>1681</v>
      </c>
      <c r="D918" t="s">
        <v>1737</v>
      </c>
      <c r="E918" t="s">
        <v>1452</v>
      </c>
      <c r="F918" t="s">
        <v>1692</v>
      </c>
      <c r="G918" t="s">
        <v>17</v>
      </c>
      <c r="H918" t="s">
        <v>1383</v>
      </c>
      <c r="I918" t="e">
        <f>_xlfn.XLOOKUP(ICT_questions_2022[[#This Row],[Question_nb]],Weights!#REF!,Weights!#REF!)</f>
        <v>#REF!</v>
      </c>
    </row>
    <row r="919" spans="1:9" x14ac:dyDescent="0.25">
      <c r="A919" s="2" t="s">
        <v>1283</v>
      </c>
      <c r="B919" s="2" t="s">
        <v>1384</v>
      </c>
      <c r="C919" t="s">
        <v>1681</v>
      </c>
      <c r="D919" t="s">
        <v>1737</v>
      </c>
      <c r="E919" t="s">
        <v>1452</v>
      </c>
      <c r="F919" t="s">
        <v>1693</v>
      </c>
      <c r="G919" t="s">
        <v>17</v>
      </c>
      <c r="H919" t="s">
        <v>1385</v>
      </c>
      <c r="I919" t="e">
        <f>_xlfn.XLOOKUP(ICT_questions_2022[[#This Row],[Question_nb]],Weights!#REF!,Weights!#REF!)</f>
        <v>#REF!</v>
      </c>
    </row>
    <row r="920" spans="1:9" x14ac:dyDescent="0.25">
      <c r="A920" s="2" t="s">
        <v>1283</v>
      </c>
      <c r="B920" s="2" t="s">
        <v>1386</v>
      </c>
      <c r="C920" t="s">
        <v>1681</v>
      </c>
      <c r="D920" t="s">
        <v>1737</v>
      </c>
      <c r="E920" t="s">
        <v>1452</v>
      </c>
      <c r="F920" t="s">
        <v>1694</v>
      </c>
      <c r="G920" t="s">
        <v>17</v>
      </c>
      <c r="H920" t="s">
        <v>1387</v>
      </c>
      <c r="I920" t="e">
        <f>_xlfn.XLOOKUP(ICT_questions_2022[[#This Row],[Question_nb]],Weights!#REF!,Weights!#REF!)</f>
        <v>#REF!</v>
      </c>
    </row>
    <row r="921" spans="1:9" x14ac:dyDescent="0.25">
      <c r="A921" s="2" t="s">
        <v>1283</v>
      </c>
      <c r="B921" s="2" t="s">
        <v>1388</v>
      </c>
      <c r="C921" t="s">
        <v>1681</v>
      </c>
      <c r="D921" t="s">
        <v>1737</v>
      </c>
      <c r="E921" t="s">
        <v>1452</v>
      </c>
      <c r="F921" t="s">
        <v>1695</v>
      </c>
      <c r="G921" t="s">
        <v>17</v>
      </c>
      <c r="H921" t="s">
        <v>1389</v>
      </c>
      <c r="I921" t="e">
        <f>_xlfn.XLOOKUP(ICT_questions_2022[[#This Row],[Question_nb]],Weights!#REF!,Weights!#REF!)</f>
        <v>#REF!</v>
      </c>
    </row>
    <row r="922" spans="1:9" x14ac:dyDescent="0.25">
      <c r="A922" s="2" t="s">
        <v>1283</v>
      </c>
      <c r="B922" s="2" t="s">
        <v>1390</v>
      </c>
      <c r="C922" t="s">
        <v>1681</v>
      </c>
      <c r="D922" t="s">
        <v>1737</v>
      </c>
      <c r="E922" t="s">
        <v>1452</v>
      </c>
      <c r="F922" t="s">
        <v>1636</v>
      </c>
      <c r="G922" t="s">
        <v>17</v>
      </c>
      <c r="H922" t="s">
        <v>1391</v>
      </c>
      <c r="I922" t="e">
        <f>_xlfn.XLOOKUP(ICT_questions_2022[[#This Row],[Question_nb]],Weights!#REF!,Weights!#REF!)</f>
        <v>#REF!</v>
      </c>
    </row>
    <row r="923" spans="1:9" x14ac:dyDescent="0.25">
      <c r="A923" s="2" t="s">
        <v>1283</v>
      </c>
      <c r="B923" s="2" t="s">
        <v>1392</v>
      </c>
      <c r="C923" t="s">
        <v>1681</v>
      </c>
      <c r="D923" t="s">
        <v>1737</v>
      </c>
      <c r="E923" t="s">
        <v>1452</v>
      </c>
      <c r="F923" t="s">
        <v>1696</v>
      </c>
      <c r="G923" t="s">
        <v>17</v>
      </c>
      <c r="H923" t="s">
        <v>1393</v>
      </c>
      <c r="I923" t="e">
        <f>_xlfn.XLOOKUP(ICT_questions_2022[[#This Row],[Question_nb]],Weights!#REF!,Weights!#REF!)</f>
        <v>#REF!</v>
      </c>
    </row>
    <row r="924" spans="1:9" x14ac:dyDescent="0.25">
      <c r="A924" s="2" t="s">
        <v>1283</v>
      </c>
      <c r="B924" s="2" t="s">
        <v>1394</v>
      </c>
      <c r="C924" t="s">
        <v>1681</v>
      </c>
      <c r="D924" t="s">
        <v>1737</v>
      </c>
      <c r="E924" t="s">
        <v>1452</v>
      </c>
      <c r="F924" t="s">
        <v>1697</v>
      </c>
      <c r="G924" t="s">
        <v>17</v>
      </c>
      <c r="H924" t="s">
        <v>1395</v>
      </c>
      <c r="I924" t="e">
        <f>_xlfn.XLOOKUP(ICT_questions_2022[[#This Row],[Question_nb]],Weights!#REF!,Weights!#REF!)</f>
        <v>#REF!</v>
      </c>
    </row>
    <row r="925" spans="1:9" x14ac:dyDescent="0.25">
      <c r="A925" s="2" t="s">
        <v>1283</v>
      </c>
      <c r="B925" s="2" t="s">
        <v>1396</v>
      </c>
      <c r="C925" t="s">
        <v>1681</v>
      </c>
      <c r="D925" t="s">
        <v>1737</v>
      </c>
      <c r="E925" t="s">
        <v>1452</v>
      </c>
      <c r="F925" t="s">
        <v>1698</v>
      </c>
      <c r="G925" t="s">
        <v>17</v>
      </c>
      <c r="H925" t="s">
        <v>1397</v>
      </c>
      <c r="I925" t="e">
        <f>_xlfn.XLOOKUP(ICT_questions_2022[[#This Row],[Question_nb]],Weights!#REF!,Weights!#REF!)</f>
        <v>#REF!</v>
      </c>
    </row>
    <row r="926" spans="1:9" x14ac:dyDescent="0.25">
      <c r="A926" s="2" t="s">
        <v>1398</v>
      </c>
      <c r="B926" s="2" t="s">
        <v>1399</v>
      </c>
      <c r="C926" t="s">
        <v>1699</v>
      </c>
      <c r="D926" t="s">
        <v>1461</v>
      </c>
      <c r="F926" t="s">
        <v>1527</v>
      </c>
      <c r="G926" t="s">
        <v>12</v>
      </c>
      <c r="H926" t="s">
        <v>1400</v>
      </c>
      <c r="I926" t="e">
        <f>_xlfn.XLOOKUP(ICT_questions_2022[[#This Row],[Question_nb]],Weights!#REF!,Weights!#REF!)</f>
        <v>#REF!</v>
      </c>
    </row>
    <row r="927" spans="1:9" x14ac:dyDescent="0.25">
      <c r="A927" s="2" t="s">
        <v>1401</v>
      </c>
      <c r="B927" s="2" t="s">
        <v>1402</v>
      </c>
      <c r="C927" t="s">
        <v>1700</v>
      </c>
      <c r="D927" t="s">
        <v>1461</v>
      </c>
      <c r="F927" t="s">
        <v>1701</v>
      </c>
      <c r="G927" t="s">
        <v>12</v>
      </c>
      <c r="H927" t="s">
        <v>1403</v>
      </c>
      <c r="I927" t="e">
        <f>_xlfn.XLOOKUP(ICT_questions_2022[[#This Row],[Question_nb]],Weights!#REF!,Weights!#REF!)</f>
        <v>#REF!</v>
      </c>
    </row>
    <row r="928" spans="1:9" x14ac:dyDescent="0.25">
      <c r="A928" s="2" t="s">
        <v>1404</v>
      </c>
      <c r="B928" s="2" t="s">
        <v>1405</v>
      </c>
      <c r="C928" t="s">
        <v>1702</v>
      </c>
      <c r="D928" t="s">
        <v>1461</v>
      </c>
      <c r="F928" t="s">
        <v>1703</v>
      </c>
      <c r="G928" t="s">
        <v>17</v>
      </c>
      <c r="H928" t="s">
        <v>1406</v>
      </c>
      <c r="I928" t="e">
        <f>_xlfn.XLOOKUP(ICT_questions_2022[[#This Row],[Question_nb]],Weights!#REF!,Weights!#REF!)</f>
        <v>#REF!</v>
      </c>
    </row>
    <row r="929" spans="1:9" x14ac:dyDescent="0.25">
      <c r="A929" s="2" t="s">
        <v>1404</v>
      </c>
      <c r="B929" s="2" t="s">
        <v>1407</v>
      </c>
      <c r="C929" t="s">
        <v>1702</v>
      </c>
      <c r="D929" t="s">
        <v>1461</v>
      </c>
      <c r="F929" t="s">
        <v>1704</v>
      </c>
      <c r="G929" t="s">
        <v>17</v>
      </c>
      <c r="H929" t="s">
        <v>1408</v>
      </c>
      <c r="I929" t="e">
        <f>_xlfn.XLOOKUP(ICT_questions_2022[[#This Row],[Question_nb]],Weights!#REF!,Weights!#REF!)</f>
        <v>#REF!</v>
      </c>
    </row>
    <row r="930" spans="1:9" x14ac:dyDescent="0.25">
      <c r="A930" s="2" t="s">
        <v>1404</v>
      </c>
      <c r="B930" s="2" t="s">
        <v>1409</v>
      </c>
      <c r="C930" t="s">
        <v>1702</v>
      </c>
      <c r="D930" t="s">
        <v>1461</v>
      </c>
      <c r="F930" t="s">
        <v>1705</v>
      </c>
      <c r="G930" t="s">
        <v>17</v>
      </c>
      <c r="H930" t="s">
        <v>1410</v>
      </c>
      <c r="I930" t="e">
        <f>_xlfn.XLOOKUP(ICT_questions_2022[[#This Row],[Question_nb]],Weights!#REF!,Weights!#REF!)</f>
        <v>#REF!</v>
      </c>
    </row>
    <row r="931" spans="1:9" x14ac:dyDescent="0.25">
      <c r="A931" s="2" t="s">
        <v>1404</v>
      </c>
      <c r="B931" s="2" t="s">
        <v>1411</v>
      </c>
      <c r="C931" t="s">
        <v>1702</v>
      </c>
      <c r="D931" t="s">
        <v>1461</v>
      </c>
      <c r="F931" t="s">
        <v>1706</v>
      </c>
      <c r="G931" t="s">
        <v>17</v>
      </c>
      <c r="H931" t="s">
        <v>1412</v>
      </c>
      <c r="I931" t="e">
        <f>_xlfn.XLOOKUP(ICT_questions_2022[[#This Row],[Question_nb]],Weights!#REF!,Weights!#REF!)</f>
        <v>#REF!</v>
      </c>
    </row>
    <row r="932" spans="1:9" x14ac:dyDescent="0.25">
      <c r="A932" s="2" t="s">
        <v>1404</v>
      </c>
      <c r="B932" s="2" t="s">
        <v>1413</v>
      </c>
      <c r="C932" t="s">
        <v>1702</v>
      </c>
      <c r="D932" t="s">
        <v>1461</v>
      </c>
      <c r="F932" t="s">
        <v>1707</v>
      </c>
      <c r="G932" t="s">
        <v>17</v>
      </c>
      <c r="H932" t="s">
        <v>1414</v>
      </c>
      <c r="I932" t="e">
        <f>_xlfn.XLOOKUP(ICT_questions_2022[[#This Row],[Question_nb]],Weights!#REF!,Weights!#REF!)</f>
        <v>#REF!</v>
      </c>
    </row>
    <row r="933" spans="1:9" x14ac:dyDescent="0.25">
      <c r="A933" s="2" t="s">
        <v>1404</v>
      </c>
      <c r="B933" s="2" t="s">
        <v>1415</v>
      </c>
      <c r="C933" t="s">
        <v>1702</v>
      </c>
      <c r="D933" t="s">
        <v>1461</v>
      </c>
      <c r="F933" t="s">
        <v>1541</v>
      </c>
      <c r="G933" t="s">
        <v>17</v>
      </c>
      <c r="H933" t="s">
        <v>47</v>
      </c>
      <c r="I933" t="e">
        <f>_xlfn.XLOOKUP(ICT_questions_2022[[#This Row],[Question_nb]],Weights!#REF!,Weights!#REF!)</f>
        <v>#REF!</v>
      </c>
    </row>
    <row r="934" spans="1:9" x14ac:dyDescent="0.25">
      <c r="A934" s="2" t="s">
        <v>1416</v>
      </c>
      <c r="B934" s="2" t="s">
        <v>1417</v>
      </c>
      <c r="C934" t="s">
        <v>1708</v>
      </c>
      <c r="D934" t="s">
        <v>1461</v>
      </c>
      <c r="F934" t="s">
        <v>1527</v>
      </c>
      <c r="G934" t="s">
        <v>12</v>
      </c>
      <c r="H934" t="s">
        <v>1418</v>
      </c>
      <c r="I934" t="e">
        <f>_xlfn.XLOOKUP(ICT_questions_2022[[#This Row],[Question_nb]],Weights!#REF!,Weights!#REF!)</f>
        <v>#REF!</v>
      </c>
    </row>
    <row r="935" spans="1:9" x14ac:dyDescent="0.25">
      <c r="A935" s="2" t="s">
        <v>1419</v>
      </c>
      <c r="B935" s="2" t="s">
        <v>1420</v>
      </c>
      <c r="C935" t="s">
        <v>1709</v>
      </c>
      <c r="D935" t="s">
        <v>1461</v>
      </c>
      <c r="F935" t="s">
        <v>1710</v>
      </c>
      <c r="G935" t="s">
        <v>17</v>
      </c>
      <c r="H935" t="s">
        <v>1421</v>
      </c>
      <c r="I935" t="e">
        <f>_xlfn.XLOOKUP(ICT_questions_2022[[#This Row],[Question_nb]],Weights!#REF!,Weights!#REF!)</f>
        <v>#REF!</v>
      </c>
    </row>
    <row r="936" spans="1:9" x14ac:dyDescent="0.25">
      <c r="A936" s="2" t="s">
        <v>1419</v>
      </c>
      <c r="B936" s="2" t="s">
        <v>1422</v>
      </c>
      <c r="C936" t="s">
        <v>1709</v>
      </c>
      <c r="D936" t="s">
        <v>1461</v>
      </c>
      <c r="F936" t="s">
        <v>1711</v>
      </c>
      <c r="G936" t="s">
        <v>17</v>
      </c>
      <c r="H936" t="s">
        <v>1423</v>
      </c>
      <c r="I936" t="e">
        <f>_xlfn.XLOOKUP(ICT_questions_2022[[#This Row],[Question_nb]],Weights!#REF!,Weights!#REF!)</f>
        <v>#REF!</v>
      </c>
    </row>
    <row r="937" spans="1:9" x14ac:dyDescent="0.25">
      <c r="A937" s="2" t="s">
        <v>1419</v>
      </c>
      <c r="B937" s="2" t="s">
        <v>1424</v>
      </c>
      <c r="C937" t="s">
        <v>1709</v>
      </c>
      <c r="D937" t="s">
        <v>1461</v>
      </c>
      <c r="F937" t="s">
        <v>1712</v>
      </c>
      <c r="G937" t="s">
        <v>17</v>
      </c>
      <c r="H937" t="s">
        <v>1425</v>
      </c>
      <c r="I937" t="e">
        <f>_xlfn.XLOOKUP(ICT_questions_2022[[#This Row],[Question_nb]],Weights!#REF!,Weights!#REF!)</f>
        <v>#REF!</v>
      </c>
    </row>
    <row r="938" spans="1:9" x14ac:dyDescent="0.25">
      <c r="A938" s="2" t="s">
        <v>1419</v>
      </c>
      <c r="B938" s="2" t="s">
        <v>1426</v>
      </c>
      <c r="C938" t="s">
        <v>1709</v>
      </c>
      <c r="D938" t="s">
        <v>1461</v>
      </c>
      <c r="F938" t="s">
        <v>1713</v>
      </c>
      <c r="G938" t="s">
        <v>17</v>
      </c>
      <c r="H938" t="s">
        <v>1427</v>
      </c>
      <c r="I938" t="e">
        <f>_xlfn.XLOOKUP(ICT_questions_2022[[#This Row],[Question_nb]],Weights!#REF!,Weights!#REF!)</f>
        <v>#REF!</v>
      </c>
    </row>
    <row r="939" spans="1:9" x14ac:dyDescent="0.25">
      <c r="A939" s="2" t="s">
        <v>1419</v>
      </c>
      <c r="B939" s="2" t="s">
        <v>1428</v>
      </c>
      <c r="C939" t="s">
        <v>1709</v>
      </c>
      <c r="D939" t="s">
        <v>1461</v>
      </c>
      <c r="F939" t="s">
        <v>1714</v>
      </c>
      <c r="G939" t="s">
        <v>17</v>
      </c>
      <c r="H939" t="s">
        <v>1429</v>
      </c>
      <c r="I939" t="e">
        <f>_xlfn.XLOOKUP(ICT_questions_2022[[#This Row],[Question_nb]],Weights!#REF!,Weights!#REF!)</f>
        <v>#REF!</v>
      </c>
    </row>
    <row r="940" spans="1:9" x14ac:dyDescent="0.25">
      <c r="A940" s="2" t="s">
        <v>1430</v>
      </c>
      <c r="B940" s="2" t="s">
        <v>1431</v>
      </c>
      <c r="C940" t="s">
        <v>1715</v>
      </c>
      <c r="D940" t="s">
        <v>1461</v>
      </c>
      <c r="F940" t="s">
        <v>1527</v>
      </c>
      <c r="G940" t="s">
        <v>12</v>
      </c>
      <c r="H940" t="s">
        <v>1432</v>
      </c>
      <c r="I940" t="e">
        <f>_xlfn.XLOOKUP(ICT_questions_2022[[#This Row],[Question_nb]],Weights!#REF!,Weights!#REF!)</f>
        <v>#REF!</v>
      </c>
    </row>
    <row r="941" spans="1:9" x14ac:dyDescent="0.25">
      <c r="A941" s="2" t="s">
        <v>1433</v>
      </c>
      <c r="B941" s="2" t="s">
        <v>1434</v>
      </c>
      <c r="C941" t="s">
        <v>1716</v>
      </c>
      <c r="D941" t="s">
        <v>1461</v>
      </c>
      <c r="F941" t="s">
        <v>1527</v>
      </c>
      <c r="G941" t="s">
        <v>12</v>
      </c>
      <c r="H941" t="s">
        <v>1435</v>
      </c>
      <c r="I941" t="e">
        <f>_xlfn.XLOOKUP(ICT_questions_2022[[#This Row],[Question_nb]],Weights!#REF!,Weights!#REF!)</f>
        <v>#REF!</v>
      </c>
    </row>
  </sheetData>
  <sheetProtection algorithmName="SHA-512" hashValue="u/OZoB5lw1Dtjd/Ij7N9M/rMOqMqWVbUBaM3msDY1QLcSL2dxHxsulIEG7CRZc8uiJCgKZze9Url20cfsLMw0w==" saltValue="EI9IBR3paiakFOGgbAoxKw==" spinCount="100000" sheet="1" objects="1" scenarios="1" selectLockedCells="1" selectUnlockedCells="1"/>
  <phoneticPr fontId="4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46AC6-A8C7-4A06-ACFD-1C435B759C16}">
  <sheetPr codeName="Sheet18">
    <tabColor theme="1"/>
  </sheetPr>
  <dimension ref="A1:L40"/>
  <sheetViews>
    <sheetView zoomScale="85" zoomScaleNormal="85" workbookViewId="0">
      <pane ySplit="1" topLeftCell="A2" activePane="bottomLeft" state="frozen"/>
      <selection activeCell="A2" sqref="A2"/>
      <selection pane="bottomLeft" activeCell="A2" sqref="A2"/>
    </sheetView>
  </sheetViews>
  <sheetFormatPr defaultRowHeight="15" x14ac:dyDescent="0.25"/>
  <cols>
    <col min="1" max="1" width="16.7109375" bestFit="1" customWidth="1"/>
    <col min="2" max="2" width="17.42578125" bestFit="1" customWidth="1"/>
    <col min="3" max="3" width="21.7109375" bestFit="1" customWidth="1"/>
    <col min="4" max="4" width="14.28515625" bestFit="1" customWidth="1"/>
    <col min="5" max="5" width="28.28515625" bestFit="1" customWidth="1"/>
    <col min="6" max="6" width="27.7109375" bestFit="1" customWidth="1"/>
    <col min="7" max="7" width="14.28515625" bestFit="1" customWidth="1"/>
    <col min="8" max="8" width="14.7109375" bestFit="1" customWidth="1"/>
    <col min="9" max="9" width="18.140625" bestFit="1" customWidth="1"/>
    <col min="10" max="10" width="37.7109375" bestFit="1" customWidth="1"/>
    <col min="11" max="11" width="32" bestFit="1" customWidth="1"/>
    <col min="12" max="12" width="32.42578125" bestFit="1" customWidth="1"/>
  </cols>
  <sheetData>
    <row r="1" spans="1:12" x14ac:dyDescent="0.25">
      <c r="A1" t="s">
        <v>1</v>
      </c>
      <c r="B1" t="s">
        <v>1440</v>
      </c>
      <c r="C1" t="s">
        <v>1436</v>
      </c>
      <c r="D1" t="s">
        <v>1496</v>
      </c>
      <c r="E1" t="s">
        <v>1438</v>
      </c>
      <c r="F1" t="s">
        <v>1499</v>
      </c>
      <c r="G1" t="s">
        <v>1498</v>
      </c>
      <c r="H1" t="s">
        <v>1521</v>
      </c>
      <c r="I1" t="s">
        <v>1497</v>
      </c>
      <c r="J1" t="s">
        <v>1519</v>
      </c>
      <c r="K1" t="s">
        <v>1520</v>
      </c>
      <c r="L1" t="s">
        <v>1522</v>
      </c>
    </row>
    <row r="2" spans="1:12" x14ac:dyDescent="0.25">
      <c r="A2" t="s">
        <v>195</v>
      </c>
      <c r="B2" t="s">
        <v>131</v>
      </c>
      <c r="C2" t="str">
        <f>_xlfn.XLOOKUP(Index[[#This Row],[ParentQuestion]], Weights[ParentQuestion], Weights[Topic], "")</f>
        <v>Digital access to justice</v>
      </c>
      <c r="D2" t="s">
        <v>1449</v>
      </c>
      <c r="E2" t="str">
        <f>_xlfn.XLOOKUP(Index[[#This Row],[ParentQuestion]], Weights[ParentQuestion], Weights[QuestionGroup], "")</f>
        <v>Electronic Submission</v>
      </c>
      <c r="F2" s="2">
        <f>IFERROR('062-08'!AM23, 0)</f>
        <v>0</v>
      </c>
      <c r="G2" s="2">
        <f>IFERROR('062-08'!AP23, 0)</f>
        <v>0</v>
      </c>
      <c r="H2">
        <f>'062-08'!AE23</f>
        <v>9.5</v>
      </c>
      <c r="I2">
        <f>_xlfn.XLOOKUP(Index[[#This Row],[ParentQuestion]], Weights[ParentQuestion], Weights[QuestionGroupWeight], "")</f>
        <v>1</v>
      </c>
      <c r="J2">
        <f>Index[[#This Row],[DeploymentPoints]]*Index[[#This Row],[QuestionWeight]]</f>
        <v>0</v>
      </c>
      <c r="K2">
        <f>Index[[#This Row],[UsagePoints]]*Index[[#This Row],[QuestionWeight]]</f>
        <v>0</v>
      </c>
      <c r="L2">
        <f>Index[[#This Row],[ModelPoints]]*Index[[#This Row],[QuestionWeight]]</f>
        <v>9.5</v>
      </c>
    </row>
    <row r="3" spans="1:12" x14ac:dyDescent="0.25">
      <c r="A3" t="s">
        <v>195</v>
      </c>
      <c r="B3" t="s">
        <v>131</v>
      </c>
      <c r="C3" t="str">
        <f>_xlfn.XLOOKUP(Index[[#This Row],[ParentQuestion]], Weights[ParentQuestion], Weights[Topic], "")</f>
        <v>Digital access to justice</v>
      </c>
      <c r="D3" t="s">
        <v>1451</v>
      </c>
      <c r="E3" t="str">
        <f>_xlfn.XLOOKUP(Index[[#This Row],[ParentQuestion]], Weights[ParentQuestion], Weights[QuestionGroup], "")</f>
        <v>Electronic Submission</v>
      </c>
      <c r="F3" s="2">
        <f>IFERROR('062-08'!AM34, 0)</f>
        <v>0</v>
      </c>
      <c r="G3" s="2">
        <f>IFERROR('062-08'!AP34, 0)</f>
        <v>0</v>
      </c>
      <c r="H3">
        <f>'062-08'!AE34</f>
        <v>9.5</v>
      </c>
      <c r="I3">
        <f>_xlfn.XLOOKUP(Index[[#This Row],[ParentQuestion]], Weights[ParentQuestion], Weights[QuestionGroupWeight], "")</f>
        <v>1</v>
      </c>
      <c r="J3">
        <f>Index[[#This Row],[DeploymentPoints]]*Index[[#This Row],[QuestionWeight]]</f>
        <v>0</v>
      </c>
      <c r="K3">
        <f>Index[[#This Row],[UsagePoints]]*Index[[#This Row],[QuestionWeight]]</f>
        <v>0</v>
      </c>
      <c r="L3">
        <f>Index[[#This Row],[ModelPoints]]*Index[[#This Row],[QuestionWeight]]</f>
        <v>9.5</v>
      </c>
    </row>
    <row r="4" spans="1:12" x14ac:dyDescent="0.25">
      <c r="A4" t="s">
        <v>195</v>
      </c>
      <c r="B4" t="s">
        <v>131</v>
      </c>
      <c r="C4" t="str">
        <f>_xlfn.XLOOKUP(Index[[#This Row],[ParentQuestion]], Weights[ParentQuestion], Weights[Topic], "")</f>
        <v>Digital access to justice</v>
      </c>
      <c r="D4" t="s">
        <v>1452</v>
      </c>
      <c r="E4" t="str">
        <f>_xlfn.XLOOKUP(Index[[#This Row],[ParentQuestion]], Weights[ParentQuestion], Weights[QuestionGroup], "")</f>
        <v>Electronic Submission</v>
      </c>
      <c r="F4" s="2">
        <f>IFERROR('062-08'!AM45, 0)</f>
        <v>0</v>
      </c>
      <c r="G4" s="2">
        <f>IFERROR('062-08'!AP45, 0)</f>
        <v>0</v>
      </c>
      <c r="H4">
        <f>'062-08'!AE45</f>
        <v>10</v>
      </c>
      <c r="I4">
        <f>_xlfn.XLOOKUP(Index[[#This Row],[ParentQuestion]], Weights[ParentQuestion], Weights[QuestionGroupWeight], "")</f>
        <v>1</v>
      </c>
      <c r="J4">
        <f>Index[[#This Row],[DeploymentPoints]]*Index[[#This Row],[QuestionWeight]]</f>
        <v>0</v>
      </c>
      <c r="K4">
        <f>Index[[#This Row],[UsagePoints]]*Index[[#This Row],[QuestionWeight]]</f>
        <v>0</v>
      </c>
      <c r="L4">
        <f>Index[[#This Row],[ModelPoints]]*Index[[#This Row],[QuestionWeight]]</f>
        <v>10</v>
      </c>
    </row>
    <row r="5" spans="1:12" x14ac:dyDescent="0.25">
      <c r="A5" t="s">
        <v>302</v>
      </c>
      <c r="B5" t="s">
        <v>256</v>
      </c>
      <c r="C5" t="str">
        <f>_xlfn.XLOOKUP(Index[[#This Row],[ParentQuestion]], Weights[ParentQuestion], Weights[Topic], "")</f>
        <v>Digital access to justice</v>
      </c>
      <c r="D5" t="s">
        <v>1449</v>
      </c>
      <c r="E5" t="str">
        <f>_xlfn.XLOOKUP(Index[[#This Row],[ParentQuestion]], Weights[ParentQuestion], Weights[QuestionGroup], "")</f>
        <v>Sending e-Documents to court</v>
      </c>
      <c r="F5" s="2">
        <f>IFERROR('062-10'!AM23, 0)</f>
        <v>0</v>
      </c>
      <c r="G5" s="2">
        <f>IFERROR('062-10'!AP23, 0)</f>
        <v>0</v>
      </c>
      <c r="H5">
        <f>'062-10'!AE23</f>
        <v>9.5</v>
      </c>
      <c r="I5">
        <f>_xlfn.XLOOKUP(Index[[#This Row],[ParentQuestion]], Weights[ParentQuestion], Weights[QuestionGroupWeight], "")</f>
        <v>1</v>
      </c>
      <c r="J5">
        <f>Index[[#This Row],[DeploymentPoints]]*Index[[#This Row],[QuestionWeight]]</f>
        <v>0</v>
      </c>
      <c r="K5">
        <f>Index[[#This Row],[UsagePoints]]*Index[[#This Row],[QuestionWeight]]</f>
        <v>0</v>
      </c>
      <c r="L5">
        <f>Index[[#This Row],[ModelPoints]]*Index[[#This Row],[QuestionWeight]]</f>
        <v>9.5</v>
      </c>
    </row>
    <row r="6" spans="1:12" x14ac:dyDescent="0.25">
      <c r="A6" t="s">
        <v>302</v>
      </c>
      <c r="B6" t="s">
        <v>256</v>
      </c>
      <c r="C6" t="str">
        <f>_xlfn.XLOOKUP(Index[[#This Row],[ParentQuestion]], Weights[ParentQuestion], Weights[Topic], "")</f>
        <v>Digital access to justice</v>
      </c>
      <c r="D6" t="s">
        <v>1451</v>
      </c>
      <c r="E6" t="str">
        <f>_xlfn.XLOOKUP(Index[[#This Row],[ParentQuestion]], Weights[ParentQuestion], Weights[QuestionGroup], "")</f>
        <v>Sending e-Documents to court</v>
      </c>
      <c r="F6" s="2">
        <f>IFERROR('062-10'!AM34, 0)</f>
        <v>0</v>
      </c>
      <c r="G6" s="2">
        <f>IFERROR('062-10'!AP34, 0)</f>
        <v>0</v>
      </c>
      <c r="H6">
        <f>'062-10'!AE34</f>
        <v>9.5</v>
      </c>
      <c r="I6">
        <f>_xlfn.XLOOKUP(Index[[#This Row],[ParentQuestion]], Weights[ParentQuestion], Weights[QuestionGroupWeight], "")</f>
        <v>1</v>
      </c>
      <c r="J6">
        <f>Index[[#This Row],[DeploymentPoints]]*Index[[#This Row],[QuestionWeight]]</f>
        <v>0</v>
      </c>
      <c r="K6">
        <f>Index[[#This Row],[UsagePoints]]*Index[[#This Row],[QuestionWeight]]</f>
        <v>0</v>
      </c>
      <c r="L6">
        <f>Index[[#This Row],[ModelPoints]]*Index[[#This Row],[QuestionWeight]]</f>
        <v>9.5</v>
      </c>
    </row>
    <row r="7" spans="1:12" x14ac:dyDescent="0.25">
      <c r="A7" t="s">
        <v>302</v>
      </c>
      <c r="B7" t="s">
        <v>256</v>
      </c>
      <c r="C7" t="str">
        <f>_xlfn.XLOOKUP(Index[[#This Row],[ParentQuestion]], Weights[ParentQuestion], Weights[Topic], "")</f>
        <v>Digital access to justice</v>
      </c>
      <c r="D7" t="s">
        <v>1452</v>
      </c>
      <c r="E7" t="str">
        <f>_xlfn.XLOOKUP(Index[[#This Row],[ParentQuestion]], Weights[ParentQuestion], Weights[QuestionGroup], "")</f>
        <v>Sending e-Documents to court</v>
      </c>
      <c r="F7" s="2">
        <f>IFERROR('062-10'!AM45, 0)</f>
        <v>0</v>
      </c>
      <c r="G7" s="2">
        <f>IFERROR('062-10'!AP45, 0)</f>
        <v>0</v>
      </c>
      <c r="H7">
        <f>'062-10'!AE45</f>
        <v>9.5</v>
      </c>
      <c r="I7">
        <f>_xlfn.XLOOKUP(Index[[#This Row],[ParentQuestion]], Weights[ParentQuestion], Weights[QuestionGroupWeight], "")</f>
        <v>1</v>
      </c>
      <c r="J7">
        <f>Index[[#This Row],[DeploymentPoints]]*Index[[#This Row],[QuestionWeight]]</f>
        <v>0</v>
      </c>
      <c r="K7">
        <f>Index[[#This Row],[UsagePoints]]*Index[[#This Row],[QuestionWeight]]</f>
        <v>0</v>
      </c>
      <c r="L7">
        <f>Index[[#This Row],[ModelPoints]]*Index[[#This Row],[QuestionWeight]]</f>
        <v>9.5</v>
      </c>
    </row>
    <row r="8" spans="1:12" x14ac:dyDescent="0.25">
      <c r="A8" t="s">
        <v>406</v>
      </c>
      <c r="B8" t="s">
        <v>360</v>
      </c>
      <c r="C8" t="str">
        <f>_xlfn.XLOOKUP(Index[[#This Row],[ParentQuestion]], Weights[ParentQuestion], Weights[Topic], "")</f>
        <v>Digital access to justice</v>
      </c>
      <c r="D8" t="s">
        <v>1449</v>
      </c>
      <c r="E8" t="str">
        <f>_xlfn.XLOOKUP(Index[[#This Row],[ParentQuestion]], Weights[ParentQuestion], Weights[QuestionGroup], "")</f>
        <v>Electronic Notifications</v>
      </c>
      <c r="F8" s="2">
        <f>IFERROR('062-12'!AM23, 0)</f>
        <v>0</v>
      </c>
      <c r="G8" s="2">
        <f>IFERROR('062-12'!AP23, 0)</f>
        <v>0</v>
      </c>
      <c r="H8">
        <f>'062-12'!AE23</f>
        <v>10.5</v>
      </c>
      <c r="I8">
        <f>_xlfn.XLOOKUP(Index[[#This Row],[ParentQuestion]], Weights[ParentQuestion], Weights[QuestionGroupWeight], "")</f>
        <v>1</v>
      </c>
      <c r="J8">
        <f>Index[[#This Row],[DeploymentPoints]]*Index[[#This Row],[QuestionWeight]]</f>
        <v>0</v>
      </c>
      <c r="K8">
        <f>Index[[#This Row],[UsagePoints]]*Index[[#This Row],[QuestionWeight]]</f>
        <v>0</v>
      </c>
      <c r="L8">
        <f>Index[[#This Row],[ModelPoints]]*Index[[#This Row],[QuestionWeight]]</f>
        <v>10.5</v>
      </c>
    </row>
    <row r="9" spans="1:12" x14ac:dyDescent="0.25">
      <c r="A9" t="s">
        <v>406</v>
      </c>
      <c r="B9" t="s">
        <v>360</v>
      </c>
      <c r="C9" t="str">
        <f>_xlfn.XLOOKUP(Index[[#This Row],[ParentQuestion]], Weights[ParentQuestion], Weights[Topic], "")</f>
        <v>Digital access to justice</v>
      </c>
      <c r="D9" t="s">
        <v>1451</v>
      </c>
      <c r="E9" t="str">
        <f>_xlfn.XLOOKUP(Index[[#This Row],[ParentQuestion]], Weights[ParentQuestion], Weights[QuestionGroup], "")</f>
        <v>Electronic Notifications</v>
      </c>
      <c r="F9" s="2">
        <f>IFERROR('062-12'!AM34, 0)</f>
        <v>0</v>
      </c>
      <c r="G9" s="2">
        <f>IFERROR('062-12'!AP34, 0)</f>
        <v>0</v>
      </c>
      <c r="H9">
        <f>'062-12'!AE34</f>
        <v>10.5</v>
      </c>
      <c r="I9">
        <f>_xlfn.XLOOKUP(Index[[#This Row],[ParentQuestion]], Weights[ParentQuestion], Weights[QuestionGroupWeight], "")</f>
        <v>1</v>
      </c>
      <c r="J9">
        <f>Index[[#This Row],[DeploymentPoints]]*Index[[#This Row],[QuestionWeight]]</f>
        <v>0</v>
      </c>
      <c r="K9">
        <f>Index[[#This Row],[UsagePoints]]*Index[[#This Row],[QuestionWeight]]</f>
        <v>0</v>
      </c>
      <c r="L9">
        <f>Index[[#This Row],[ModelPoints]]*Index[[#This Row],[QuestionWeight]]</f>
        <v>10.5</v>
      </c>
    </row>
    <row r="10" spans="1:12" x14ac:dyDescent="0.25">
      <c r="A10" t="s">
        <v>406</v>
      </c>
      <c r="B10" t="s">
        <v>360</v>
      </c>
      <c r="C10" t="str">
        <f>_xlfn.XLOOKUP(Index[[#This Row],[ParentQuestion]], Weights[ParentQuestion], Weights[Topic], "")</f>
        <v>Digital access to justice</v>
      </c>
      <c r="D10" t="s">
        <v>1452</v>
      </c>
      <c r="E10" t="str">
        <f>_xlfn.XLOOKUP(Index[[#This Row],[ParentQuestion]], Weights[ParentQuestion], Weights[QuestionGroup], "")</f>
        <v>Electronic Notifications</v>
      </c>
      <c r="F10" s="2">
        <f>IFERROR('062-12'!AM45, 0)</f>
        <v>0</v>
      </c>
      <c r="G10" s="2">
        <f>IFERROR('062-12'!AP45, 0)</f>
        <v>0</v>
      </c>
      <c r="H10">
        <f>'062-12'!AE45</f>
        <v>10.5</v>
      </c>
      <c r="I10">
        <f>_xlfn.XLOOKUP(Index[[#This Row],[ParentQuestion]], Weights[ParentQuestion], Weights[QuestionGroupWeight], "")</f>
        <v>1</v>
      </c>
      <c r="J10">
        <f>Index[[#This Row],[DeploymentPoints]]*Index[[#This Row],[QuestionWeight]]</f>
        <v>0</v>
      </c>
      <c r="K10">
        <f>Index[[#This Row],[UsagePoints]]*Index[[#This Row],[QuestionWeight]]</f>
        <v>0</v>
      </c>
      <c r="L10">
        <f>Index[[#This Row],[ModelPoints]]*Index[[#This Row],[QuestionWeight]]</f>
        <v>10.5</v>
      </c>
    </row>
    <row r="11" spans="1:12" x14ac:dyDescent="0.25">
      <c r="A11" t="s">
        <v>519</v>
      </c>
      <c r="B11" t="s">
        <v>473</v>
      </c>
      <c r="C11" t="str">
        <f>_xlfn.XLOOKUP(Index[[#This Row],[ParentQuestion]], Weights[ParentQuestion], Weights[Topic], "")</f>
        <v>Digital access to justice</v>
      </c>
      <c r="D11" t="s">
        <v>1449</v>
      </c>
      <c r="E11" t="str">
        <f>_xlfn.XLOOKUP(Index[[#This Row],[ParentQuestion]], Weights[ParentQuestion], Weights[QuestionGroup], "")</f>
        <v>Online consultation</v>
      </c>
      <c r="F11" s="2">
        <f>IFERROR('062-14'!AM23, 0)</f>
        <v>0</v>
      </c>
      <c r="G11" s="2">
        <f>IFERROR('062-14'!AP23, 0)</f>
        <v>0</v>
      </c>
      <c r="H11">
        <f>'062-14'!AE23</f>
        <v>9.5</v>
      </c>
      <c r="I11">
        <f>_xlfn.XLOOKUP(Index[[#This Row],[ParentQuestion]], Weights[ParentQuestion], Weights[QuestionGroupWeight], "")</f>
        <v>1</v>
      </c>
      <c r="J11">
        <f>Index[[#This Row],[DeploymentPoints]]*Index[[#This Row],[QuestionWeight]]</f>
        <v>0</v>
      </c>
      <c r="K11">
        <f>Index[[#This Row],[UsagePoints]]*Index[[#This Row],[QuestionWeight]]</f>
        <v>0</v>
      </c>
      <c r="L11">
        <f>Index[[#This Row],[ModelPoints]]*Index[[#This Row],[QuestionWeight]]</f>
        <v>9.5</v>
      </c>
    </row>
    <row r="12" spans="1:12" x14ac:dyDescent="0.25">
      <c r="A12" t="s">
        <v>519</v>
      </c>
      <c r="B12" t="s">
        <v>473</v>
      </c>
      <c r="C12" t="str">
        <f>_xlfn.XLOOKUP(Index[[#This Row],[ParentQuestion]], Weights[ParentQuestion], Weights[Topic], "")</f>
        <v>Digital access to justice</v>
      </c>
      <c r="D12" t="s">
        <v>1451</v>
      </c>
      <c r="E12" t="str">
        <f>_xlfn.XLOOKUP(Index[[#This Row],[ParentQuestion]], Weights[ParentQuestion], Weights[QuestionGroup], "")</f>
        <v>Online consultation</v>
      </c>
      <c r="F12" s="2">
        <f>IFERROR('062-14'!AM34, 0)</f>
        <v>0</v>
      </c>
      <c r="G12" s="2">
        <f>IFERROR('062-14'!AP34, 0)</f>
        <v>0</v>
      </c>
      <c r="H12">
        <f>'062-14'!AE34</f>
        <v>9.5</v>
      </c>
      <c r="I12">
        <f>_xlfn.XLOOKUP(Index[[#This Row],[ParentQuestion]], Weights[ParentQuestion], Weights[QuestionGroupWeight], "")</f>
        <v>1</v>
      </c>
      <c r="J12">
        <f>Index[[#This Row],[DeploymentPoints]]*Index[[#This Row],[QuestionWeight]]</f>
        <v>0</v>
      </c>
      <c r="K12">
        <f>Index[[#This Row],[UsagePoints]]*Index[[#This Row],[QuestionWeight]]</f>
        <v>0</v>
      </c>
      <c r="L12">
        <f>Index[[#This Row],[ModelPoints]]*Index[[#This Row],[QuestionWeight]]</f>
        <v>9.5</v>
      </c>
    </row>
    <row r="13" spans="1:12" x14ac:dyDescent="0.25">
      <c r="A13" t="s">
        <v>519</v>
      </c>
      <c r="B13" t="s">
        <v>473</v>
      </c>
      <c r="C13" t="str">
        <f>_xlfn.XLOOKUP(Index[[#This Row],[ParentQuestion]], Weights[ParentQuestion], Weights[Topic], "")</f>
        <v>Digital access to justice</v>
      </c>
      <c r="D13" t="s">
        <v>1452</v>
      </c>
      <c r="E13" t="str">
        <f>_xlfn.XLOOKUP(Index[[#This Row],[ParentQuestion]], Weights[ParentQuestion], Weights[QuestionGroup], "")</f>
        <v>Online consultation</v>
      </c>
      <c r="F13" s="2">
        <f>IFERROR('062-14'!AM45, 0)</f>
        <v>0</v>
      </c>
      <c r="G13" s="2">
        <f>IFERROR('062-14'!AP45, 0)</f>
        <v>0</v>
      </c>
      <c r="H13">
        <f>'062-14'!AE45</f>
        <v>10</v>
      </c>
      <c r="I13">
        <f>_xlfn.XLOOKUP(Index[[#This Row],[ParentQuestion]], Weights[ParentQuestion], Weights[QuestionGroupWeight], "")</f>
        <v>1</v>
      </c>
      <c r="J13">
        <f>Index[[#This Row],[DeploymentPoints]]*Index[[#This Row],[QuestionWeight]]</f>
        <v>0</v>
      </c>
      <c r="K13">
        <f>Index[[#This Row],[UsagePoints]]*Index[[#This Row],[QuestionWeight]]</f>
        <v>0</v>
      </c>
      <c r="L13">
        <f>Index[[#This Row],[ModelPoints]]*Index[[#This Row],[QuestionWeight]]</f>
        <v>10</v>
      </c>
    </row>
    <row r="14" spans="1:12" x14ac:dyDescent="0.25">
      <c r="A14" t="s">
        <v>629</v>
      </c>
      <c r="B14" t="s">
        <v>583</v>
      </c>
      <c r="C14" t="str">
        <f>_xlfn.XLOOKUP(Index[[#This Row],[ParentQuestion]], Weights[ParentQuestion], Weights[Topic], "")</f>
        <v>Digital access to justice</v>
      </c>
      <c r="D14" t="s">
        <v>1449</v>
      </c>
      <c r="E14" t="str">
        <f>_xlfn.XLOOKUP(Index[[#This Row],[ParentQuestion]], Weights[ParentQuestion], Weights[QuestionGroup], "")</f>
        <v>Remote hearing</v>
      </c>
      <c r="F14" s="2">
        <f>IFERROR('062-16'!AH24, 0)</f>
        <v>0</v>
      </c>
      <c r="G14" s="2">
        <f>IFERROR('062-16'!AK24, 0)</f>
        <v>0</v>
      </c>
      <c r="H14">
        <f>'062-16'!Z24</f>
        <v>6</v>
      </c>
      <c r="I14">
        <f>_xlfn.XLOOKUP(Index[[#This Row],[ParentQuestion]], Weights[ParentQuestion], Weights[QuestionGroupWeight], "")</f>
        <v>1.5</v>
      </c>
      <c r="J14">
        <f>Index[[#This Row],[DeploymentPoints]]*Index[[#This Row],[QuestionWeight]]</f>
        <v>0</v>
      </c>
      <c r="K14">
        <f>Index[[#This Row],[UsagePoints]]*Index[[#This Row],[QuestionWeight]]</f>
        <v>0</v>
      </c>
      <c r="L14">
        <f>Index[[#This Row],[ModelPoints]]*Index[[#This Row],[QuestionWeight]]</f>
        <v>9</v>
      </c>
    </row>
    <row r="15" spans="1:12" x14ac:dyDescent="0.25">
      <c r="A15" t="s">
        <v>629</v>
      </c>
      <c r="B15" t="s">
        <v>583</v>
      </c>
      <c r="C15" t="str">
        <f>_xlfn.XLOOKUP(Index[[#This Row],[ParentQuestion]], Weights[ParentQuestion], Weights[Topic], "")</f>
        <v>Digital access to justice</v>
      </c>
      <c r="D15" t="s">
        <v>1451</v>
      </c>
      <c r="E15" t="str">
        <f>_xlfn.XLOOKUP(Index[[#This Row],[ParentQuestion]], Weights[ParentQuestion], Weights[QuestionGroup], "")</f>
        <v>Remote hearing</v>
      </c>
      <c r="F15" s="2">
        <f>IFERROR('062-16'!AH36, 0)</f>
        <v>0</v>
      </c>
      <c r="G15" s="2">
        <f>IFERROR('062-16'!AK36, 0)</f>
        <v>0</v>
      </c>
      <c r="H15">
        <f>'062-16'!Z36</f>
        <v>6</v>
      </c>
      <c r="I15">
        <f>_xlfn.XLOOKUP(Index[[#This Row],[ParentQuestion]], Weights[ParentQuestion], Weights[QuestionGroupWeight], "")</f>
        <v>1.5</v>
      </c>
      <c r="J15">
        <f>Index[[#This Row],[DeploymentPoints]]*Index[[#This Row],[QuestionWeight]]</f>
        <v>0</v>
      </c>
      <c r="K15">
        <f>Index[[#This Row],[UsagePoints]]*Index[[#This Row],[QuestionWeight]]</f>
        <v>0</v>
      </c>
      <c r="L15">
        <f>Index[[#This Row],[ModelPoints]]*Index[[#This Row],[QuestionWeight]]</f>
        <v>9</v>
      </c>
    </row>
    <row r="16" spans="1:12" x14ac:dyDescent="0.25">
      <c r="A16" t="s">
        <v>629</v>
      </c>
      <c r="B16" t="s">
        <v>583</v>
      </c>
      <c r="C16" t="str">
        <f>_xlfn.XLOOKUP(Index[[#This Row],[ParentQuestion]], Weights[ParentQuestion], Weights[Topic], "")</f>
        <v>Digital access to justice</v>
      </c>
      <c r="D16" t="s">
        <v>1452</v>
      </c>
      <c r="E16" t="str">
        <f>_xlfn.XLOOKUP(Index[[#This Row],[ParentQuestion]], Weights[ParentQuestion], Weights[QuestionGroup], "")</f>
        <v>Remote hearing</v>
      </c>
      <c r="F16" s="2">
        <f>IFERROR('062-16'!AH48, 0)</f>
        <v>0</v>
      </c>
      <c r="G16" s="2">
        <f>IFERROR('062-16'!AK48, 0)</f>
        <v>0</v>
      </c>
      <c r="H16">
        <f>'062-16'!Z48</f>
        <v>6</v>
      </c>
      <c r="I16">
        <f>_xlfn.XLOOKUP(Index[[#This Row],[ParentQuestion]], Weights[ParentQuestion], Weights[QuestionGroupWeight], "")</f>
        <v>1.5</v>
      </c>
      <c r="J16">
        <f>Index[[#This Row],[DeploymentPoints]]*Index[[#This Row],[QuestionWeight]]</f>
        <v>0</v>
      </c>
      <c r="K16">
        <f>Index[[#This Row],[UsagePoints]]*Index[[#This Row],[QuestionWeight]]</f>
        <v>0</v>
      </c>
      <c r="L16">
        <f>Index[[#This Row],[ModelPoints]]*Index[[#This Row],[QuestionWeight]]</f>
        <v>9</v>
      </c>
    </row>
    <row r="17" spans="1:12" x14ac:dyDescent="0.25">
      <c r="A17" t="s">
        <v>733</v>
      </c>
      <c r="B17" t="s">
        <v>687</v>
      </c>
      <c r="C17" t="str">
        <f>_xlfn.XLOOKUP(Index[[#This Row],[ParentQuestion]], Weights[ParentQuestion], Weights[Topic], "")</f>
        <v>Case management</v>
      </c>
      <c r="D17" t="s">
        <v>1449</v>
      </c>
      <c r="E17" t="str">
        <f>_xlfn.XLOOKUP(Index[[#This Row],[ParentQuestion]], Weights[ParentQuestion], Weights[QuestionGroup], "")</f>
        <v>Electronic Archives</v>
      </c>
      <c r="F17" s="2">
        <f>IFERROR('062-18'!AC23, 0)</f>
        <v>0</v>
      </c>
      <c r="G17" s="2">
        <f>IFERROR('062-18'!AF23, 0)</f>
        <v>0</v>
      </c>
      <c r="H17">
        <f>'062-18'!U23</f>
        <v>1</v>
      </c>
      <c r="I17">
        <f>_xlfn.XLOOKUP(Index[[#This Row],[ParentQuestion]], Weights[ParentQuestion], Weights[QuestionGroupWeight], "")</f>
        <v>1</v>
      </c>
      <c r="J17">
        <f>Index[[#This Row],[DeploymentPoints]]*Index[[#This Row],[QuestionWeight]]</f>
        <v>0</v>
      </c>
      <c r="K17">
        <f>Index[[#This Row],[UsagePoints]]*Index[[#This Row],[QuestionWeight]]</f>
        <v>0</v>
      </c>
      <c r="L17">
        <f>Index[[#This Row],[ModelPoints]]*Index[[#This Row],[QuestionWeight]]</f>
        <v>1</v>
      </c>
    </row>
    <row r="18" spans="1:12" x14ac:dyDescent="0.25">
      <c r="A18" t="s">
        <v>733</v>
      </c>
      <c r="B18" t="s">
        <v>687</v>
      </c>
      <c r="C18" t="str">
        <f>_xlfn.XLOOKUP(Index[[#This Row],[ParentQuestion]], Weights[ParentQuestion], Weights[Topic], "")</f>
        <v>Case management</v>
      </c>
      <c r="D18" t="s">
        <v>1451</v>
      </c>
      <c r="E18" t="str">
        <f>_xlfn.XLOOKUP(Index[[#This Row],[ParentQuestion]], Weights[ParentQuestion], Weights[QuestionGroup], "")</f>
        <v>Electronic Archives</v>
      </c>
      <c r="F18" s="2">
        <f>IFERROR('062-18'!AC34, 0)</f>
        <v>0</v>
      </c>
      <c r="G18" s="2">
        <f>IFERROR('062-18'!AF34, 0)</f>
        <v>0</v>
      </c>
      <c r="H18">
        <f>'062-18'!U34</f>
        <v>1</v>
      </c>
      <c r="I18">
        <f>_xlfn.XLOOKUP(Index[[#This Row],[ParentQuestion]], Weights[ParentQuestion], Weights[QuestionGroupWeight], "")</f>
        <v>1</v>
      </c>
      <c r="J18">
        <f>Index[[#This Row],[DeploymentPoints]]*Index[[#This Row],[QuestionWeight]]</f>
        <v>0</v>
      </c>
      <c r="K18">
        <f>Index[[#This Row],[UsagePoints]]*Index[[#This Row],[QuestionWeight]]</f>
        <v>0</v>
      </c>
      <c r="L18">
        <f>Index[[#This Row],[ModelPoints]]*Index[[#This Row],[QuestionWeight]]</f>
        <v>1</v>
      </c>
    </row>
    <row r="19" spans="1:12" x14ac:dyDescent="0.25">
      <c r="A19" t="s">
        <v>733</v>
      </c>
      <c r="B19" t="s">
        <v>687</v>
      </c>
      <c r="C19" t="str">
        <f>_xlfn.XLOOKUP(Index[[#This Row],[ParentQuestion]], Weights[ParentQuestion], Weights[Topic], "")</f>
        <v>Case management</v>
      </c>
      <c r="D19" t="s">
        <v>1452</v>
      </c>
      <c r="E19" t="str">
        <f>_xlfn.XLOOKUP(Index[[#This Row],[ParentQuestion]], Weights[ParentQuestion], Weights[QuestionGroup], "")</f>
        <v>Electronic Archives</v>
      </c>
      <c r="F19" s="2">
        <f>IFERROR('062-18'!AC45, 0)</f>
        <v>0</v>
      </c>
      <c r="G19" s="2">
        <f>IFERROR('062-18'!AF45, 0)</f>
        <v>0</v>
      </c>
      <c r="H19">
        <f>'062-18'!U45</f>
        <v>1</v>
      </c>
      <c r="I19">
        <f>_xlfn.XLOOKUP(Index[[#This Row],[ParentQuestion]], Weights[ParentQuestion], Weights[QuestionGroupWeight], "")</f>
        <v>1</v>
      </c>
      <c r="J19">
        <f>Index[[#This Row],[DeploymentPoints]]*Index[[#This Row],[QuestionWeight]]</f>
        <v>0</v>
      </c>
      <c r="K19">
        <f>Index[[#This Row],[UsagePoints]]*Index[[#This Row],[QuestionWeight]]</f>
        <v>0</v>
      </c>
      <c r="L19">
        <f>Index[[#This Row],[ModelPoints]]*Index[[#This Row],[QuestionWeight]]</f>
        <v>1</v>
      </c>
    </row>
    <row r="20" spans="1:12" x14ac:dyDescent="0.25">
      <c r="A20" t="s">
        <v>1518</v>
      </c>
      <c r="B20" t="s">
        <v>758</v>
      </c>
      <c r="C20" t="str">
        <f>_xlfn.XLOOKUP(Index[[#This Row],[ParentQuestion]], Weights[ParentQuestion], Weights[Topic], "")</f>
        <v>Case management</v>
      </c>
      <c r="D20" t="s">
        <v>1449</v>
      </c>
      <c r="E20" t="str">
        <f>_xlfn.XLOOKUP(Index[[#This Row],[ParentQuestion]], Weights[ParentQuestion], Weights[QuestionGroup], "")</f>
        <v>CMS</v>
      </c>
      <c r="F20" s="2">
        <f>IFERROR('062-20'!AC31, 0)</f>
        <v>0</v>
      </c>
      <c r="G20" s="2">
        <f>IFERROR('062-20'!AF31, 0)</f>
        <v>0</v>
      </c>
      <c r="H20">
        <f>'062-20'!U31</f>
        <v>12</v>
      </c>
      <c r="I20">
        <f>_xlfn.XLOOKUP(Index[[#This Row],[ParentQuestion]], Weights[ParentQuestion], Weights[QuestionGroupWeight], "")</f>
        <v>2</v>
      </c>
      <c r="J20">
        <f>Index[[#This Row],[DeploymentPoints]]*Index[[#This Row],[QuestionWeight]]</f>
        <v>0</v>
      </c>
      <c r="K20">
        <f>Index[[#This Row],[UsagePoints]]*Index[[#This Row],[QuestionWeight]]</f>
        <v>0</v>
      </c>
      <c r="L20">
        <f>Index[[#This Row],[ModelPoints]]*Index[[#This Row],[QuestionWeight]]</f>
        <v>24</v>
      </c>
    </row>
    <row r="21" spans="1:12" x14ac:dyDescent="0.25">
      <c r="A21" t="s">
        <v>1518</v>
      </c>
      <c r="B21" t="s">
        <v>758</v>
      </c>
      <c r="C21" t="str">
        <f>_xlfn.XLOOKUP(Index[[#This Row],[ParentQuestion]], Weights[ParentQuestion], Weights[Topic], "")</f>
        <v>Case management</v>
      </c>
      <c r="D21" t="s">
        <v>1451</v>
      </c>
      <c r="E21" t="str">
        <f>_xlfn.XLOOKUP(Index[[#This Row],[ParentQuestion]], Weights[ParentQuestion], Weights[QuestionGroup], "")</f>
        <v>CMS</v>
      </c>
      <c r="F21" s="2">
        <f>IFERROR('062-20'!AC50, 0)</f>
        <v>0</v>
      </c>
      <c r="G21" s="2">
        <f>IFERROR('062-20'!AF50, 0)</f>
        <v>0</v>
      </c>
      <c r="H21">
        <f>'062-20'!U50</f>
        <v>12</v>
      </c>
      <c r="I21">
        <f>_xlfn.XLOOKUP(Index[[#This Row],[ParentQuestion]], Weights[ParentQuestion], Weights[QuestionGroupWeight], "")</f>
        <v>2</v>
      </c>
      <c r="J21">
        <f>Index[[#This Row],[DeploymentPoints]]*Index[[#This Row],[QuestionWeight]]</f>
        <v>0</v>
      </c>
      <c r="K21">
        <f>Index[[#This Row],[UsagePoints]]*Index[[#This Row],[QuestionWeight]]</f>
        <v>0</v>
      </c>
      <c r="L21">
        <f>Index[[#This Row],[ModelPoints]]*Index[[#This Row],[QuestionWeight]]</f>
        <v>24</v>
      </c>
    </row>
    <row r="22" spans="1:12" x14ac:dyDescent="0.25">
      <c r="A22" t="s">
        <v>1518</v>
      </c>
      <c r="B22" t="s">
        <v>758</v>
      </c>
      <c r="C22" t="str">
        <f>_xlfn.XLOOKUP(Index[[#This Row],[ParentQuestion]], Weights[ParentQuestion], Weights[Topic], "")</f>
        <v>Case management</v>
      </c>
      <c r="D22" t="s">
        <v>1452</v>
      </c>
      <c r="E22" t="str">
        <f>_xlfn.XLOOKUP(Index[[#This Row],[ParentQuestion]], Weights[ParentQuestion], Weights[QuestionGroup], "")</f>
        <v>CMS</v>
      </c>
      <c r="F22" s="2">
        <f>IFERROR('062-20'!AC70, 0)</f>
        <v>0</v>
      </c>
      <c r="G22" s="2">
        <f>IFERROR('062-20'!AF70, 0)</f>
        <v>0</v>
      </c>
      <c r="H22">
        <f>'062-20'!U70</f>
        <v>6.5</v>
      </c>
      <c r="I22">
        <f>_xlfn.XLOOKUP(Index[[#This Row],[ParentQuestion]], Weights[ParentQuestion], Weights[QuestionGroupWeight], "")</f>
        <v>2</v>
      </c>
      <c r="J22">
        <f>Index[[#This Row],[DeploymentPoints]]*Index[[#This Row],[QuestionWeight]]</f>
        <v>0</v>
      </c>
      <c r="K22">
        <f>Index[[#This Row],[UsagePoints]]*Index[[#This Row],[QuestionWeight]]</f>
        <v>0</v>
      </c>
      <c r="L22">
        <f>Index[[#This Row],[ModelPoints]]*Index[[#This Row],[QuestionWeight]]</f>
        <v>13</v>
      </c>
    </row>
    <row r="23" spans="1:12" x14ac:dyDescent="0.25">
      <c r="A23" t="s">
        <v>946</v>
      </c>
      <c r="B23" t="s">
        <v>900</v>
      </c>
      <c r="C23" t="str">
        <f>_xlfn.XLOOKUP(Index[[#This Row],[ParentQuestion]], Weights[ParentQuestion], Weights[Topic], "")</f>
        <v>Decision support</v>
      </c>
      <c r="D23" t="s">
        <v>1449</v>
      </c>
      <c r="E23" t="str">
        <f>_xlfn.XLOOKUP(Index[[#This Row],[ParentQuestion]], Weights[ParentQuestion], Weights[QuestionGroup], "")</f>
        <v>Writing assistance tools</v>
      </c>
      <c r="F23" s="2">
        <f>IFERROR('062-23'!AC24, 0)</f>
        <v>0</v>
      </c>
      <c r="G23" s="2">
        <f>IFERROR('062-23'!AF24, 0)</f>
        <v>0</v>
      </c>
      <c r="H23">
        <f>'062-23'!U24</f>
        <v>4.5</v>
      </c>
      <c r="I23">
        <f>_xlfn.XLOOKUP(Index[[#This Row],[ParentQuestion]], Weights[ParentQuestion], Weights[QuestionGroupWeight], "")</f>
        <v>1</v>
      </c>
      <c r="J23">
        <f>Index[[#This Row],[DeploymentPoints]]*Index[[#This Row],[QuestionWeight]]</f>
        <v>0</v>
      </c>
      <c r="K23">
        <f>Index[[#This Row],[UsagePoints]]*Index[[#This Row],[QuestionWeight]]</f>
        <v>0</v>
      </c>
      <c r="L23">
        <f>Index[[#This Row],[ModelPoints]]*Index[[#This Row],[QuestionWeight]]</f>
        <v>4.5</v>
      </c>
    </row>
    <row r="24" spans="1:12" x14ac:dyDescent="0.25">
      <c r="A24" t="s">
        <v>946</v>
      </c>
      <c r="B24" t="s">
        <v>900</v>
      </c>
      <c r="C24" t="str">
        <f>_xlfn.XLOOKUP(Index[[#This Row],[ParentQuestion]], Weights[ParentQuestion], Weights[Topic], "")</f>
        <v>Decision support</v>
      </c>
      <c r="D24" t="s">
        <v>1451</v>
      </c>
      <c r="E24" t="str">
        <f>_xlfn.XLOOKUP(Index[[#This Row],[ParentQuestion]], Weights[ParentQuestion], Weights[QuestionGroup], "")</f>
        <v>Writing assistance tools</v>
      </c>
      <c r="F24" s="2">
        <f>IFERROR('062-23'!AC36, 0)</f>
        <v>0</v>
      </c>
      <c r="G24" s="2">
        <f>IFERROR('062-23'!AF36, 0)</f>
        <v>0</v>
      </c>
      <c r="H24">
        <f>'062-23'!U36</f>
        <v>4.5</v>
      </c>
      <c r="I24">
        <f>_xlfn.XLOOKUP(Index[[#This Row],[ParentQuestion]], Weights[ParentQuestion], Weights[QuestionGroupWeight], "")</f>
        <v>1</v>
      </c>
      <c r="J24">
        <f>Index[[#This Row],[DeploymentPoints]]*Index[[#This Row],[QuestionWeight]]</f>
        <v>0</v>
      </c>
      <c r="K24">
        <f>Index[[#This Row],[UsagePoints]]*Index[[#This Row],[QuestionWeight]]</f>
        <v>0</v>
      </c>
      <c r="L24">
        <f>Index[[#This Row],[ModelPoints]]*Index[[#This Row],[QuestionWeight]]</f>
        <v>4.5</v>
      </c>
    </row>
    <row r="25" spans="1:12" x14ac:dyDescent="0.25">
      <c r="A25" t="s">
        <v>946</v>
      </c>
      <c r="B25" t="s">
        <v>900</v>
      </c>
      <c r="C25" t="str">
        <f>_xlfn.XLOOKUP(Index[[#This Row],[ParentQuestion]], Weights[ParentQuestion], Weights[Topic], "")</f>
        <v>Decision support</v>
      </c>
      <c r="D25" t="s">
        <v>1452</v>
      </c>
      <c r="E25" t="str">
        <f>_xlfn.XLOOKUP(Index[[#This Row],[ParentQuestion]], Weights[ParentQuestion], Weights[QuestionGroup], "")</f>
        <v>Writing assistance tools</v>
      </c>
      <c r="F25" s="2">
        <f>IFERROR('062-23'!AC48, 0)</f>
        <v>0</v>
      </c>
      <c r="G25" s="2">
        <f>IFERROR('062-23'!AF48, 0)</f>
        <v>0</v>
      </c>
      <c r="H25">
        <f>'062-23'!U48</f>
        <v>4.5</v>
      </c>
      <c r="I25">
        <f>_xlfn.XLOOKUP(Index[[#This Row],[ParentQuestion]], Weights[ParentQuestion], Weights[QuestionGroupWeight], "")</f>
        <v>1</v>
      </c>
      <c r="J25">
        <f>Index[[#This Row],[DeploymentPoints]]*Index[[#This Row],[QuestionWeight]]</f>
        <v>0</v>
      </c>
      <c r="K25">
        <f>Index[[#This Row],[UsagePoints]]*Index[[#This Row],[QuestionWeight]]</f>
        <v>0</v>
      </c>
      <c r="L25">
        <f>Index[[#This Row],[ModelPoints]]*Index[[#This Row],[QuestionWeight]]</f>
        <v>4.5</v>
      </c>
    </row>
    <row r="26" spans="1:12" x14ac:dyDescent="0.25">
      <c r="A26" t="s">
        <v>1029</v>
      </c>
      <c r="B26" t="s">
        <v>983</v>
      </c>
      <c r="C26" t="str">
        <f>_xlfn.XLOOKUP(Index[[#This Row],[ParentQuestion]], Weights[ParentQuestion], Weights[Topic], "")</f>
        <v>Decision support</v>
      </c>
      <c r="D26" t="s">
        <v>1449</v>
      </c>
      <c r="E26" t="str">
        <f>_xlfn.XLOOKUP(Index[[#This Row],[ParentQuestion]], Weights[ParentQuestion], Weights[QuestionGroup], "")</f>
        <v>Tool for recording hearings</v>
      </c>
      <c r="F26" s="2">
        <f>IFERROR('062-25'!AC25, 0)</f>
        <v>0</v>
      </c>
      <c r="G26" s="2">
        <f>IFERROR('062-25'!AF25, 0)</f>
        <v>0</v>
      </c>
      <c r="H26">
        <f>'062-25'!U25</f>
        <v>6</v>
      </c>
      <c r="I26">
        <f>_xlfn.XLOOKUP(Index[[#This Row],[ParentQuestion]], Weights[ParentQuestion], Weights[QuestionGroupWeight], "")</f>
        <v>0.5</v>
      </c>
      <c r="J26">
        <f>Index[[#This Row],[DeploymentPoints]]*Index[[#This Row],[QuestionWeight]]</f>
        <v>0</v>
      </c>
      <c r="K26">
        <f>Index[[#This Row],[UsagePoints]]*Index[[#This Row],[QuestionWeight]]</f>
        <v>0</v>
      </c>
      <c r="L26">
        <f>Index[[#This Row],[ModelPoints]]*Index[[#This Row],[QuestionWeight]]</f>
        <v>3</v>
      </c>
    </row>
    <row r="27" spans="1:12" x14ac:dyDescent="0.25">
      <c r="A27" t="s">
        <v>1029</v>
      </c>
      <c r="B27" t="s">
        <v>983</v>
      </c>
      <c r="C27" t="str">
        <f>_xlfn.XLOOKUP(Index[[#This Row],[ParentQuestion]], Weights[ParentQuestion], Weights[Topic], "")</f>
        <v>Decision support</v>
      </c>
      <c r="D27" t="s">
        <v>1451</v>
      </c>
      <c r="E27" t="str">
        <f>_xlfn.XLOOKUP(Index[[#This Row],[ParentQuestion]], Weights[ParentQuestion], Weights[QuestionGroup], "")</f>
        <v>Tool for recording hearings</v>
      </c>
      <c r="F27" s="2">
        <f>IFERROR('062-25'!AC38, 0)</f>
        <v>0</v>
      </c>
      <c r="G27" s="2">
        <f>IFERROR('062-25'!AF38, 0)</f>
        <v>0</v>
      </c>
      <c r="H27">
        <f>'062-25'!U38</f>
        <v>6</v>
      </c>
      <c r="I27">
        <f>_xlfn.XLOOKUP(Index[[#This Row],[ParentQuestion]], Weights[ParentQuestion], Weights[QuestionGroupWeight], "")</f>
        <v>0.5</v>
      </c>
      <c r="J27">
        <f>Index[[#This Row],[DeploymentPoints]]*Index[[#This Row],[QuestionWeight]]</f>
        <v>0</v>
      </c>
      <c r="K27">
        <f>Index[[#This Row],[UsagePoints]]*Index[[#This Row],[QuestionWeight]]</f>
        <v>0</v>
      </c>
      <c r="L27">
        <f>Index[[#This Row],[ModelPoints]]*Index[[#This Row],[QuestionWeight]]</f>
        <v>3</v>
      </c>
    </row>
    <row r="28" spans="1:12" x14ac:dyDescent="0.25">
      <c r="A28" t="s">
        <v>1029</v>
      </c>
      <c r="B28" t="s">
        <v>983</v>
      </c>
      <c r="C28" t="str">
        <f>_xlfn.XLOOKUP(Index[[#This Row],[ParentQuestion]], Weights[ParentQuestion], Weights[Topic], "")</f>
        <v>Decision support</v>
      </c>
      <c r="D28" t="s">
        <v>1452</v>
      </c>
      <c r="E28" t="str">
        <f>_xlfn.XLOOKUP(Index[[#This Row],[ParentQuestion]], Weights[ParentQuestion], Weights[QuestionGroup], "")</f>
        <v>Tool for recording hearings</v>
      </c>
      <c r="F28" s="2">
        <f>IFERROR('062-25'!AC51, 0)</f>
        <v>0</v>
      </c>
      <c r="G28" s="2">
        <f>IFERROR('062-25'!AF51, 0)</f>
        <v>0</v>
      </c>
      <c r="H28">
        <f>'062-25'!U51</f>
        <v>6</v>
      </c>
      <c r="I28">
        <f>_xlfn.XLOOKUP(Index[[#This Row],[ParentQuestion]], Weights[ParentQuestion], Weights[QuestionGroupWeight], "")</f>
        <v>0.5</v>
      </c>
      <c r="J28">
        <f>Index[[#This Row],[DeploymentPoints]]*Index[[#This Row],[QuestionWeight]]</f>
        <v>0</v>
      </c>
      <c r="K28">
        <f>Index[[#This Row],[UsagePoints]]*Index[[#This Row],[QuestionWeight]]</f>
        <v>0</v>
      </c>
      <c r="L28">
        <f>Index[[#This Row],[ModelPoints]]*Index[[#This Row],[QuestionWeight]]</f>
        <v>3</v>
      </c>
    </row>
    <row r="29" spans="1:12" x14ac:dyDescent="0.25">
      <c r="A29" t="s">
        <v>1142</v>
      </c>
      <c r="B29" t="s">
        <v>1075</v>
      </c>
      <c r="C29" t="str">
        <f>_xlfn.XLOOKUP(Index[[#This Row],[ParentQuestion]], Weights[ParentQuestion], Weights[Topic], "")</f>
        <v>Decision support</v>
      </c>
      <c r="D29" t="s">
        <v>1449</v>
      </c>
      <c r="E29" t="str">
        <f>_xlfn.XLOOKUP(Index[[#This Row],[ParentQuestion]], Weights[ParentQuestion], Weights[QuestionGroup], "")</f>
        <v>Courts decisions DB</v>
      </c>
      <c r="F29" s="2">
        <f>IFERROR('062-27(a)'!AI23, 0)</f>
        <v>0</v>
      </c>
      <c r="G29" s="2">
        <f>IFERROR('062-27(a)'!AI23, 0)</f>
        <v>0</v>
      </c>
      <c r="H29">
        <f>'062-27(a)'!AH23</f>
        <v>1.75</v>
      </c>
      <c r="I29">
        <f>_xlfn.XLOOKUP(Index[[#This Row],[ParentQuestion]], Weights[ParentQuestion], Weights[QuestionGroupWeight], "")</f>
        <v>0.5</v>
      </c>
      <c r="J29">
        <f>Index[[#This Row],[DeploymentPoints]]*Index[[#This Row],[QuestionWeight]]</f>
        <v>0</v>
      </c>
      <c r="K29">
        <f>Index[[#This Row],[UsagePoints]]*Index[[#This Row],[QuestionWeight]]</f>
        <v>0</v>
      </c>
      <c r="L29">
        <f>Index[[#This Row],[ModelPoints]]*Index[[#This Row],[QuestionWeight]]</f>
        <v>0.875</v>
      </c>
    </row>
    <row r="30" spans="1:12" x14ac:dyDescent="0.25">
      <c r="A30" t="s">
        <v>1142</v>
      </c>
      <c r="B30" t="s">
        <v>1075</v>
      </c>
      <c r="C30" t="str">
        <f>_xlfn.XLOOKUP(Index[[#This Row],[ParentQuestion]], Weights[ParentQuestion], Weights[Topic], "")</f>
        <v>Decision support</v>
      </c>
      <c r="D30" t="s">
        <v>1451</v>
      </c>
      <c r="E30" t="str">
        <f>_xlfn.XLOOKUP(Index[[#This Row],[ParentQuestion]], Weights[ParentQuestion], Weights[QuestionGroup], "")</f>
        <v>Courts decisions DB</v>
      </c>
      <c r="F30" s="2">
        <f>IFERROR('062-27(a)'!AI34, 0)</f>
        <v>0</v>
      </c>
      <c r="G30" s="2">
        <f>IFERROR('062-27(a)'!AI34, 0)</f>
        <v>0</v>
      </c>
      <c r="H30">
        <f>'062-27(a)'!AH34</f>
        <v>1.75</v>
      </c>
      <c r="I30">
        <f>_xlfn.XLOOKUP(Index[[#This Row],[ParentQuestion]], Weights[ParentQuestion], Weights[QuestionGroupWeight], "")</f>
        <v>0.5</v>
      </c>
      <c r="J30">
        <f>Index[[#This Row],[DeploymentPoints]]*Index[[#This Row],[QuestionWeight]]</f>
        <v>0</v>
      </c>
      <c r="K30">
        <f>Index[[#This Row],[UsagePoints]]*Index[[#This Row],[QuestionWeight]]</f>
        <v>0</v>
      </c>
      <c r="L30">
        <f>Index[[#This Row],[ModelPoints]]*Index[[#This Row],[QuestionWeight]]</f>
        <v>0.875</v>
      </c>
    </row>
    <row r="31" spans="1:12" x14ac:dyDescent="0.25">
      <c r="A31" t="s">
        <v>1142</v>
      </c>
      <c r="B31" t="s">
        <v>1075</v>
      </c>
      <c r="C31" t="str">
        <f>_xlfn.XLOOKUP(Index[[#This Row],[ParentQuestion]], Weights[ParentQuestion], Weights[Topic], "")</f>
        <v>Decision support</v>
      </c>
      <c r="D31" t="s">
        <v>1452</v>
      </c>
      <c r="E31" t="str">
        <f>_xlfn.XLOOKUP(Index[[#This Row],[ParentQuestion]], Weights[ParentQuestion], Weights[QuestionGroup], "")</f>
        <v>Courts decisions DB</v>
      </c>
      <c r="F31" s="2">
        <f>IFERROR('062-27(a)'!AI45, 0)</f>
        <v>0</v>
      </c>
      <c r="G31" s="2">
        <f>IFERROR('062-27(a)'!AI45, 0)</f>
        <v>0</v>
      </c>
      <c r="H31">
        <f>'062-27(a)'!AH45</f>
        <v>1.75</v>
      </c>
      <c r="I31">
        <f>_xlfn.XLOOKUP(Index[[#This Row],[ParentQuestion]], Weights[ParentQuestion], Weights[QuestionGroupWeight], "")</f>
        <v>0.5</v>
      </c>
      <c r="J31">
        <f>Index[[#This Row],[DeploymentPoints]]*Index[[#This Row],[QuestionWeight]]</f>
        <v>0</v>
      </c>
      <c r="K31">
        <f>Index[[#This Row],[UsagePoints]]*Index[[#This Row],[QuestionWeight]]</f>
        <v>0</v>
      </c>
      <c r="L31">
        <f>Index[[#This Row],[ModelPoints]]*Index[[#This Row],[QuestionWeight]]</f>
        <v>0.875</v>
      </c>
    </row>
    <row r="32" spans="1:12" x14ac:dyDescent="0.25">
      <c r="A32" t="s">
        <v>1188</v>
      </c>
      <c r="B32" t="s">
        <v>1075</v>
      </c>
      <c r="C32" t="str">
        <f>_xlfn.XLOOKUP(Index[[#This Row],[ParentQuestion]], Weights[ParentQuestion], Weights[Topic], "")</f>
        <v>Decision support</v>
      </c>
      <c r="D32" t="s">
        <v>1449</v>
      </c>
      <c r="E32" t="str">
        <f>_xlfn.XLOOKUP(Index[[#This Row],[ParentQuestion]], Weights[ParentQuestion], Weights[QuestionGroup], "")</f>
        <v>Courts decisions DB</v>
      </c>
      <c r="F32" s="2">
        <f>IFERROR('062-27(b)'!AC29, 0)</f>
        <v>0</v>
      </c>
      <c r="G32" s="2">
        <f>IFERROR('062-27(b)'!AF29, 0)</f>
        <v>0</v>
      </c>
      <c r="H32">
        <f>'062-27(b)'!U29</f>
        <v>9.5</v>
      </c>
      <c r="I32">
        <f>_xlfn.XLOOKUP(Index[[#This Row],[ParentQuestion]], Weights[ParentQuestion], Weights[QuestionGroupWeight], "")</f>
        <v>0.5</v>
      </c>
      <c r="J32">
        <f>Index[[#This Row],[DeploymentPoints]]*Index[[#This Row],[QuestionWeight]]</f>
        <v>0</v>
      </c>
      <c r="K32">
        <f>Index[[#This Row],[UsagePoints]]*Index[[#This Row],[QuestionWeight]]</f>
        <v>0</v>
      </c>
      <c r="L32">
        <f>Index[[#This Row],[ModelPoints]]*Index[[#This Row],[QuestionWeight]]</f>
        <v>4.75</v>
      </c>
    </row>
    <row r="33" spans="1:12" x14ac:dyDescent="0.25">
      <c r="A33" t="s">
        <v>1188</v>
      </c>
      <c r="B33" t="s">
        <v>1075</v>
      </c>
      <c r="C33" t="str">
        <f>_xlfn.XLOOKUP(Index[[#This Row],[ParentQuestion]], Weights[ParentQuestion], Weights[Topic], "")</f>
        <v>Decision support</v>
      </c>
      <c r="D33" t="s">
        <v>1451</v>
      </c>
      <c r="E33" t="str">
        <f>_xlfn.XLOOKUP(Index[[#This Row],[ParentQuestion]], Weights[ParentQuestion], Weights[QuestionGroup], "")</f>
        <v>Courts decisions DB</v>
      </c>
      <c r="F33" s="2">
        <f>IFERROR('062-27(b)'!AC46, 0)</f>
        <v>0</v>
      </c>
      <c r="G33" s="2">
        <f>IFERROR('062-27(b)'!AF46, 0)</f>
        <v>0</v>
      </c>
      <c r="H33">
        <f>'062-27(b)'!U46</f>
        <v>9.5</v>
      </c>
      <c r="I33">
        <f>_xlfn.XLOOKUP(Index[[#This Row],[ParentQuestion]], Weights[ParentQuestion], Weights[QuestionGroupWeight], "")</f>
        <v>0.5</v>
      </c>
      <c r="J33">
        <f>Index[[#This Row],[DeploymentPoints]]*Index[[#This Row],[QuestionWeight]]</f>
        <v>0</v>
      </c>
      <c r="K33">
        <f>Index[[#This Row],[UsagePoints]]*Index[[#This Row],[QuestionWeight]]</f>
        <v>0</v>
      </c>
      <c r="L33">
        <f>Index[[#This Row],[ModelPoints]]*Index[[#This Row],[QuestionWeight]]</f>
        <v>4.75</v>
      </c>
    </row>
    <row r="34" spans="1:12" x14ac:dyDescent="0.25">
      <c r="A34" t="s">
        <v>1188</v>
      </c>
      <c r="B34" t="s">
        <v>1075</v>
      </c>
      <c r="C34" t="str">
        <f>_xlfn.XLOOKUP(Index[[#This Row],[ParentQuestion]], Weights[ParentQuestion], Weights[Topic], "")</f>
        <v>Decision support</v>
      </c>
      <c r="D34" t="s">
        <v>1452</v>
      </c>
      <c r="E34" t="str">
        <f>_xlfn.XLOOKUP(Index[[#This Row],[ParentQuestion]], Weights[ParentQuestion], Weights[QuestionGroup], "")</f>
        <v>Courts decisions DB</v>
      </c>
      <c r="F34" s="2">
        <f>IFERROR('062-27(b)'!AC63, 0)</f>
        <v>0</v>
      </c>
      <c r="G34" s="2">
        <f>IFERROR('062-27(b)'!AF63, 0)</f>
        <v>0</v>
      </c>
      <c r="H34">
        <f>'062-27(b)'!U63</f>
        <v>9.5</v>
      </c>
      <c r="I34">
        <f>_xlfn.XLOOKUP(Index[[#This Row],[ParentQuestion]], Weights[ParentQuestion], Weights[QuestionGroupWeight], "")</f>
        <v>0.5</v>
      </c>
      <c r="J34">
        <f>Index[[#This Row],[DeploymentPoints]]*Index[[#This Row],[QuestionWeight]]</f>
        <v>0</v>
      </c>
      <c r="K34">
        <f>Index[[#This Row],[UsagePoints]]*Index[[#This Row],[QuestionWeight]]</f>
        <v>0</v>
      </c>
      <c r="L34">
        <f>Index[[#This Row],[ModelPoints]]*Index[[#This Row],[QuestionWeight]]</f>
        <v>4.75</v>
      </c>
    </row>
    <row r="35" spans="1:12" x14ac:dyDescent="0.25">
      <c r="A35" t="s">
        <v>1283</v>
      </c>
      <c r="B35" t="s">
        <v>1258</v>
      </c>
      <c r="C35" t="str">
        <f>_xlfn.XLOOKUP(Index[[#This Row],[ParentQuestion]], Weights[ParentQuestion], Weights[Topic], "")</f>
        <v>Case management</v>
      </c>
      <c r="D35" t="s">
        <v>1449</v>
      </c>
      <c r="E35" t="str">
        <f>_xlfn.XLOOKUP(Index[[#This Row],[ParentQuestion]], Weights[ParentQuestion], Weights[QuestionGroup], "")</f>
        <v>Statistical tools</v>
      </c>
      <c r="F35" s="2">
        <f>IFERROR('062-30'!AH27, 0)</f>
        <v>0</v>
      </c>
      <c r="G35" s="2">
        <f>IFERROR('062-30'!AK27, 0)</f>
        <v>0</v>
      </c>
      <c r="H35">
        <f>'062-30'!Z27</f>
        <v>19</v>
      </c>
      <c r="I35">
        <f>_xlfn.XLOOKUP(Index[[#This Row],[ParentQuestion]], Weights[ParentQuestion], Weights[QuestionGroupWeight], "")</f>
        <v>1</v>
      </c>
      <c r="J35">
        <f>Index[[#This Row],[DeploymentPoints]]*Index[[#This Row],[QuestionWeight]]</f>
        <v>0</v>
      </c>
      <c r="K35">
        <f>Index[[#This Row],[UsagePoints]]*Index[[#This Row],[QuestionWeight]]</f>
        <v>0</v>
      </c>
      <c r="L35">
        <f>Index[[#This Row],[ModelPoints]]*Index[[#This Row],[QuestionWeight]]</f>
        <v>19</v>
      </c>
    </row>
    <row r="36" spans="1:12" x14ac:dyDescent="0.25">
      <c r="A36" t="s">
        <v>1283</v>
      </c>
      <c r="B36" t="s">
        <v>1258</v>
      </c>
      <c r="C36" t="str">
        <f>_xlfn.XLOOKUP(Index[[#This Row],[ParentQuestion]], Weights[ParentQuestion], Weights[Topic], "")</f>
        <v>Case management</v>
      </c>
      <c r="D36" t="s">
        <v>1451</v>
      </c>
      <c r="E36" t="str">
        <f>_xlfn.XLOOKUP(Index[[#This Row],[ParentQuestion]], Weights[ParentQuestion], Weights[QuestionGroup], "")</f>
        <v>Statistical tools</v>
      </c>
      <c r="F36" s="2">
        <f>IFERROR('062-30'!AH42, 0)</f>
        <v>0</v>
      </c>
      <c r="G36" s="2">
        <f>IFERROR('062-30'!AK42, 0)</f>
        <v>0</v>
      </c>
      <c r="H36">
        <f>'062-30'!Z42</f>
        <v>19</v>
      </c>
      <c r="I36">
        <f>_xlfn.XLOOKUP(Index[[#This Row],[ParentQuestion]], Weights[ParentQuestion], Weights[QuestionGroupWeight], "")</f>
        <v>1</v>
      </c>
      <c r="J36">
        <f>Index[[#This Row],[DeploymentPoints]]*Index[[#This Row],[QuestionWeight]]</f>
        <v>0</v>
      </c>
      <c r="K36">
        <f>Index[[#This Row],[UsagePoints]]*Index[[#This Row],[QuestionWeight]]</f>
        <v>0</v>
      </c>
      <c r="L36">
        <f>Index[[#This Row],[ModelPoints]]*Index[[#This Row],[QuestionWeight]]</f>
        <v>19</v>
      </c>
    </row>
    <row r="37" spans="1:12" x14ac:dyDescent="0.25">
      <c r="A37" t="s">
        <v>1283</v>
      </c>
      <c r="B37" t="s">
        <v>1258</v>
      </c>
      <c r="C37" t="str">
        <f>_xlfn.XLOOKUP(Index[[#This Row],[ParentQuestion]], Weights[ParentQuestion], Weights[Topic], "")</f>
        <v>Case management</v>
      </c>
      <c r="D37" t="s">
        <v>1452</v>
      </c>
      <c r="E37" t="str">
        <f>_xlfn.XLOOKUP(Index[[#This Row],[ParentQuestion]], Weights[ParentQuestion], Weights[QuestionGroup], "")</f>
        <v>Statistical tools</v>
      </c>
      <c r="F37" s="2">
        <f>IFERROR('062-30'!AH57, 0)</f>
        <v>0</v>
      </c>
      <c r="G37" s="2">
        <f>IFERROR('062-30'!AK57, 0)</f>
        <v>0</v>
      </c>
      <c r="H37">
        <f>'062-30'!Z57</f>
        <v>19</v>
      </c>
      <c r="I37">
        <f>_xlfn.XLOOKUP(Index[[#This Row],[ParentQuestion]], Weights[ParentQuestion], Weights[QuestionGroupWeight], "")</f>
        <v>1</v>
      </c>
      <c r="J37">
        <f>Index[[#This Row],[DeploymentPoints]]*Index[[#This Row],[QuestionWeight]]</f>
        <v>0</v>
      </c>
      <c r="K37">
        <f>Index[[#This Row],[UsagePoints]]*Index[[#This Row],[QuestionWeight]]</f>
        <v>0</v>
      </c>
      <c r="L37">
        <f>Index[[#This Row],[ModelPoints]]*Index[[#This Row],[QuestionWeight]]</f>
        <v>19</v>
      </c>
    </row>
    <row r="40" spans="1:12" x14ac:dyDescent="0.25">
      <c r="A40" s="35"/>
      <c r="B40" s="35"/>
      <c r="C40" s="35"/>
      <c r="D40" s="35"/>
      <c r="E40" s="35"/>
      <c r="G40" s="35"/>
      <c r="H40" s="35"/>
      <c r="J40" s="35"/>
      <c r="K40" s="35"/>
    </row>
  </sheetData>
  <sheetProtection algorithmName="SHA-512" hashValue="DWzMQdFxdi3Pfm9ZsCR5++jprt5EUrrMmrfmQKdKW6TgjnurBzas3379gj5mYBpj9Lp9uG+RmuKfV8sVoEZy5g==" saltValue="qSIyUzh0vopM6qI4XyGFaQ==" spinCount="100000" sheet="1" objects="1" scenarios="1" selectLockedCells="1" selectUnlockedCells="1"/>
  <phoneticPr fontId="4" type="noConversion"/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7F1B9-F4C0-4BF1-99BA-6FB35D9D4869}">
  <sheetPr codeName="Sheet15">
    <tabColor theme="1"/>
  </sheetPr>
  <dimension ref="B2:R19"/>
  <sheetViews>
    <sheetView workbookViewId="0">
      <selection activeCell="A2" sqref="A2"/>
    </sheetView>
  </sheetViews>
  <sheetFormatPr defaultRowHeight="15" x14ac:dyDescent="0.25"/>
  <sheetData>
    <row r="2" spans="2:18" x14ac:dyDescent="0.25">
      <c r="C2" t="s">
        <v>1741</v>
      </c>
      <c r="D2" t="s">
        <v>1740</v>
      </c>
    </row>
    <row r="3" spans="2:18" x14ac:dyDescent="0.25">
      <c r="C3" t="s">
        <v>1741</v>
      </c>
      <c r="D3" t="s">
        <v>1740</v>
      </c>
    </row>
    <row r="5" spans="2:18" x14ac:dyDescent="0.25">
      <c r="B5" t="str">
        <f>'062-08'!$AD$7</f>
        <v>062-08</v>
      </c>
      <c r="C5" t="str">
        <f>'062-08'!$AD$8</f>
        <v>062-09</v>
      </c>
      <c r="D5" s="75" t="e">
        <f>'062-08'!$AM$47*H5</f>
        <v>#VALUE!</v>
      </c>
      <c r="E5" s="75">
        <f>'062-08'!$AE$47*H5</f>
        <v>29</v>
      </c>
      <c r="F5" s="75" t="e">
        <f>'062-08'!$AP$47*H5</f>
        <v>#VALUE!</v>
      </c>
      <c r="G5" s="75">
        <f t="shared" ref="G5:G13" si="0">E5</f>
        <v>29</v>
      </c>
      <c r="H5">
        <f>_xlfn.XLOOKUP(B5,'RatesWeights'!F:F,'RatesWeights'!G:G)</f>
        <v>1</v>
      </c>
    </row>
    <row r="6" spans="2:18" x14ac:dyDescent="0.25">
      <c r="B6" t="str">
        <f>'062-10'!$AD$7</f>
        <v>062-10</v>
      </c>
      <c r="C6" t="str">
        <f>'062-10'!$AD$8</f>
        <v>062-11</v>
      </c>
      <c r="D6" s="75" t="e">
        <f>'062-10'!$AM$47*H6</f>
        <v>#VALUE!</v>
      </c>
      <c r="E6" s="75">
        <f>'062-10'!$AE$47*H6</f>
        <v>28.5</v>
      </c>
      <c r="F6" s="75" t="e">
        <f>'062-10'!$AP$47*H6</f>
        <v>#VALUE!</v>
      </c>
      <c r="G6" s="75">
        <f t="shared" si="0"/>
        <v>28.5</v>
      </c>
      <c r="H6">
        <f>_xlfn.XLOOKUP(B6,'RatesWeights'!F:F,'RatesWeights'!G:G)</f>
        <v>1</v>
      </c>
    </row>
    <row r="7" spans="2:18" x14ac:dyDescent="0.25">
      <c r="B7" t="str">
        <f>'062-12'!$AD$7</f>
        <v>062-12</v>
      </c>
      <c r="C7" t="str">
        <f>'062-12'!$AD$8</f>
        <v>062-13</v>
      </c>
      <c r="D7" s="75" t="e">
        <f>'062-12'!$AM$47*H7</f>
        <v>#VALUE!</v>
      </c>
      <c r="E7" s="75">
        <f>'062-12'!$AE$47*H7</f>
        <v>31.5</v>
      </c>
      <c r="F7" s="75" t="e">
        <f>'062-12'!$AP$47*H7</f>
        <v>#VALUE!</v>
      </c>
      <c r="G7" s="75">
        <f t="shared" si="0"/>
        <v>31.5</v>
      </c>
      <c r="H7">
        <f>_xlfn.XLOOKUP(B7,'RatesWeights'!F:F,'RatesWeights'!G:G)</f>
        <v>1</v>
      </c>
    </row>
    <row r="8" spans="2:18" x14ac:dyDescent="0.25">
      <c r="B8" t="str">
        <f>'062-14'!$AD$7</f>
        <v>062-14</v>
      </c>
      <c r="C8" t="str">
        <f>'062-14'!$AD$8</f>
        <v>062-15</v>
      </c>
      <c r="D8" s="75" t="e">
        <f>'062-14'!$AM$47*H8</f>
        <v>#VALUE!</v>
      </c>
      <c r="E8" s="75">
        <f>'062-14'!$AE$47*H8</f>
        <v>29</v>
      </c>
      <c r="F8" s="75" t="e">
        <f>'062-14'!$AP$47*H8</f>
        <v>#VALUE!</v>
      </c>
      <c r="G8" s="75">
        <f t="shared" si="0"/>
        <v>29</v>
      </c>
      <c r="H8">
        <f>_xlfn.XLOOKUP(B8,'RatesWeights'!F:F,'RatesWeights'!G:G)</f>
        <v>1</v>
      </c>
    </row>
    <row r="9" spans="2:18" x14ac:dyDescent="0.25">
      <c r="B9" s="76" t="str">
        <f>'062-16'!$Y$7</f>
        <v>062-16</v>
      </c>
      <c r="C9" s="76" t="str">
        <f>'062-16'!$Y$8</f>
        <v>062-17</v>
      </c>
      <c r="D9" s="77" t="e">
        <f>'062-16'!$AH$50*H9</f>
        <v>#VALUE!</v>
      </c>
      <c r="E9" s="77">
        <f>'062-16'!$Z$50*H9</f>
        <v>27</v>
      </c>
      <c r="F9" s="77" t="e">
        <f>'062-16'!$AK$50*H9</f>
        <v>#VALUE!</v>
      </c>
      <c r="G9" s="75">
        <f t="shared" si="0"/>
        <v>27</v>
      </c>
      <c r="H9">
        <f>_xlfn.XLOOKUP(B9,'RatesWeights'!F:F,'RatesWeights'!G:G)</f>
        <v>1.5</v>
      </c>
    </row>
    <row r="10" spans="2:18" x14ac:dyDescent="0.25">
      <c r="B10" s="76" t="str">
        <f>'062-18'!$T$7</f>
        <v>062-18</v>
      </c>
      <c r="C10" s="76" t="str">
        <f>'062-18'!$T$8</f>
        <v>062-19</v>
      </c>
      <c r="D10" s="77" t="e">
        <f>'062-18'!$AC$47*H10</f>
        <v>#VALUE!</v>
      </c>
      <c r="E10" s="77">
        <f>'062-18'!$U$47*H10</f>
        <v>3</v>
      </c>
      <c r="F10" s="77" t="e">
        <f>'062-18'!$AF$47*H10</f>
        <v>#VALUE!</v>
      </c>
      <c r="G10" s="75">
        <f t="shared" si="0"/>
        <v>3</v>
      </c>
      <c r="H10">
        <f>_xlfn.XLOOKUP(B10,'RatesWeights'!F:F,'RatesWeights'!G:G)</f>
        <v>1</v>
      </c>
    </row>
    <row r="11" spans="2:18" x14ac:dyDescent="0.25">
      <c r="B11" s="76" t="str">
        <f>'062-20'!$T$7</f>
        <v>062-21</v>
      </c>
      <c r="C11" s="76" t="str">
        <f>'062-20'!$T$8</f>
        <v>062-22</v>
      </c>
      <c r="D11" s="77" t="e">
        <f>'062-20'!$AC$72*H11</f>
        <v>#VALUE!</v>
      </c>
      <c r="E11" s="77">
        <f>'062-20'!$U$72*H11</f>
        <v>61</v>
      </c>
      <c r="F11" s="77" t="e">
        <f>'062-20'!$AF$72*H11</f>
        <v>#VALUE!</v>
      </c>
      <c r="G11" s="75">
        <f t="shared" si="0"/>
        <v>61</v>
      </c>
      <c r="H11">
        <f>_xlfn.XLOOKUP(B11,'RatesWeights'!F:F,'RatesWeights'!G:G)</f>
        <v>2</v>
      </c>
    </row>
    <row r="12" spans="2:18" x14ac:dyDescent="0.25">
      <c r="B12" s="76" t="str">
        <f>'062-23'!$T$7</f>
        <v>062-23</v>
      </c>
      <c r="C12" s="76" t="str">
        <f>'062-23'!$T$8</f>
        <v>062-24</v>
      </c>
      <c r="D12" s="77" t="e">
        <f>'062-23'!$AC$50*H12</f>
        <v>#VALUE!</v>
      </c>
      <c r="E12" s="77">
        <f>'062-23'!$U$50*H12</f>
        <v>13.5</v>
      </c>
      <c r="F12" s="77" t="e">
        <f>'062-23'!$AF$50*H12</f>
        <v>#VALUE!</v>
      </c>
      <c r="G12" s="75">
        <f t="shared" si="0"/>
        <v>13.5</v>
      </c>
      <c r="H12">
        <f>_xlfn.XLOOKUP(B12,'RatesWeights'!F:F,'RatesWeights'!G:G)</f>
        <v>1</v>
      </c>
    </row>
    <row r="13" spans="2:18" x14ac:dyDescent="0.25">
      <c r="B13" s="76" t="str">
        <f>'062-25'!$T$7</f>
        <v>062-25</v>
      </c>
      <c r="C13" s="76" t="str">
        <f>'062-25'!$T$8</f>
        <v>062-26</v>
      </c>
      <c r="D13" s="77" t="e">
        <f>'062-25'!$AC$53*H13</f>
        <v>#VALUE!</v>
      </c>
      <c r="E13" s="77">
        <f>'062-25'!$U$53*H13</f>
        <v>9</v>
      </c>
      <c r="F13" s="77" t="e">
        <f>'062-25'!$AF$53*H13</f>
        <v>#VALUE!</v>
      </c>
      <c r="G13" s="75">
        <f t="shared" si="0"/>
        <v>9</v>
      </c>
      <c r="H13">
        <f>_xlfn.XLOOKUP(B13,'RatesWeights'!F:F,'RatesWeights'!G:G)</f>
        <v>0.5</v>
      </c>
    </row>
    <row r="14" spans="2:18" x14ac:dyDescent="0.25">
      <c r="B14" s="76" t="str">
        <f>'062-27(a)'!$AG$7</f>
        <v>062-27</v>
      </c>
      <c r="C14" s="76"/>
      <c r="D14" s="77" t="e">
        <f>SUM(N14:N15)</f>
        <v>#VALUE!</v>
      </c>
      <c r="E14" s="77">
        <f>SUM(O14:O15)</f>
        <v>16.875</v>
      </c>
      <c r="F14" s="77" t="e">
        <f>SUM(P14:P15)</f>
        <v>#VALUE!</v>
      </c>
      <c r="G14" s="75">
        <f>SUM(Q14:Q15)</f>
        <v>16.875</v>
      </c>
      <c r="H14">
        <f>_xlfn.XLOOKUP(B14,'RatesWeights'!F:F,'RatesWeights'!G:G)</f>
        <v>0.5</v>
      </c>
      <c r="L14" s="76" t="str">
        <f>'062-27(a)'!$AG$7</f>
        <v>062-27</v>
      </c>
      <c r="M14" s="76" t="str">
        <f>'062-27(a)'!$AG$8</f>
        <v>062-28</v>
      </c>
      <c r="N14" s="77" t="e">
        <f>'062-27(a)'!$AI$47*R14</f>
        <v>#VALUE!</v>
      </c>
      <c r="O14" s="77">
        <f>'062-27(a)'!$AH$47*R14</f>
        <v>2.625</v>
      </c>
      <c r="P14" s="77" t="e">
        <f>'062-27(a)'!$AI$47*R14</f>
        <v>#VALUE!</v>
      </c>
      <c r="Q14" s="75">
        <f>O14</f>
        <v>2.625</v>
      </c>
      <c r="R14">
        <f>_xlfn.XLOOKUP(L14,'RatesWeights'!F:F,'RatesWeights'!G:G)</f>
        <v>0.5</v>
      </c>
    </row>
    <row r="15" spans="2:18" x14ac:dyDescent="0.25">
      <c r="B15" s="76" t="str">
        <f>'062-30'!$Y$7</f>
        <v>062-30</v>
      </c>
      <c r="C15" s="76" t="str">
        <f>'062-30'!$Y$8</f>
        <v>062-31</v>
      </c>
      <c r="D15" s="77" t="e">
        <f>'062-30'!$AH$59*H15</f>
        <v>#VALUE!</v>
      </c>
      <c r="E15" s="77">
        <f>'062-30'!$Z$59*H15</f>
        <v>57</v>
      </c>
      <c r="F15" s="77" t="e">
        <f>'062-30'!$AK$59*H15</f>
        <v>#VALUE!</v>
      </c>
      <c r="G15" s="75">
        <f>E15</f>
        <v>57</v>
      </c>
      <c r="H15">
        <f>_xlfn.XLOOKUP(B15,'RatesWeights'!F:F,'RatesWeights'!G:G)</f>
        <v>1</v>
      </c>
      <c r="L15" s="76" t="str">
        <f>'062-27(b)'!$T$6</f>
        <v>062-27</v>
      </c>
      <c r="M15" s="76" t="str">
        <f>'062-27(b)'!$T$7</f>
        <v>062-29</v>
      </c>
      <c r="N15" s="77" t="e">
        <f>'062-27(b)'!$AC$65*R15</f>
        <v>#VALUE!</v>
      </c>
      <c r="O15" s="77">
        <f>'062-27(b)'!$U$65*R15</f>
        <v>14.25</v>
      </c>
      <c r="P15" s="77" t="e">
        <f>'062-27(b)'!$AF$65*R15</f>
        <v>#VALUE!</v>
      </c>
      <c r="Q15" s="75">
        <f>O15</f>
        <v>14.25</v>
      </c>
      <c r="R15">
        <f>_xlfn.XLOOKUP(L15,'RatesWeights'!F:F,'RatesWeights'!G:G)</f>
        <v>0.5</v>
      </c>
    </row>
    <row r="17" spans="4:7" x14ac:dyDescent="0.25">
      <c r="D17" s="75" t="e">
        <f>SUM(D5:D15)</f>
        <v>#VALUE!</v>
      </c>
      <c r="E17" s="75">
        <f>SUM(E5:E15)</f>
        <v>305.375</v>
      </c>
      <c r="F17" s="75" t="e">
        <f>SUM(F5:F15)</f>
        <v>#VALUE!</v>
      </c>
      <c r="G17" s="75">
        <f>SUM(G5:G15)</f>
        <v>305.375</v>
      </c>
    </row>
    <row r="19" spans="4:7" x14ac:dyDescent="0.25">
      <c r="D19" s="91" t="e">
        <f>D17/E17*10</f>
        <v>#VALUE!</v>
      </c>
      <c r="F19" s="92" t="e">
        <f>F17/G17*10</f>
        <v>#VALUE!</v>
      </c>
    </row>
  </sheetData>
  <sheetProtection algorithmName="SHA-512" hashValue="aFO9b66NicjgZCER3otUJR0kzkSV4roPzPIwK6JAY/PEvGRud/D9C7RHn6dZTi0J+wk/5PKRoO+gJrbtWeZhlA==" saltValue="jc2jqicyluRJ6Gkc68/Tyg==" spinCount="100000" sheet="1" objects="1" scenarios="1" selectLockedCells="1" selectUnlockedCells="1"/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0CE59-865D-4851-AAD5-9F81AC1AE26D}">
  <sheetPr codeName="Sheet17">
    <tabColor theme="1"/>
  </sheetPr>
  <dimension ref="A1:G25"/>
  <sheetViews>
    <sheetView workbookViewId="0">
      <selection activeCell="A2" sqref="A2"/>
    </sheetView>
  </sheetViews>
  <sheetFormatPr defaultRowHeight="15" x14ac:dyDescent="0.25"/>
  <cols>
    <col min="3" max="3" width="9.5703125" customWidth="1"/>
  </cols>
  <sheetData>
    <row r="1" spans="1:7" x14ac:dyDescent="0.25">
      <c r="A1" t="s">
        <v>1456</v>
      </c>
      <c r="B1" t="s">
        <v>1443</v>
      </c>
      <c r="C1" t="s">
        <v>1441</v>
      </c>
      <c r="F1" s="72" t="s">
        <v>1</v>
      </c>
      <c r="G1" s="72" t="s">
        <v>1441</v>
      </c>
    </row>
    <row r="2" spans="1:7" x14ac:dyDescent="0.25">
      <c r="A2" s="4" t="s">
        <v>1477</v>
      </c>
      <c r="B2">
        <v>1</v>
      </c>
      <c r="C2">
        <v>1</v>
      </c>
      <c r="F2" s="74" t="s">
        <v>131</v>
      </c>
      <c r="G2" s="74">
        <v>1</v>
      </c>
    </row>
    <row r="3" spans="1:7" x14ac:dyDescent="0.25">
      <c r="A3" s="4" t="s">
        <v>1478</v>
      </c>
      <c r="B3">
        <v>2</v>
      </c>
      <c r="C3">
        <v>0.8</v>
      </c>
      <c r="F3" s="73" t="s">
        <v>195</v>
      </c>
      <c r="G3" s="73">
        <v>1</v>
      </c>
    </row>
    <row r="4" spans="1:7" x14ac:dyDescent="0.25">
      <c r="A4" s="4" t="s">
        <v>1479</v>
      </c>
      <c r="B4">
        <v>3</v>
      </c>
      <c r="C4">
        <v>0.6</v>
      </c>
      <c r="F4" s="74" t="s">
        <v>256</v>
      </c>
      <c r="G4" s="74">
        <v>1</v>
      </c>
    </row>
    <row r="5" spans="1:7" x14ac:dyDescent="0.25">
      <c r="A5" s="4" t="s">
        <v>1460</v>
      </c>
      <c r="B5">
        <v>4</v>
      </c>
      <c r="C5">
        <v>0.4</v>
      </c>
      <c r="F5" s="73" t="s">
        <v>302</v>
      </c>
      <c r="G5" s="73">
        <v>1</v>
      </c>
    </row>
    <row r="6" spans="1:7" x14ac:dyDescent="0.25">
      <c r="A6" s="4" t="s">
        <v>1480</v>
      </c>
      <c r="B6">
        <v>5</v>
      </c>
      <c r="C6">
        <v>0.2</v>
      </c>
      <c r="F6" s="74" t="s">
        <v>360</v>
      </c>
      <c r="G6" s="74">
        <v>1</v>
      </c>
    </row>
    <row r="7" spans="1:7" x14ac:dyDescent="0.25">
      <c r="A7" s="4" t="s">
        <v>1481</v>
      </c>
      <c r="B7">
        <v>6</v>
      </c>
      <c r="C7">
        <v>0</v>
      </c>
      <c r="F7" s="73" t="s">
        <v>406</v>
      </c>
      <c r="G7" s="73">
        <v>1</v>
      </c>
    </row>
    <row r="8" spans="1:7" x14ac:dyDescent="0.25">
      <c r="A8" s="4" t="s">
        <v>1458</v>
      </c>
      <c r="B8">
        <v>7</v>
      </c>
      <c r="C8">
        <v>0</v>
      </c>
      <c r="F8" s="74" t="s">
        <v>473</v>
      </c>
      <c r="G8" s="74">
        <v>1</v>
      </c>
    </row>
    <row r="9" spans="1:7" x14ac:dyDescent="0.25">
      <c r="A9" s="4" t="s">
        <v>1457</v>
      </c>
      <c r="B9">
        <v>8</v>
      </c>
      <c r="C9">
        <v>0</v>
      </c>
      <c r="F9" s="73" t="s">
        <v>519</v>
      </c>
      <c r="G9" s="73">
        <v>1</v>
      </c>
    </row>
    <row r="10" spans="1:7" x14ac:dyDescent="0.25">
      <c r="F10" s="74" t="s">
        <v>583</v>
      </c>
      <c r="G10" s="74">
        <v>1.5</v>
      </c>
    </row>
    <row r="11" spans="1:7" x14ac:dyDescent="0.25">
      <c r="F11" s="73" t="s">
        <v>629</v>
      </c>
      <c r="G11" s="73">
        <v>1.5</v>
      </c>
    </row>
    <row r="12" spans="1:7" x14ac:dyDescent="0.25">
      <c r="F12" s="74" t="s">
        <v>687</v>
      </c>
      <c r="G12" s="74">
        <v>1</v>
      </c>
    </row>
    <row r="13" spans="1:7" x14ac:dyDescent="0.25">
      <c r="F13" s="73" t="s">
        <v>733</v>
      </c>
      <c r="G13" s="73">
        <v>1</v>
      </c>
    </row>
    <row r="14" spans="1:7" x14ac:dyDescent="0.25">
      <c r="F14" s="74" t="s">
        <v>758</v>
      </c>
      <c r="G14" s="74">
        <v>2</v>
      </c>
    </row>
    <row r="15" spans="1:7" x14ac:dyDescent="0.25">
      <c r="F15" s="73" t="s">
        <v>804</v>
      </c>
      <c r="G15" s="73">
        <v>2</v>
      </c>
    </row>
    <row r="16" spans="1:7" x14ac:dyDescent="0.25">
      <c r="F16" s="74" t="s">
        <v>868</v>
      </c>
      <c r="G16" s="74">
        <v>1</v>
      </c>
    </row>
    <row r="17" spans="6:7" x14ac:dyDescent="0.25">
      <c r="F17" s="73" t="s">
        <v>900</v>
      </c>
      <c r="G17" s="73">
        <v>1</v>
      </c>
    </row>
    <row r="18" spans="6:7" x14ac:dyDescent="0.25">
      <c r="F18" s="74" t="s">
        <v>946</v>
      </c>
      <c r="G18" s="74">
        <v>1</v>
      </c>
    </row>
    <row r="19" spans="6:7" x14ac:dyDescent="0.25">
      <c r="F19" s="73" t="s">
        <v>983</v>
      </c>
      <c r="G19" s="73">
        <v>0.5</v>
      </c>
    </row>
    <row r="20" spans="6:7" x14ac:dyDescent="0.25">
      <c r="F20" s="74" t="s">
        <v>1029</v>
      </c>
      <c r="G20" s="74">
        <v>0.5</v>
      </c>
    </row>
    <row r="21" spans="6:7" x14ac:dyDescent="0.25">
      <c r="F21" s="73" t="s">
        <v>1075</v>
      </c>
      <c r="G21" s="73">
        <v>0.5</v>
      </c>
    </row>
    <row r="22" spans="6:7" x14ac:dyDescent="0.25">
      <c r="F22" s="74" t="s">
        <v>1142</v>
      </c>
      <c r="G22" s="74">
        <v>0.5</v>
      </c>
    </row>
    <row r="23" spans="6:7" x14ac:dyDescent="0.25">
      <c r="F23" s="73" t="s">
        <v>1188</v>
      </c>
      <c r="G23" s="73">
        <v>0.5</v>
      </c>
    </row>
    <row r="24" spans="6:7" x14ac:dyDescent="0.25">
      <c r="F24" s="74" t="s">
        <v>1258</v>
      </c>
      <c r="G24" s="74">
        <v>1</v>
      </c>
    </row>
    <row r="25" spans="6:7" x14ac:dyDescent="0.25">
      <c r="F25" s="73" t="s">
        <v>1283</v>
      </c>
      <c r="G25" s="73">
        <v>1</v>
      </c>
    </row>
  </sheetData>
  <sheetProtection algorithmName="SHA-512" hashValue="pHqIp9KtXRrQKb+2SeQVkbwbhXuACAl0cfZ7zAuxVkcDdx/zdnhUlHr8MTQiQyuqJSoWjs34ZT7AyUVmNrT42Q==" saltValue="VMsKA5wjsAkOAiRoFqaklQ==" spinCount="100000" sheet="1" objects="1" scenarios="1" selectLockedCells="1" selectUnlockedCells="1"/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084AF-A5E6-41AD-8C81-AB1737956C01}">
  <sheetPr codeName="Sheet3">
    <tabColor theme="1"/>
  </sheetPr>
  <dimension ref="A1:Q869"/>
  <sheetViews>
    <sheetView zoomScale="85" zoomScaleNormal="85" workbookViewId="0">
      <pane ySplit="1" topLeftCell="A2" activePane="bottomLeft" state="frozen"/>
      <selection activeCell="A2" sqref="A2"/>
      <selection pane="bottomLeft" activeCell="A2" sqref="A2"/>
    </sheetView>
  </sheetViews>
  <sheetFormatPr defaultColWidth="9.140625" defaultRowHeight="15" x14ac:dyDescent="0.25"/>
  <cols>
    <col min="1" max="1" width="10.28515625" bestFit="1" customWidth="1"/>
    <col min="2" max="2" width="15.28515625" bestFit="1" customWidth="1"/>
    <col min="3" max="3" width="10.140625" bestFit="1" customWidth="1"/>
    <col min="4" max="5" width="10.5703125" bestFit="1" customWidth="1"/>
    <col min="6" max="6" width="19.7109375" bestFit="1" customWidth="1"/>
    <col min="7" max="7" width="81.140625" bestFit="1" customWidth="1"/>
    <col min="8" max="8" width="23.5703125" bestFit="1" customWidth="1"/>
    <col min="9" max="9" width="17.85546875" bestFit="1" customWidth="1"/>
    <col min="10" max="10" width="31" bestFit="1" customWidth="1"/>
    <col min="11" max="11" width="23.5703125" bestFit="1" customWidth="1"/>
    <col min="12" max="12" width="23" bestFit="1" customWidth="1"/>
    <col min="13" max="13" width="12.85546875" bestFit="1" customWidth="1"/>
    <col min="14" max="14" width="30.5703125" bestFit="1" customWidth="1"/>
    <col min="15" max="15" width="11.140625" bestFit="1" customWidth="1"/>
    <col min="16" max="16" width="31.140625" bestFit="1" customWidth="1"/>
    <col min="17" max="17" width="31.710937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7</v>
      </c>
      <c r="H1" t="s">
        <v>1436</v>
      </c>
      <c r="I1" t="s">
        <v>1437</v>
      </c>
      <c r="J1" t="s">
        <v>1438</v>
      </c>
      <c r="K1" t="s">
        <v>1439</v>
      </c>
      <c r="L1" t="s">
        <v>1440</v>
      </c>
      <c r="M1" t="s">
        <v>1441</v>
      </c>
      <c r="N1" t="s">
        <v>1442</v>
      </c>
      <c r="O1" t="s">
        <v>1443</v>
      </c>
      <c r="P1" t="s">
        <v>1444</v>
      </c>
      <c r="Q1" t="s">
        <v>1445</v>
      </c>
    </row>
    <row r="2" spans="1:17" x14ac:dyDescent="0.25">
      <c r="A2" t="s">
        <v>8</v>
      </c>
      <c r="B2" t="s">
        <v>131</v>
      </c>
      <c r="C2" t="s">
        <v>10</v>
      </c>
      <c r="D2" t="s">
        <v>10</v>
      </c>
      <c r="E2" t="s">
        <v>10</v>
      </c>
      <c r="F2" t="s">
        <v>132</v>
      </c>
      <c r="G2" t="s">
        <v>133</v>
      </c>
      <c r="H2" t="s">
        <v>1463</v>
      </c>
      <c r="I2" t="s">
        <v>1449</v>
      </c>
      <c r="J2" t="s">
        <v>1464</v>
      </c>
      <c r="K2" t="s">
        <v>1450</v>
      </c>
      <c r="L2" t="s">
        <v>1461</v>
      </c>
      <c r="M2">
        <v>1</v>
      </c>
      <c r="N2">
        <v>1</v>
      </c>
      <c r="O2" t="s">
        <v>1462</v>
      </c>
      <c r="P2" t="s">
        <v>1448</v>
      </c>
      <c r="Q2" t="s">
        <v>1447</v>
      </c>
    </row>
    <row r="3" spans="1:17" x14ac:dyDescent="0.25">
      <c r="A3" t="s">
        <v>8</v>
      </c>
      <c r="B3" t="s">
        <v>131</v>
      </c>
      <c r="C3" t="s">
        <v>10</v>
      </c>
      <c r="D3" t="s">
        <v>10</v>
      </c>
      <c r="E3" t="s">
        <v>14</v>
      </c>
      <c r="F3" t="s">
        <v>134</v>
      </c>
      <c r="G3" t="s">
        <v>135</v>
      </c>
      <c r="H3" t="s">
        <v>1463</v>
      </c>
      <c r="I3" t="s">
        <v>1449</v>
      </c>
      <c r="J3" t="s">
        <v>1464</v>
      </c>
      <c r="K3" t="s">
        <v>1450</v>
      </c>
      <c r="L3" t="s">
        <v>1461</v>
      </c>
      <c r="M3">
        <v>0.8</v>
      </c>
      <c r="N3">
        <v>1</v>
      </c>
      <c r="O3" t="s">
        <v>1462</v>
      </c>
      <c r="P3" t="s">
        <v>1448</v>
      </c>
      <c r="Q3" t="s">
        <v>1447</v>
      </c>
    </row>
    <row r="4" spans="1:17" x14ac:dyDescent="0.25">
      <c r="A4" t="s">
        <v>8</v>
      </c>
      <c r="B4" t="s">
        <v>131</v>
      </c>
      <c r="C4" t="s">
        <v>10</v>
      </c>
      <c r="D4" t="s">
        <v>10</v>
      </c>
      <c r="E4" t="s">
        <v>21</v>
      </c>
      <c r="F4" t="s">
        <v>136</v>
      </c>
      <c r="G4" t="s">
        <v>137</v>
      </c>
      <c r="H4" t="s">
        <v>1463</v>
      </c>
      <c r="I4" t="s">
        <v>1449</v>
      </c>
      <c r="J4" t="s">
        <v>1464</v>
      </c>
      <c r="K4" t="s">
        <v>1450</v>
      </c>
      <c r="L4" t="s">
        <v>1461</v>
      </c>
      <c r="M4">
        <v>0.6</v>
      </c>
      <c r="N4">
        <v>1</v>
      </c>
      <c r="O4" t="s">
        <v>1462</v>
      </c>
      <c r="P4" t="s">
        <v>1448</v>
      </c>
      <c r="Q4" t="s">
        <v>1447</v>
      </c>
    </row>
    <row r="5" spans="1:17" x14ac:dyDescent="0.25">
      <c r="A5" t="s">
        <v>8</v>
      </c>
      <c r="B5" t="s">
        <v>131</v>
      </c>
      <c r="C5" t="s">
        <v>10</v>
      </c>
      <c r="D5" t="s">
        <v>10</v>
      </c>
      <c r="E5" t="s">
        <v>24</v>
      </c>
      <c r="F5" t="s">
        <v>138</v>
      </c>
      <c r="G5" t="s">
        <v>139</v>
      </c>
      <c r="H5" t="s">
        <v>1463</v>
      </c>
      <c r="I5" t="s">
        <v>1449</v>
      </c>
      <c r="J5" t="s">
        <v>1464</v>
      </c>
      <c r="K5" t="s">
        <v>1450</v>
      </c>
      <c r="L5" t="s">
        <v>1461</v>
      </c>
      <c r="M5">
        <v>0.4</v>
      </c>
      <c r="N5">
        <v>1</v>
      </c>
      <c r="O5" t="s">
        <v>1462</v>
      </c>
      <c r="P5" t="s">
        <v>1448</v>
      </c>
      <c r="Q5" t="s">
        <v>1447</v>
      </c>
    </row>
    <row r="6" spans="1:17" x14ac:dyDescent="0.25">
      <c r="A6" t="s">
        <v>8</v>
      </c>
      <c r="B6" t="s">
        <v>131</v>
      </c>
      <c r="C6" t="s">
        <v>10</v>
      </c>
      <c r="D6" t="s">
        <v>10</v>
      </c>
      <c r="E6" t="s">
        <v>27</v>
      </c>
      <c r="F6" t="s">
        <v>140</v>
      </c>
      <c r="G6" t="s">
        <v>141</v>
      </c>
      <c r="H6" t="s">
        <v>1463</v>
      </c>
      <c r="I6" t="s">
        <v>1449</v>
      </c>
      <c r="J6" t="s">
        <v>1464</v>
      </c>
      <c r="K6" t="s">
        <v>1450</v>
      </c>
      <c r="L6" t="s">
        <v>1461</v>
      </c>
      <c r="M6">
        <v>0.2</v>
      </c>
      <c r="N6">
        <v>1</v>
      </c>
      <c r="O6" t="s">
        <v>1462</v>
      </c>
      <c r="P6" t="s">
        <v>1448</v>
      </c>
      <c r="Q6" t="s">
        <v>1447</v>
      </c>
    </row>
    <row r="7" spans="1:17" x14ac:dyDescent="0.25">
      <c r="A7" t="s">
        <v>8</v>
      </c>
      <c r="B7" t="s">
        <v>131</v>
      </c>
      <c r="C7" t="s">
        <v>10</v>
      </c>
      <c r="D7" t="s">
        <v>10</v>
      </c>
      <c r="E7" t="s">
        <v>30</v>
      </c>
      <c r="F7" t="s">
        <v>142</v>
      </c>
      <c r="G7" t="s">
        <v>143</v>
      </c>
      <c r="H7" t="s">
        <v>1463</v>
      </c>
      <c r="I7" t="s">
        <v>1449</v>
      </c>
      <c r="J7" t="s">
        <v>1464</v>
      </c>
      <c r="K7" t="s">
        <v>1450</v>
      </c>
      <c r="L7" t="s">
        <v>1461</v>
      </c>
      <c r="M7">
        <v>0</v>
      </c>
      <c r="N7">
        <v>1</v>
      </c>
      <c r="O7" t="s">
        <v>1462</v>
      </c>
      <c r="P7" t="s">
        <v>1448</v>
      </c>
      <c r="Q7" t="s">
        <v>1447</v>
      </c>
    </row>
    <row r="8" spans="1:17" x14ac:dyDescent="0.25">
      <c r="A8" t="s">
        <v>8</v>
      </c>
      <c r="B8" t="s">
        <v>131</v>
      </c>
      <c r="C8" t="s">
        <v>10</v>
      </c>
      <c r="D8" t="s">
        <v>10</v>
      </c>
      <c r="E8" t="s">
        <v>33</v>
      </c>
      <c r="F8" t="s">
        <v>144</v>
      </c>
      <c r="G8" t="s">
        <v>145</v>
      </c>
      <c r="H8" t="s">
        <v>1463</v>
      </c>
      <c r="I8" t="s">
        <v>1449</v>
      </c>
      <c r="J8" t="s">
        <v>1464</v>
      </c>
      <c r="K8" t="s">
        <v>1450</v>
      </c>
      <c r="L8" t="s">
        <v>1461</v>
      </c>
      <c r="M8">
        <v>0</v>
      </c>
      <c r="N8">
        <v>1</v>
      </c>
      <c r="O8" t="s">
        <v>1462</v>
      </c>
      <c r="P8" t="s">
        <v>1448</v>
      </c>
      <c r="Q8" t="s">
        <v>1447</v>
      </c>
    </row>
    <row r="9" spans="1:17" x14ac:dyDescent="0.25">
      <c r="A9" t="s">
        <v>8</v>
      </c>
      <c r="B9" t="s">
        <v>131</v>
      </c>
      <c r="C9" t="s">
        <v>10</v>
      </c>
      <c r="D9" t="s">
        <v>14</v>
      </c>
      <c r="E9" t="s">
        <v>10</v>
      </c>
      <c r="F9" t="s">
        <v>146</v>
      </c>
      <c r="G9" t="s">
        <v>147</v>
      </c>
      <c r="H9" t="s">
        <v>1463</v>
      </c>
      <c r="I9" t="s">
        <v>1451</v>
      </c>
      <c r="J9" t="s">
        <v>1464</v>
      </c>
      <c r="K9" t="s">
        <v>1450</v>
      </c>
      <c r="L9" t="s">
        <v>1461</v>
      </c>
      <c r="M9">
        <v>1</v>
      </c>
      <c r="N9">
        <v>1</v>
      </c>
      <c r="O9" t="s">
        <v>1462</v>
      </c>
      <c r="P9" t="s">
        <v>1448</v>
      </c>
      <c r="Q9" t="s">
        <v>1447</v>
      </c>
    </row>
    <row r="10" spans="1:17" x14ac:dyDescent="0.25">
      <c r="A10" t="s">
        <v>8</v>
      </c>
      <c r="B10" t="s">
        <v>131</v>
      </c>
      <c r="C10" t="s">
        <v>10</v>
      </c>
      <c r="D10" t="s">
        <v>14</v>
      </c>
      <c r="E10" t="s">
        <v>14</v>
      </c>
      <c r="F10" t="s">
        <v>148</v>
      </c>
      <c r="G10" t="s">
        <v>149</v>
      </c>
      <c r="H10" t="s">
        <v>1463</v>
      </c>
      <c r="I10" t="s">
        <v>1451</v>
      </c>
      <c r="J10" t="s">
        <v>1464</v>
      </c>
      <c r="K10" t="s">
        <v>1450</v>
      </c>
      <c r="L10" t="s">
        <v>1461</v>
      </c>
      <c r="M10">
        <v>0.8</v>
      </c>
      <c r="N10">
        <v>1</v>
      </c>
      <c r="O10" t="s">
        <v>1462</v>
      </c>
      <c r="P10" t="s">
        <v>1448</v>
      </c>
      <c r="Q10" t="s">
        <v>1447</v>
      </c>
    </row>
    <row r="11" spans="1:17" x14ac:dyDescent="0.25">
      <c r="A11" t="s">
        <v>8</v>
      </c>
      <c r="B11" t="s">
        <v>131</v>
      </c>
      <c r="C11" t="s">
        <v>10</v>
      </c>
      <c r="D11" t="s">
        <v>14</v>
      </c>
      <c r="E11" t="s">
        <v>21</v>
      </c>
      <c r="F11" t="s">
        <v>150</v>
      </c>
      <c r="G11" t="s">
        <v>151</v>
      </c>
      <c r="H11" t="s">
        <v>1463</v>
      </c>
      <c r="I11" t="s">
        <v>1451</v>
      </c>
      <c r="J11" t="s">
        <v>1464</v>
      </c>
      <c r="K11" t="s">
        <v>1450</v>
      </c>
      <c r="L11" t="s">
        <v>1461</v>
      </c>
      <c r="M11">
        <v>0.6</v>
      </c>
      <c r="N11">
        <v>1</v>
      </c>
      <c r="O11" t="s">
        <v>1462</v>
      </c>
      <c r="P11" t="s">
        <v>1448</v>
      </c>
      <c r="Q11" t="s">
        <v>1447</v>
      </c>
    </row>
    <row r="12" spans="1:17" x14ac:dyDescent="0.25">
      <c r="A12" t="s">
        <v>8</v>
      </c>
      <c r="B12" t="s">
        <v>131</v>
      </c>
      <c r="C12" t="s">
        <v>10</v>
      </c>
      <c r="D12" t="s">
        <v>14</v>
      </c>
      <c r="E12" t="s">
        <v>24</v>
      </c>
      <c r="F12" t="s">
        <v>152</v>
      </c>
      <c r="G12" t="s">
        <v>153</v>
      </c>
      <c r="H12" t="s">
        <v>1463</v>
      </c>
      <c r="I12" t="s">
        <v>1451</v>
      </c>
      <c r="J12" t="s">
        <v>1464</v>
      </c>
      <c r="K12" t="s">
        <v>1450</v>
      </c>
      <c r="L12" t="s">
        <v>1461</v>
      </c>
      <c r="M12">
        <v>0.4</v>
      </c>
      <c r="N12">
        <v>1</v>
      </c>
      <c r="O12" t="s">
        <v>1462</v>
      </c>
      <c r="P12" t="s">
        <v>1448</v>
      </c>
      <c r="Q12" t="s">
        <v>1447</v>
      </c>
    </row>
    <row r="13" spans="1:17" x14ac:dyDescent="0.25">
      <c r="A13" t="s">
        <v>8</v>
      </c>
      <c r="B13" t="s">
        <v>131</v>
      </c>
      <c r="C13" t="s">
        <v>10</v>
      </c>
      <c r="D13" t="s">
        <v>14</v>
      </c>
      <c r="E13" t="s">
        <v>27</v>
      </c>
      <c r="F13" t="s">
        <v>154</v>
      </c>
      <c r="G13" t="s">
        <v>155</v>
      </c>
      <c r="H13" t="s">
        <v>1463</v>
      </c>
      <c r="I13" t="s">
        <v>1451</v>
      </c>
      <c r="J13" t="s">
        <v>1464</v>
      </c>
      <c r="K13" t="s">
        <v>1450</v>
      </c>
      <c r="L13" t="s">
        <v>1461</v>
      </c>
      <c r="M13">
        <v>0.2</v>
      </c>
      <c r="N13">
        <v>1</v>
      </c>
      <c r="O13" t="s">
        <v>1462</v>
      </c>
      <c r="P13" t="s">
        <v>1448</v>
      </c>
      <c r="Q13" t="s">
        <v>1447</v>
      </c>
    </row>
    <row r="14" spans="1:17" x14ac:dyDescent="0.25">
      <c r="A14" t="s">
        <v>8</v>
      </c>
      <c r="B14" t="s">
        <v>131</v>
      </c>
      <c r="C14" t="s">
        <v>10</v>
      </c>
      <c r="D14" t="s">
        <v>14</v>
      </c>
      <c r="E14" t="s">
        <v>30</v>
      </c>
      <c r="F14" t="s">
        <v>156</v>
      </c>
      <c r="G14" t="s">
        <v>157</v>
      </c>
      <c r="H14" t="s">
        <v>1463</v>
      </c>
      <c r="I14" t="s">
        <v>1451</v>
      </c>
      <c r="J14" t="s">
        <v>1464</v>
      </c>
      <c r="K14" t="s">
        <v>1450</v>
      </c>
      <c r="L14" t="s">
        <v>1461</v>
      </c>
      <c r="M14">
        <v>0</v>
      </c>
      <c r="N14">
        <v>1</v>
      </c>
      <c r="O14" t="s">
        <v>1462</v>
      </c>
      <c r="P14" t="s">
        <v>1448</v>
      </c>
      <c r="Q14" t="s">
        <v>1447</v>
      </c>
    </row>
    <row r="15" spans="1:17" x14ac:dyDescent="0.25">
      <c r="A15" t="s">
        <v>8</v>
      </c>
      <c r="B15" t="s">
        <v>131</v>
      </c>
      <c r="C15" t="s">
        <v>10</v>
      </c>
      <c r="D15" t="s">
        <v>14</v>
      </c>
      <c r="E15" t="s">
        <v>33</v>
      </c>
      <c r="F15" t="s">
        <v>158</v>
      </c>
      <c r="G15" t="s">
        <v>159</v>
      </c>
      <c r="H15" t="s">
        <v>1463</v>
      </c>
      <c r="I15" t="s">
        <v>1451</v>
      </c>
      <c r="J15" t="s">
        <v>1464</v>
      </c>
      <c r="K15" t="s">
        <v>1450</v>
      </c>
      <c r="L15" t="s">
        <v>1461</v>
      </c>
      <c r="M15">
        <v>0</v>
      </c>
      <c r="N15">
        <v>1</v>
      </c>
      <c r="O15" t="s">
        <v>1462</v>
      </c>
      <c r="P15" t="s">
        <v>1448</v>
      </c>
      <c r="Q15" t="s">
        <v>1447</v>
      </c>
    </row>
    <row r="16" spans="1:17" x14ac:dyDescent="0.25">
      <c r="A16" t="s">
        <v>8</v>
      </c>
      <c r="B16" t="s">
        <v>131</v>
      </c>
      <c r="C16" t="s">
        <v>10</v>
      </c>
      <c r="D16" t="s">
        <v>21</v>
      </c>
      <c r="E16" t="s">
        <v>10</v>
      </c>
      <c r="F16" t="s">
        <v>160</v>
      </c>
      <c r="G16" t="s">
        <v>161</v>
      </c>
      <c r="H16" t="s">
        <v>1463</v>
      </c>
      <c r="I16" t="s">
        <v>1452</v>
      </c>
      <c r="J16" t="s">
        <v>1464</v>
      </c>
      <c r="K16" t="s">
        <v>1450</v>
      </c>
      <c r="L16" t="s">
        <v>1461</v>
      </c>
      <c r="M16">
        <v>1</v>
      </c>
      <c r="N16">
        <v>1</v>
      </c>
      <c r="O16" t="s">
        <v>1462</v>
      </c>
      <c r="P16" t="s">
        <v>1448</v>
      </c>
      <c r="Q16" t="s">
        <v>1447</v>
      </c>
    </row>
    <row r="17" spans="1:17" x14ac:dyDescent="0.25">
      <c r="A17" t="s">
        <v>8</v>
      </c>
      <c r="B17" t="s">
        <v>131</v>
      </c>
      <c r="C17" t="s">
        <v>10</v>
      </c>
      <c r="D17" t="s">
        <v>21</v>
      </c>
      <c r="E17" t="s">
        <v>14</v>
      </c>
      <c r="F17" t="s">
        <v>162</v>
      </c>
      <c r="G17" t="s">
        <v>163</v>
      </c>
      <c r="H17" t="s">
        <v>1463</v>
      </c>
      <c r="I17" t="s">
        <v>1452</v>
      </c>
      <c r="J17" t="s">
        <v>1464</v>
      </c>
      <c r="K17" t="s">
        <v>1450</v>
      </c>
      <c r="L17" t="s">
        <v>1461</v>
      </c>
      <c r="M17">
        <v>0.8</v>
      </c>
      <c r="N17">
        <v>1</v>
      </c>
      <c r="O17" t="s">
        <v>1462</v>
      </c>
      <c r="P17" t="s">
        <v>1448</v>
      </c>
      <c r="Q17" t="s">
        <v>1447</v>
      </c>
    </row>
    <row r="18" spans="1:17" x14ac:dyDescent="0.25">
      <c r="A18" t="s">
        <v>8</v>
      </c>
      <c r="B18" t="s">
        <v>131</v>
      </c>
      <c r="C18" t="s">
        <v>10</v>
      </c>
      <c r="D18" t="s">
        <v>21</v>
      </c>
      <c r="E18" t="s">
        <v>21</v>
      </c>
      <c r="F18" t="s">
        <v>164</v>
      </c>
      <c r="G18" t="s">
        <v>165</v>
      </c>
      <c r="H18" t="s">
        <v>1463</v>
      </c>
      <c r="I18" t="s">
        <v>1452</v>
      </c>
      <c r="J18" t="s">
        <v>1464</v>
      </c>
      <c r="K18" t="s">
        <v>1450</v>
      </c>
      <c r="L18" t="s">
        <v>1461</v>
      </c>
      <c r="M18">
        <v>0.6</v>
      </c>
      <c r="N18">
        <v>1</v>
      </c>
      <c r="O18" t="s">
        <v>1462</v>
      </c>
      <c r="P18" t="s">
        <v>1448</v>
      </c>
      <c r="Q18" t="s">
        <v>1447</v>
      </c>
    </row>
    <row r="19" spans="1:17" x14ac:dyDescent="0.25">
      <c r="A19" t="s">
        <v>8</v>
      </c>
      <c r="B19" t="s">
        <v>131</v>
      </c>
      <c r="C19" t="s">
        <v>10</v>
      </c>
      <c r="D19" t="s">
        <v>21</v>
      </c>
      <c r="E19" t="s">
        <v>24</v>
      </c>
      <c r="F19" t="s">
        <v>166</v>
      </c>
      <c r="G19" t="s">
        <v>167</v>
      </c>
      <c r="H19" t="s">
        <v>1463</v>
      </c>
      <c r="I19" t="s">
        <v>1452</v>
      </c>
      <c r="J19" t="s">
        <v>1464</v>
      </c>
      <c r="K19" t="s">
        <v>1450</v>
      </c>
      <c r="L19" t="s">
        <v>1461</v>
      </c>
      <c r="M19">
        <v>0.4</v>
      </c>
      <c r="N19">
        <v>1</v>
      </c>
      <c r="O19" t="s">
        <v>1462</v>
      </c>
      <c r="P19" t="s">
        <v>1448</v>
      </c>
      <c r="Q19" t="s">
        <v>1447</v>
      </c>
    </row>
    <row r="20" spans="1:17" x14ac:dyDescent="0.25">
      <c r="A20" t="s">
        <v>8</v>
      </c>
      <c r="B20" t="s">
        <v>131</v>
      </c>
      <c r="C20" t="s">
        <v>10</v>
      </c>
      <c r="D20" t="s">
        <v>21</v>
      </c>
      <c r="E20" t="s">
        <v>27</v>
      </c>
      <c r="F20" t="s">
        <v>168</v>
      </c>
      <c r="G20" t="s">
        <v>169</v>
      </c>
      <c r="H20" t="s">
        <v>1463</v>
      </c>
      <c r="I20" t="s">
        <v>1452</v>
      </c>
      <c r="J20" t="s">
        <v>1464</v>
      </c>
      <c r="K20" t="s">
        <v>1450</v>
      </c>
      <c r="L20" t="s">
        <v>1461</v>
      </c>
      <c r="M20">
        <v>0.2</v>
      </c>
      <c r="N20">
        <v>1</v>
      </c>
      <c r="O20" t="s">
        <v>1462</v>
      </c>
      <c r="P20" t="s">
        <v>1448</v>
      </c>
      <c r="Q20" t="s">
        <v>1447</v>
      </c>
    </row>
    <row r="21" spans="1:17" x14ac:dyDescent="0.25">
      <c r="A21" t="s">
        <v>8</v>
      </c>
      <c r="B21" t="s">
        <v>131</v>
      </c>
      <c r="C21" t="s">
        <v>10</v>
      </c>
      <c r="D21" t="s">
        <v>21</v>
      </c>
      <c r="E21" t="s">
        <v>30</v>
      </c>
      <c r="F21" t="s">
        <v>170</v>
      </c>
      <c r="G21" t="s">
        <v>171</v>
      </c>
      <c r="H21" t="s">
        <v>1463</v>
      </c>
      <c r="I21" t="s">
        <v>1452</v>
      </c>
      <c r="J21" t="s">
        <v>1464</v>
      </c>
      <c r="K21" t="s">
        <v>1450</v>
      </c>
      <c r="L21" t="s">
        <v>1461</v>
      </c>
      <c r="M21">
        <v>0</v>
      </c>
      <c r="N21">
        <v>1</v>
      </c>
      <c r="O21" t="s">
        <v>1462</v>
      </c>
      <c r="P21" t="s">
        <v>1448</v>
      </c>
      <c r="Q21" t="s">
        <v>1447</v>
      </c>
    </row>
    <row r="22" spans="1:17" x14ac:dyDescent="0.25">
      <c r="A22" t="s">
        <v>8</v>
      </c>
      <c r="B22" t="s">
        <v>131</v>
      </c>
      <c r="C22" t="s">
        <v>10</v>
      </c>
      <c r="D22" t="s">
        <v>21</v>
      </c>
      <c r="E22" t="s">
        <v>33</v>
      </c>
      <c r="F22" t="s">
        <v>172</v>
      </c>
      <c r="G22" t="s">
        <v>173</v>
      </c>
      <c r="H22" t="s">
        <v>1463</v>
      </c>
      <c r="I22" t="s">
        <v>1452</v>
      </c>
      <c r="J22" t="s">
        <v>1464</v>
      </c>
      <c r="K22" t="s">
        <v>1450</v>
      </c>
      <c r="L22" t="s">
        <v>1461</v>
      </c>
      <c r="M22">
        <v>0</v>
      </c>
      <c r="N22">
        <v>1</v>
      </c>
      <c r="O22" t="s">
        <v>1462</v>
      </c>
      <c r="P22" t="s">
        <v>1448</v>
      </c>
      <c r="Q22" t="s">
        <v>1447</v>
      </c>
    </row>
    <row r="23" spans="1:17" x14ac:dyDescent="0.25">
      <c r="A23" t="s">
        <v>8</v>
      </c>
      <c r="B23" t="s">
        <v>131</v>
      </c>
      <c r="C23" t="s">
        <v>14</v>
      </c>
      <c r="D23" t="s">
        <v>10</v>
      </c>
      <c r="E23" t="s">
        <v>10</v>
      </c>
      <c r="F23" t="s">
        <v>174</v>
      </c>
      <c r="G23" t="s">
        <v>133</v>
      </c>
      <c r="H23" t="s">
        <v>1463</v>
      </c>
      <c r="I23" t="s">
        <v>1449</v>
      </c>
      <c r="J23" t="s">
        <v>1464</v>
      </c>
      <c r="K23" t="s">
        <v>1453</v>
      </c>
      <c r="L23" t="s">
        <v>1461</v>
      </c>
      <c r="M23">
        <v>1</v>
      </c>
      <c r="N23">
        <v>1</v>
      </c>
      <c r="O23" t="s">
        <v>1462</v>
      </c>
      <c r="P23" t="s">
        <v>1448</v>
      </c>
      <c r="Q23" t="s">
        <v>1447</v>
      </c>
    </row>
    <row r="24" spans="1:17" x14ac:dyDescent="0.25">
      <c r="A24" t="s">
        <v>8</v>
      </c>
      <c r="B24" t="s">
        <v>131</v>
      </c>
      <c r="C24" t="s">
        <v>14</v>
      </c>
      <c r="D24" t="s">
        <v>10</v>
      </c>
      <c r="E24" t="s">
        <v>14</v>
      </c>
      <c r="F24" t="s">
        <v>175</v>
      </c>
      <c r="G24" t="s">
        <v>135</v>
      </c>
      <c r="H24" t="s">
        <v>1463</v>
      </c>
      <c r="I24" t="s">
        <v>1449</v>
      </c>
      <c r="J24" t="s">
        <v>1464</v>
      </c>
      <c r="K24" t="s">
        <v>1453</v>
      </c>
      <c r="L24" t="s">
        <v>1461</v>
      </c>
      <c r="M24">
        <v>0.8</v>
      </c>
      <c r="N24">
        <v>1</v>
      </c>
      <c r="O24" t="s">
        <v>1462</v>
      </c>
      <c r="P24" t="s">
        <v>1448</v>
      </c>
      <c r="Q24" t="s">
        <v>1447</v>
      </c>
    </row>
    <row r="25" spans="1:17" x14ac:dyDescent="0.25">
      <c r="A25" t="s">
        <v>8</v>
      </c>
      <c r="B25" t="s">
        <v>131</v>
      </c>
      <c r="C25" t="s">
        <v>14</v>
      </c>
      <c r="D25" t="s">
        <v>10</v>
      </c>
      <c r="E25" t="s">
        <v>21</v>
      </c>
      <c r="F25" t="s">
        <v>176</v>
      </c>
      <c r="G25" t="s">
        <v>137</v>
      </c>
      <c r="H25" t="s">
        <v>1463</v>
      </c>
      <c r="I25" t="s">
        <v>1449</v>
      </c>
      <c r="J25" t="s">
        <v>1464</v>
      </c>
      <c r="K25" t="s">
        <v>1453</v>
      </c>
      <c r="L25" t="s">
        <v>1461</v>
      </c>
      <c r="M25">
        <v>0.6</v>
      </c>
      <c r="N25">
        <v>1</v>
      </c>
      <c r="O25" t="s">
        <v>1462</v>
      </c>
      <c r="P25" t="s">
        <v>1448</v>
      </c>
      <c r="Q25" t="s">
        <v>1447</v>
      </c>
    </row>
    <row r="26" spans="1:17" x14ac:dyDescent="0.25">
      <c r="A26" t="s">
        <v>8</v>
      </c>
      <c r="B26" t="s">
        <v>131</v>
      </c>
      <c r="C26" t="s">
        <v>14</v>
      </c>
      <c r="D26" t="s">
        <v>10</v>
      </c>
      <c r="E26" t="s">
        <v>24</v>
      </c>
      <c r="F26" t="s">
        <v>177</v>
      </c>
      <c r="G26" t="s">
        <v>139</v>
      </c>
      <c r="H26" t="s">
        <v>1463</v>
      </c>
      <c r="I26" t="s">
        <v>1449</v>
      </c>
      <c r="J26" t="s">
        <v>1464</v>
      </c>
      <c r="K26" t="s">
        <v>1453</v>
      </c>
      <c r="L26" t="s">
        <v>1461</v>
      </c>
      <c r="M26">
        <v>0.4</v>
      </c>
      <c r="N26">
        <v>1</v>
      </c>
      <c r="O26" t="s">
        <v>1462</v>
      </c>
      <c r="P26" t="s">
        <v>1448</v>
      </c>
      <c r="Q26" t="s">
        <v>1447</v>
      </c>
    </row>
    <row r="27" spans="1:17" x14ac:dyDescent="0.25">
      <c r="A27" t="s">
        <v>8</v>
      </c>
      <c r="B27" t="s">
        <v>131</v>
      </c>
      <c r="C27" t="s">
        <v>14</v>
      </c>
      <c r="D27" t="s">
        <v>10</v>
      </c>
      <c r="E27" t="s">
        <v>27</v>
      </c>
      <c r="F27" t="s">
        <v>178</v>
      </c>
      <c r="G27" t="s">
        <v>141</v>
      </c>
      <c r="H27" t="s">
        <v>1463</v>
      </c>
      <c r="I27" t="s">
        <v>1449</v>
      </c>
      <c r="J27" t="s">
        <v>1464</v>
      </c>
      <c r="K27" t="s">
        <v>1453</v>
      </c>
      <c r="L27" t="s">
        <v>1461</v>
      </c>
      <c r="M27">
        <v>0.2</v>
      </c>
      <c r="N27">
        <v>1</v>
      </c>
      <c r="O27" t="s">
        <v>1462</v>
      </c>
      <c r="P27" t="s">
        <v>1448</v>
      </c>
      <c r="Q27" t="s">
        <v>1447</v>
      </c>
    </row>
    <row r="28" spans="1:17" x14ac:dyDescent="0.25">
      <c r="A28" t="s">
        <v>8</v>
      </c>
      <c r="B28" t="s">
        <v>131</v>
      </c>
      <c r="C28" t="s">
        <v>14</v>
      </c>
      <c r="D28" t="s">
        <v>10</v>
      </c>
      <c r="E28" t="s">
        <v>30</v>
      </c>
      <c r="F28" t="s">
        <v>179</v>
      </c>
      <c r="G28" t="s">
        <v>143</v>
      </c>
      <c r="H28" t="s">
        <v>1463</v>
      </c>
      <c r="I28" t="s">
        <v>1449</v>
      </c>
      <c r="J28" t="s">
        <v>1464</v>
      </c>
      <c r="K28" t="s">
        <v>1453</v>
      </c>
      <c r="L28" t="s">
        <v>1461</v>
      </c>
      <c r="M28">
        <v>0</v>
      </c>
      <c r="N28">
        <v>1</v>
      </c>
      <c r="O28" t="s">
        <v>1462</v>
      </c>
      <c r="P28" t="s">
        <v>1448</v>
      </c>
      <c r="Q28" t="s">
        <v>1447</v>
      </c>
    </row>
    <row r="29" spans="1:17" x14ac:dyDescent="0.25">
      <c r="A29" t="s">
        <v>8</v>
      </c>
      <c r="B29" t="s">
        <v>131</v>
      </c>
      <c r="C29" t="s">
        <v>14</v>
      </c>
      <c r="D29" t="s">
        <v>10</v>
      </c>
      <c r="E29" t="s">
        <v>33</v>
      </c>
      <c r="F29" t="s">
        <v>180</v>
      </c>
      <c r="G29" t="s">
        <v>145</v>
      </c>
      <c r="H29" t="s">
        <v>1463</v>
      </c>
      <c r="I29" t="s">
        <v>1449</v>
      </c>
      <c r="J29" t="s">
        <v>1464</v>
      </c>
      <c r="K29" t="s">
        <v>1453</v>
      </c>
      <c r="L29" t="s">
        <v>1461</v>
      </c>
      <c r="M29">
        <v>0</v>
      </c>
      <c r="N29">
        <v>1</v>
      </c>
      <c r="O29" t="s">
        <v>1462</v>
      </c>
      <c r="P29" t="s">
        <v>1448</v>
      </c>
      <c r="Q29" t="s">
        <v>1447</v>
      </c>
    </row>
    <row r="30" spans="1:17" x14ac:dyDescent="0.25">
      <c r="A30" t="s">
        <v>8</v>
      </c>
      <c r="B30" t="s">
        <v>131</v>
      </c>
      <c r="C30" t="s">
        <v>14</v>
      </c>
      <c r="D30" t="s">
        <v>14</v>
      </c>
      <c r="E30" t="s">
        <v>10</v>
      </c>
      <c r="F30" t="s">
        <v>181</v>
      </c>
      <c r="G30" t="s">
        <v>147</v>
      </c>
      <c r="H30" t="s">
        <v>1463</v>
      </c>
      <c r="I30" t="s">
        <v>1451</v>
      </c>
      <c r="J30" t="s">
        <v>1464</v>
      </c>
      <c r="K30" t="s">
        <v>1453</v>
      </c>
      <c r="L30" t="s">
        <v>1461</v>
      </c>
      <c r="M30">
        <v>1</v>
      </c>
      <c r="N30">
        <v>1</v>
      </c>
      <c r="O30" t="s">
        <v>1462</v>
      </c>
      <c r="P30" t="s">
        <v>1448</v>
      </c>
      <c r="Q30" t="s">
        <v>1447</v>
      </c>
    </row>
    <row r="31" spans="1:17" x14ac:dyDescent="0.25">
      <c r="A31" t="s">
        <v>8</v>
      </c>
      <c r="B31" t="s">
        <v>131</v>
      </c>
      <c r="C31" t="s">
        <v>14</v>
      </c>
      <c r="D31" t="s">
        <v>14</v>
      </c>
      <c r="E31" t="s">
        <v>14</v>
      </c>
      <c r="F31" t="s">
        <v>182</v>
      </c>
      <c r="G31" t="s">
        <v>149</v>
      </c>
      <c r="H31" t="s">
        <v>1463</v>
      </c>
      <c r="I31" t="s">
        <v>1451</v>
      </c>
      <c r="J31" t="s">
        <v>1464</v>
      </c>
      <c r="K31" t="s">
        <v>1453</v>
      </c>
      <c r="L31" t="s">
        <v>1461</v>
      </c>
      <c r="M31">
        <v>0.8</v>
      </c>
      <c r="N31">
        <v>1</v>
      </c>
      <c r="O31" t="s">
        <v>1462</v>
      </c>
      <c r="P31" t="s">
        <v>1448</v>
      </c>
      <c r="Q31" t="s">
        <v>1447</v>
      </c>
    </row>
    <row r="32" spans="1:17" x14ac:dyDescent="0.25">
      <c r="A32" t="s">
        <v>8</v>
      </c>
      <c r="B32" t="s">
        <v>131</v>
      </c>
      <c r="C32" t="s">
        <v>14</v>
      </c>
      <c r="D32" t="s">
        <v>14</v>
      </c>
      <c r="E32" t="s">
        <v>21</v>
      </c>
      <c r="F32" t="s">
        <v>183</v>
      </c>
      <c r="G32" t="s">
        <v>151</v>
      </c>
      <c r="H32" t="s">
        <v>1463</v>
      </c>
      <c r="I32" t="s">
        <v>1451</v>
      </c>
      <c r="J32" t="s">
        <v>1464</v>
      </c>
      <c r="K32" t="s">
        <v>1453</v>
      </c>
      <c r="L32" t="s">
        <v>1461</v>
      </c>
      <c r="M32">
        <v>0.6</v>
      </c>
      <c r="N32">
        <v>1</v>
      </c>
      <c r="O32" t="s">
        <v>1462</v>
      </c>
      <c r="P32" t="s">
        <v>1448</v>
      </c>
      <c r="Q32" t="s">
        <v>1447</v>
      </c>
    </row>
    <row r="33" spans="1:17" x14ac:dyDescent="0.25">
      <c r="A33" t="s">
        <v>8</v>
      </c>
      <c r="B33" t="s">
        <v>131</v>
      </c>
      <c r="C33" t="s">
        <v>14</v>
      </c>
      <c r="D33" t="s">
        <v>14</v>
      </c>
      <c r="E33" t="s">
        <v>24</v>
      </c>
      <c r="F33" t="s">
        <v>184</v>
      </c>
      <c r="G33" t="s">
        <v>153</v>
      </c>
      <c r="H33" t="s">
        <v>1463</v>
      </c>
      <c r="I33" t="s">
        <v>1451</v>
      </c>
      <c r="J33" t="s">
        <v>1464</v>
      </c>
      <c r="K33" t="s">
        <v>1453</v>
      </c>
      <c r="L33" t="s">
        <v>1461</v>
      </c>
      <c r="M33">
        <v>0.4</v>
      </c>
      <c r="N33">
        <v>1</v>
      </c>
      <c r="O33" t="s">
        <v>1462</v>
      </c>
      <c r="P33" t="s">
        <v>1448</v>
      </c>
      <c r="Q33" t="s">
        <v>1447</v>
      </c>
    </row>
    <row r="34" spans="1:17" x14ac:dyDescent="0.25">
      <c r="A34" t="s">
        <v>8</v>
      </c>
      <c r="B34" t="s">
        <v>131</v>
      </c>
      <c r="C34" t="s">
        <v>14</v>
      </c>
      <c r="D34" t="s">
        <v>14</v>
      </c>
      <c r="E34" t="s">
        <v>27</v>
      </c>
      <c r="F34" t="s">
        <v>185</v>
      </c>
      <c r="G34" t="s">
        <v>155</v>
      </c>
      <c r="H34" t="s">
        <v>1463</v>
      </c>
      <c r="I34" t="s">
        <v>1451</v>
      </c>
      <c r="J34" t="s">
        <v>1464</v>
      </c>
      <c r="K34" t="s">
        <v>1453</v>
      </c>
      <c r="L34" t="s">
        <v>1461</v>
      </c>
      <c r="M34">
        <v>0.2</v>
      </c>
      <c r="N34">
        <v>1</v>
      </c>
      <c r="O34" t="s">
        <v>1462</v>
      </c>
      <c r="P34" t="s">
        <v>1448</v>
      </c>
      <c r="Q34" t="s">
        <v>1447</v>
      </c>
    </row>
    <row r="35" spans="1:17" x14ac:dyDescent="0.25">
      <c r="A35" t="s">
        <v>8</v>
      </c>
      <c r="B35" t="s">
        <v>131</v>
      </c>
      <c r="C35" t="s">
        <v>14</v>
      </c>
      <c r="D35" t="s">
        <v>14</v>
      </c>
      <c r="E35" t="s">
        <v>30</v>
      </c>
      <c r="F35" t="s">
        <v>186</v>
      </c>
      <c r="G35" t="s">
        <v>157</v>
      </c>
      <c r="H35" t="s">
        <v>1463</v>
      </c>
      <c r="I35" t="s">
        <v>1451</v>
      </c>
      <c r="J35" t="s">
        <v>1464</v>
      </c>
      <c r="K35" t="s">
        <v>1453</v>
      </c>
      <c r="L35" t="s">
        <v>1461</v>
      </c>
      <c r="M35">
        <v>0</v>
      </c>
      <c r="N35">
        <v>1</v>
      </c>
      <c r="O35" t="s">
        <v>1462</v>
      </c>
      <c r="P35" t="s">
        <v>1448</v>
      </c>
      <c r="Q35" t="s">
        <v>1447</v>
      </c>
    </row>
    <row r="36" spans="1:17" x14ac:dyDescent="0.25">
      <c r="A36" t="s">
        <v>8</v>
      </c>
      <c r="B36" t="s">
        <v>131</v>
      </c>
      <c r="C36" t="s">
        <v>14</v>
      </c>
      <c r="D36" t="s">
        <v>14</v>
      </c>
      <c r="E36" t="s">
        <v>33</v>
      </c>
      <c r="F36" t="s">
        <v>187</v>
      </c>
      <c r="G36" t="s">
        <v>159</v>
      </c>
      <c r="H36" t="s">
        <v>1463</v>
      </c>
      <c r="I36" t="s">
        <v>1451</v>
      </c>
      <c r="J36" t="s">
        <v>1464</v>
      </c>
      <c r="K36" t="s">
        <v>1453</v>
      </c>
      <c r="L36" t="s">
        <v>1461</v>
      </c>
      <c r="M36">
        <v>0</v>
      </c>
      <c r="N36">
        <v>1</v>
      </c>
      <c r="O36" t="s">
        <v>1462</v>
      </c>
      <c r="P36" t="s">
        <v>1448</v>
      </c>
      <c r="Q36" t="s">
        <v>1447</v>
      </c>
    </row>
    <row r="37" spans="1:17" x14ac:dyDescent="0.25">
      <c r="A37" t="s">
        <v>8</v>
      </c>
      <c r="B37" t="s">
        <v>131</v>
      </c>
      <c r="C37" t="s">
        <v>14</v>
      </c>
      <c r="D37" t="s">
        <v>21</v>
      </c>
      <c r="E37" t="s">
        <v>10</v>
      </c>
      <c r="F37" t="s">
        <v>188</v>
      </c>
      <c r="G37" t="s">
        <v>161</v>
      </c>
      <c r="H37" t="s">
        <v>1463</v>
      </c>
      <c r="I37" t="s">
        <v>1452</v>
      </c>
      <c r="J37" t="s">
        <v>1464</v>
      </c>
      <c r="K37" t="s">
        <v>1453</v>
      </c>
      <c r="L37" t="s">
        <v>1461</v>
      </c>
      <c r="M37">
        <v>1</v>
      </c>
      <c r="N37">
        <v>1</v>
      </c>
      <c r="O37" t="s">
        <v>1462</v>
      </c>
      <c r="P37" t="s">
        <v>1448</v>
      </c>
      <c r="Q37" t="s">
        <v>1447</v>
      </c>
    </row>
    <row r="38" spans="1:17" x14ac:dyDescent="0.25">
      <c r="A38" t="s">
        <v>8</v>
      </c>
      <c r="B38" t="s">
        <v>131</v>
      </c>
      <c r="C38" t="s">
        <v>14</v>
      </c>
      <c r="D38" t="s">
        <v>21</v>
      </c>
      <c r="E38" t="s">
        <v>14</v>
      </c>
      <c r="F38" t="s">
        <v>189</v>
      </c>
      <c r="G38" t="s">
        <v>163</v>
      </c>
      <c r="H38" t="s">
        <v>1463</v>
      </c>
      <c r="I38" t="s">
        <v>1452</v>
      </c>
      <c r="J38" t="s">
        <v>1464</v>
      </c>
      <c r="K38" t="s">
        <v>1453</v>
      </c>
      <c r="L38" t="s">
        <v>1461</v>
      </c>
      <c r="M38">
        <v>0.8</v>
      </c>
      <c r="N38">
        <v>1</v>
      </c>
      <c r="O38" t="s">
        <v>1462</v>
      </c>
      <c r="P38" t="s">
        <v>1448</v>
      </c>
      <c r="Q38" t="s">
        <v>1447</v>
      </c>
    </row>
    <row r="39" spans="1:17" x14ac:dyDescent="0.25">
      <c r="A39" t="s">
        <v>8</v>
      </c>
      <c r="B39" t="s">
        <v>131</v>
      </c>
      <c r="C39" t="s">
        <v>14</v>
      </c>
      <c r="D39" t="s">
        <v>21</v>
      </c>
      <c r="E39" t="s">
        <v>21</v>
      </c>
      <c r="F39" t="s">
        <v>190</v>
      </c>
      <c r="G39" t="s">
        <v>165</v>
      </c>
      <c r="H39" t="s">
        <v>1463</v>
      </c>
      <c r="I39" t="s">
        <v>1452</v>
      </c>
      <c r="J39" t="s">
        <v>1464</v>
      </c>
      <c r="K39" t="s">
        <v>1453</v>
      </c>
      <c r="L39" t="s">
        <v>1461</v>
      </c>
      <c r="M39">
        <v>0.6</v>
      </c>
      <c r="N39">
        <v>1</v>
      </c>
      <c r="O39" t="s">
        <v>1462</v>
      </c>
      <c r="P39" t="s">
        <v>1448</v>
      </c>
      <c r="Q39" t="s">
        <v>1447</v>
      </c>
    </row>
    <row r="40" spans="1:17" x14ac:dyDescent="0.25">
      <c r="A40" t="s">
        <v>8</v>
      </c>
      <c r="B40" t="s">
        <v>131</v>
      </c>
      <c r="C40" t="s">
        <v>14</v>
      </c>
      <c r="D40" t="s">
        <v>21</v>
      </c>
      <c r="E40" t="s">
        <v>24</v>
      </c>
      <c r="F40" t="s">
        <v>191</v>
      </c>
      <c r="G40" t="s">
        <v>167</v>
      </c>
      <c r="H40" t="s">
        <v>1463</v>
      </c>
      <c r="I40" t="s">
        <v>1452</v>
      </c>
      <c r="J40" t="s">
        <v>1464</v>
      </c>
      <c r="K40" t="s">
        <v>1453</v>
      </c>
      <c r="L40" t="s">
        <v>1461</v>
      </c>
      <c r="M40">
        <v>0.4</v>
      </c>
      <c r="N40">
        <v>1</v>
      </c>
      <c r="O40" t="s">
        <v>1462</v>
      </c>
      <c r="P40" t="s">
        <v>1448</v>
      </c>
      <c r="Q40" t="s">
        <v>1447</v>
      </c>
    </row>
    <row r="41" spans="1:17" x14ac:dyDescent="0.25">
      <c r="A41" t="s">
        <v>8</v>
      </c>
      <c r="B41" t="s">
        <v>131</v>
      </c>
      <c r="C41" t="s">
        <v>14</v>
      </c>
      <c r="D41" t="s">
        <v>21</v>
      </c>
      <c r="E41" t="s">
        <v>27</v>
      </c>
      <c r="F41" t="s">
        <v>192</v>
      </c>
      <c r="G41" t="s">
        <v>169</v>
      </c>
      <c r="H41" t="s">
        <v>1463</v>
      </c>
      <c r="I41" t="s">
        <v>1452</v>
      </c>
      <c r="J41" t="s">
        <v>1464</v>
      </c>
      <c r="K41" t="s">
        <v>1453</v>
      </c>
      <c r="L41" t="s">
        <v>1461</v>
      </c>
      <c r="M41">
        <v>0.2</v>
      </c>
      <c r="N41">
        <v>1</v>
      </c>
      <c r="O41" t="s">
        <v>1462</v>
      </c>
      <c r="P41" t="s">
        <v>1448</v>
      </c>
      <c r="Q41" t="s">
        <v>1447</v>
      </c>
    </row>
    <row r="42" spans="1:17" x14ac:dyDescent="0.25">
      <c r="A42" t="s">
        <v>8</v>
      </c>
      <c r="B42" t="s">
        <v>131</v>
      </c>
      <c r="C42" t="s">
        <v>14</v>
      </c>
      <c r="D42" t="s">
        <v>21</v>
      </c>
      <c r="E42" t="s">
        <v>30</v>
      </c>
      <c r="F42" t="s">
        <v>193</v>
      </c>
      <c r="G42" t="s">
        <v>171</v>
      </c>
      <c r="H42" t="s">
        <v>1463</v>
      </c>
      <c r="I42" t="s">
        <v>1452</v>
      </c>
      <c r="J42" t="s">
        <v>1464</v>
      </c>
      <c r="K42" t="s">
        <v>1453</v>
      </c>
      <c r="L42" t="s">
        <v>1461</v>
      </c>
      <c r="M42">
        <v>0</v>
      </c>
      <c r="N42">
        <v>1</v>
      </c>
      <c r="O42" t="s">
        <v>1462</v>
      </c>
      <c r="P42" t="s">
        <v>1448</v>
      </c>
      <c r="Q42" t="s">
        <v>1447</v>
      </c>
    </row>
    <row r="43" spans="1:17" x14ac:dyDescent="0.25">
      <c r="A43" t="s">
        <v>8</v>
      </c>
      <c r="B43" t="s">
        <v>131</v>
      </c>
      <c r="C43" t="s">
        <v>14</v>
      </c>
      <c r="D43" t="s">
        <v>21</v>
      </c>
      <c r="E43" t="s">
        <v>33</v>
      </c>
      <c r="F43" t="s">
        <v>194</v>
      </c>
      <c r="G43" t="s">
        <v>173</v>
      </c>
      <c r="H43" t="s">
        <v>1463</v>
      </c>
      <c r="I43" t="s">
        <v>1452</v>
      </c>
      <c r="J43" t="s">
        <v>1464</v>
      </c>
      <c r="K43" t="s">
        <v>1453</v>
      </c>
      <c r="L43" t="s">
        <v>1461</v>
      </c>
      <c r="M43">
        <v>0</v>
      </c>
      <c r="N43">
        <v>1</v>
      </c>
      <c r="O43" t="s">
        <v>1462</v>
      </c>
      <c r="P43" t="s">
        <v>1448</v>
      </c>
      <c r="Q43" t="s">
        <v>1447</v>
      </c>
    </row>
    <row r="44" spans="1:17" x14ac:dyDescent="0.25">
      <c r="A44" t="s">
        <v>8</v>
      </c>
      <c r="B44" t="s">
        <v>195</v>
      </c>
      <c r="C44" t="s">
        <v>10</v>
      </c>
      <c r="D44" t="s">
        <v>10</v>
      </c>
      <c r="E44" t="s">
        <v>10</v>
      </c>
      <c r="F44" t="s">
        <v>196</v>
      </c>
      <c r="G44" t="s">
        <v>197</v>
      </c>
      <c r="H44" t="s">
        <v>1463</v>
      </c>
      <c r="I44" t="s">
        <v>1449</v>
      </c>
      <c r="J44" t="s">
        <v>1464</v>
      </c>
      <c r="K44" t="s">
        <v>1446</v>
      </c>
      <c r="L44" t="s">
        <v>131</v>
      </c>
      <c r="M44">
        <v>5</v>
      </c>
      <c r="N44">
        <v>1</v>
      </c>
      <c r="O44" t="s">
        <v>1462</v>
      </c>
      <c r="P44" t="s">
        <v>1448</v>
      </c>
      <c r="Q44" t="s">
        <v>1447</v>
      </c>
    </row>
    <row r="45" spans="1:17" x14ac:dyDescent="0.25">
      <c r="A45" t="s">
        <v>8</v>
      </c>
      <c r="B45" t="s">
        <v>195</v>
      </c>
      <c r="C45" t="s">
        <v>10</v>
      </c>
      <c r="D45" t="s">
        <v>10</v>
      </c>
      <c r="E45" t="s">
        <v>14</v>
      </c>
      <c r="F45" t="s">
        <v>198</v>
      </c>
      <c r="G45" t="s">
        <v>199</v>
      </c>
      <c r="H45" t="s">
        <v>1463</v>
      </c>
      <c r="I45" t="s">
        <v>1449</v>
      </c>
      <c r="J45" t="s">
        <v>1464</v>
      </c>
      <c r="K45" t="s">
        <v>1446</v>
      </c>
      <c r="L45" t="s">
        <v>131</v>
      </c>
      <c r="M45">
        <v>6</v>
      </c>
      <c r="N45">
        <v>1</v>
      </c>
      <c r="O45" t="s">
        <v>1462</v>
      </c>
      <c r="P45" t="s">
        <v>1448</v>
      </c>
      <c r="Q45" t="s">
        <v>1447</v>
      </c>
    </row>
    <row r="46" spans="1:17" x14ac:dyDescent="0.25">
      <c r="A46" t="s">
        <v>8</v>
      </c>
      <c r="B46" t="s">
        <v>195</v>
      </c>
      <c r="C46" t="s">
        <v>10</v>
      </c>
      <c r="D46" t="s">
        <v>10</v>
      </c>
      <c r="E46" t="s">
        <v>21</v>
      </c>
      <c r="F46" t="s">
        <v>200</v>
      </c>
      <c r="G46" t="s">
        <v>201</v>
      </c>
      <c r="H46" t="s">
        <v>1463</v>
      </c>
      <c r="I46" t="s">
        <v>1449</v>
      </c>
      <c r="J46" t="s">
        <v>1464</v>
      </c>
      <c r="K46" t="s">
        <v>1446</v>
      </c>
      <c r="L46" t="s">
        <v>131</v>
      </c>
      <c r="M46">
        <v>4</v>
      </c>
      <c r="N46">
        <v>1</v>
      </c>
      <c r="O46" t="s">
        <v>1462</v>
      </c>
      <c r="P46" t="s">
        <v>1448</v>
      </c>
      <c r="Q46" t="s">
        <v>1447</v>
      </c>
    </row>
    <row r="47" spans="1:17" x14ac:dyDescent="0.25">
      <c r="A47" t="s">
        <v>8</v>
      </c>
      <c r="B47" t="s">
        <v>195</v>
      </c>
      <c r="C47" t="s">
        <v>10</v>
      </c>
      <c r="D47" t="s">
        <v>10</v>
      </c>
      <c r="E47" t="s">
        <v>24</v>
      </c>
      <c r="F47" t="s">
        <v>202</v>
      </c>
      <c r="G47" t="s">
        <v>203</v>
      </c>
      <c r="H47" t="s">
        <v>1463</v>
      </c>
      <c r="I47" t="s">
        <v>1449</v>
      </c>
      <c r="J47" t="s">
        <v>1464</v>
      </c>
      <c r="K47" t="s">
        <v>1446</v>
      </c>
      <c r="L47" t="s">
        <v>131</v>
      </c>
      <c r="M47">
        <v>0</v>
      </c>
      <c r="N47">
        <v>1</v>
      </c>
      <c r="O47" t="s">
        <v>1462</v>
      </c>
      <c r="P47" t="s">
        <v>1448</v>
      </c>
      <c r="Q47" t="s">
        <v>1447</v>
      </c>
    </row>
    <row r="48" spans="1:17" x14ac:dyDescent="0.25">
      <c r="A48" t="s">
        <v>8</v>
      </c>
      <c r="B48" t="s">
        <v>195</v>
      </c>
      <c r="C48" t="s">
        <v>10</v>
      </c>
      <c r="D48" t="s">
        <v>14</v>
      </c>
      <c r="E48" t="s">
        <v>10</v>
      </c>
      <c r="F48" t="s">
        <v>204</v>
      </c>
      <c r="G48" t="s">
        <v>205</v>
      </c>
      <c r="H48" t="s">
        <v>1463</v>
      </c>
      <c r="I48" t="s">
        <v>1451</v>
      </c>
      <c r="J48" t="s">
        <v>1464</v>
      </c>
      <c r="K48" t="s">
        <v>1446</v>
      </c>
      <c r="L48" t="s">
        <v>131</v>
      </c>
      <c r="M48">
        <v>5</v>
      </c>
      <c r="N48">
        <v>1</v>
      </c>
      <c r="O48" t="s">
        <v>1462</v>
      </c>
      <c r="P48" t="s">
        <v>1448</v>
      </c>
      <c r="Q48" t="s">
        <v>1447</v>
      </c>
    </row>
    <row r="49" spans="1:17" x14ac:dyDescent="0.25">
      <c r="A49" t="s">
        <v>8</v>
      </c>
      <c r="B49" t="s">
        <v>195</v>
      </c>
      <c r="C49" t="s">
        <v>10</v>
      </c>
      <c r="D49" t="s">
        <v>14</v>
      </c>
      <c r="E49" t="s">
        <v>14</v>
      </c>
      <c r="F49" t="s">
        <v>206</v>
      </c>
      <c r="G49" t="s">
        <v>207</v>
      </c>
      <c r="H49" t="s">
        <v>1463</v>
      </c>
      <c r="I49" t="s">
        <v>1451</v>
      </c>
      <c r="J49" t="s">
        <v>1464</v>
      </c>
      <c r="K49" t="s">
        <v>1446</v>
      </c>
      <c r="L49" t="s">
        <v>131</v>
      </c>
      <c r="M49">
        <v>6</v>
      </c>
      <c r="N49">
        <v>1</v>
      </c>
      <c r="O49" t="s">
        <v>1462</v>
      </c>
      <c r="P49" t="s">
        <v>1448</v>
      </c>
      <c r="Q49" t="s">
        <v>1447</v>
      </c>
    </row>
    <row r="50" spans="1:17" x14ac:dyDescent="0.25">
      <c r="A50" t="s">
        <v>8</v>
      </c>
      <c r="B50" t="s">
        <v>195</v>
      </c>
      <c r="C50" t="s">
        <v>10</v>
      </c>
      <c r="D50" t="s">
        <v>14</v>
      </c>
      <c r="E50" t="s">
        <v>21</v>
      </c>
      <c r="F50" t="s">
        <v>208</v>
      </c>
      <c r="G50" t="s">
        <v>209</v>
      </c>
      <c r="H50" t="s">
        <v>1463</v>
      </c>
      <c r="I50" t="s">
        <v>1451</v>
      </c>
      <c r="J50" t="s">
        <v>1464</v>
      </c>
      <c r="K50" t="s">
        <v>1446</v>
      </c>
      <c r="L50" t="s">
        <v>131</v>
      </c>
      <c r="M50">
        <v>4</v>
      </c>
      <c r="N50">
        <v>1</v>
      </c>
      <c r="O50" t="s">
        <v>1462</v>
      </c>
      <c r="P50" t="s">
        <v>1448</v>
      </c>
      <c r="Q50" t="s">
        <v>1447</v>
      </c>
    </row>
    <row r="51" spans="1:17" x14ac:dyDescent="0.25">
      <c r="A51" t="s">
        <v>8</v>
      </c>
      <c r="B51" t="s">
        <v>195</v>
      </c>
      <c r="C51" t="s">
        <v>10</v>
      </c>
      <c r="D51" t="s">
        <v>14</v>
      </c>
      <c r="E51" t="s">
        <v>24</v>
      </c>
      <c r="F51" t="s">
        <v>210</v>
      </c>
      <c r="G51" t="s">
        <v>211</v>
      </c>
      <c r="H51" t="s">
        <v>1463</v>
      </c>
      <c r="I51" t="s">
        <v>1451</v>
      </c>
      <c r="J51" t="s">
        <v>1464</v>
      </c>
      <c r="K51" t="s">
        <v>1446</v>
      </c>
      <c r="L51" t="s">
        <v>131</v>
      </c>
      <c r="M51">
        <v>0</v>
      </c>
      <c r="N51">
        <v>1</v>
      </c>
      <c r="O51" t="s">
        <v>1462</v>
      </c>
      <c r="P51" t="s">
        <v>1448</v>
      </c>
      <c r="Q51" t="s">
        <v>1447</v>
      </c>
    </row>
    <row r="52" spans="1:17" x14ac:dyDescent="0.25">
      <c r="A52" t="s">
        <v>8</v>
      </c>
      <c r="B52" t="s">
        <v>195</v>
      </c>
      <c r="C52" t="s">
        <v>10</v>
      </c>
      <c r="D52" t="s">
        <v>21</v>
      </c>
      <c r="E52" t="s">
        <v>10</v>
      </c>
      <c r="F52" t="s">
        <v>212</v>
      </c>
      <c r="G52" t="s">
        <v>213</v>
      </c>
      <c r="H52" t="s">
        <v>1463</v>
      </c>
      <c r="I52" t="s">
        <v>1452</v>
      </c>
      <c r="J52" t="s">
        <v>1464</v>
      </c>
      <c r="K52" t="s">
        <v>1446</v>
      </c>
      <c r="L52" t="s">
        <v>131</v>
      </c>
      <c r="M52">
        <v>5</v>
      </c>
      <c r="N52">
        <v>1</v>
      </c>
      <c r="O52" t="s">
        <v>1462</v>
      </c>
      <c r="P52" t="s">
        <v>1448</v>
      </c>
      <c r="Q52" t="s">
        <v>1447</v>
      </c>
    </row>
    <row r="53" spans="1:17" x14ac:dyDescent="0.25">
      <c r="A53" t="s">
        <v>8</v>
      </c>
      <c r="B53" t="s">
        <v>195</v>
      </c>
      <c r="C53" t="s">
        <v>10</v>
      </c>
      <c r="D53" t="s">
        <v>21</v>
      </c>
      <c r="E53" t="s">
        <v>14</v>
      </c>
      <c r="F53" t="s">
        <v>214</v>
      </c>
      <c r="G53" t="s">
        <v>215</v>
      </c>
      <c r="H53" t="s">
        <v>1463</v>
      </c>
      <c r="I53" t="s">
        <v>1452</v>
      </c>
      <c r="J53" t="s">
        <v>1464</v>
      </c>
      <c r="K53" t="s">
        <v>1446</v>
      </c>
      <c r="L53" t="s">
        <v>131</v>
      </c>
      <c r="M53">
        <v>6</v>
      </c>
      <c r="N53">
        <v>1</v>
      </c>
      <c r="O53" t="s">
        <v>1462</v>
      </c>
      <c r="P53" t="s">
        <v>1448</v>
      </c>
      <c r="Q53" t="s">
        <v>1447</v>
      </c>
    </row>
    <row r="54" spans="1:17" x14ac:dyDescent="0.25">
      <c r="A54" t="s">
        <v>8</v>
      </c>
      <c r="B54" t="s">
        <v>195</v>
      </c>
      <c r="C54" t="s">
        <v>10</v>
      </c>
      <c r="D54" t="s">
        <v>21</v>
      </c>
      <c r="E54" t="s">
        <v>21</v>
      </c>
      <c r="F54" t="s">
        <v>216</v>
      </c>
      <c r="G54" t="s">
        <v>217</v>
      </c>
      <c r="H54" t="s">
        <v>1463</v>
      </c>
      <c r="I54" t="s">
        <v>1452</v>
      </c>
      <c r="J54" t="s">
        <v>1464</v>
      </c>
      <c r="K54" t="s">
        <v>1446</v>
      </c>
      <c r="L54" t="s">
        <v>131</v>
      </c>
      <c r="M54">
        <v>4</v>
      </c>
      <c r="N54">
        <v>1</v>
      </c>
      <c r="O54" t="s">
        <v>1462</v>
      </c>
      <c r="P54" t="s">
        <v>1448</v>
      </c>
      <c r="Q54" t="s">
        <v>1447</v>
      </c>
    </row>
    <row r="55" spans="1:17" x14ac:dyDescent="0.25">
      <c r="A55" t="s">
        <v>8</v>
      </c>
      <c r="B55" t="s">
        <v>195</v>
      </c>
      <c r="C55" t="s">
        <v>10</v>
      </c>
      <c r="D55" t="s">
        <v>21</v>
      </c>
      <c r="E55" t="s">
        <v>24</v>
      </c>
      <c r="F55" t="s">
        <v>218</v>
      </c>
      <c r="G55" t="s">
        <v>219</v>
      </c>
      <c r="H55" t="s">
        <v>1463</v>
      </c>
      <c r="I55" t="s">
        <v>1452</v>
      </c>
      <c r="J55" t="s">
        <v>1464</v>
      </c>
      <c r="K55" t="s">
        <v>1446</v>
      </c>
      <c r="L55" t="s">
        <v>131</v>
      </c>
      <c r="M55">
        <v>0</v>
      </c>
      <c r="N55">
        <v>1</v>
      </c>
      <c r="O55" t="s">
        <v>1462</v>
      </c>
      <c r="P55" t="s">
        <v>1448</v>
      </c>
      <c r="Q55" t="s">
        <v>1447</v>
      </c>
    </row>
    <row r="56" spans="1:17" x14ac:dyDescent="0.25">
      <c r="A56" t="s">
        <v>8</v>
      </c>
      <c r="B56" t="s">
        <v>195</v>
      </c>
      <c r="C56" t="s">
        <v>14</v>
      </c>
      <c r="D56" t="s">
        <v>10</v>
      </c>
      <c r="E56" t="s">
        <v>10</v>
      </c>
      <c r="F56" t="s">
        <v>220</v>
      </c>
      <c r="G56" t="s">
        <v>221</v>
      </c>
      <c r="H56" t="s">
        <v>1463</v>
      </c>
      <c r="I56" t="s">
        <v>1449</v>
      </c>
      <c r="J56" t="s">
        <v>1464</v>
      </c>
      <c r="K56" t="s">
        <v>1446</v>
      </c>
      <c r="L56" t="s">
        <v>131</v>
      </c>
      <c r="M56">
        <v>1</v>
      </c>
      <c r="N56">
        <v>1</v>
      </c>
      <c r="O56" t="s">
        <v>1462</v>
      </c>
      <c r="P56" t="s">
        <v>1447</v>
      </c>
      <c r="Q56" t="s">
        <v>1447</v>
      </c>
    </row>
    <row r="57" spans="1:17" x14ac:dyDescent="0.25">
      <c r="A57" t="s">
        <v>8</v>
      </c>
      <c r="B57" t="s">
        <v>195</v>
      </c>
      <c r="C57" t="s">
        <v>14</v>
      </c>
      <c r="D57" t="s">
        <v>10</v>
      </c>
      <c r="E57" t="s">
        <v>14</v>
      </c>
      <c r="F57" t="s">
        <v>222</v>
      </c>
      <c r="G57" t="s">
        <v>223</v>
      </c>
      <c r="H57" t="s">
        <v>1463</v>
      </c>
      <c r="I57" t="s">
        <v>1449</v>
      </c>
      <c r="J57" t="s">
        <v>1464</v>
      </c>
      <c r="K57" t="s">
        <v>1446</v>
      </c>
      <c r="L57" t="s">
        <v>131</v>
      </c>
      <c r="M57">
        <v>1</v>
      </c>
      <c r="N57">
        <v>1</v>
      </c>
      <c r="O57" t="s">
        <v>1462</v>
      </c>
      <c r="P57" t="s">
        <v>1447</v>
      </c>
      <c r="Q57" t="s">
        <v>1447</v>
      </c>
    </row>
    <row r="58" spans="1:17" x14ac:dyDescent="0.25">
      <c r="A58" t="s">
        <v>8</v>
      </c>
      <c r="B58" t="s">
        <v>195</v>
      </c>
      <c r="C58" t="s">
        <v>14</v>
      </c>
      <c r="D58" t="s">
        <v>10</v>
      </c>
      <c r="E58" t="s">
        <v>21</v>
      </c>
      <c r="F58" t="s">
        <v>224</v>
      </c>
      <c r="G58" t="s">
        <v>225</v>
      </c>
      <c r="H58" t="s">
        <v>1463</v>
      </c>
      <c r="I58" t="s">
        <v>1449</v>
      </c>
      <c r="J58" t="s">
        <v>1464</v>
      </c>
      <c r="K58" t="s">
        <v>1446</v>
      </c>
      <c r="L58" t="s">
        <v>131</v>
      </c>
      <c r="M58">
        <v>0.5</v>
      </c>
      <c r="N58">
        <v>1</v>
      </c>
      <c r="O58" t="s">
        <v>1462</v>
      </c>
      <c r="P58" t="s">
        <v>1447</v>
      </c>
      <c r="Q58" t="s">
        <v>1447</v>
      </c>
    </row>
    <row r="59" spans="1:17" x14ac:dyDescent="0.25">
      <c r="A59" t="s">
        <v>8</v>
      </c>
      <c r="B59" t="s">
        <v>195</v>
      </c>
      <c r="C59" t="s">
        <v>14</v>
      </c>
      <c r="D59" t="s">
        <v>10</v>
      </c>
      <c r="E59" t="s">
        <v>24</v>
      </c>
      <c r="F59" t="s">
        <v>226</v>
      </c>
      <c r="G59" t="s">
        <v>203</v>
      </c>
      <c r="H59" t="s">
        <v>1463</v>
      </c>
      <c r="I59" t="s">
        <v>1449</v>
      </c>
      <c r="J59" t="s">
        <v>1464</v>
      </c>
      <c r="K59" t="s">
        <v>1446</v>
      </c>
      <c r="L59" t="s">
        <v>131</v>
      </c>
      <c r="M59">
        <v>0</v>
      </c>
      <c r="N59">
        <v>1</v>
      </c>
      <c r="O59" t="s">
        <v>1462</v>
      </c>
      <c r="P59" t="s">
        <v>1447</v>
      </c>
      <c r="Q59" t="s">
        <v>1447</v>
      </c>
    </row>
    <row r="60" spans="1:17" x14ac:dyDescent="0.25">
      <c r="A60" t="s">
        <v>8</v>
      </c>
      <c r="B60" t="s">
        <v>195</v>
      </c>
      <c r="C60" t="s">
        <v>14</v>
      </c>
      <c r="D60" t="s">
        <v>14</v>
      </c>
      <c r="E60" t="s">
        <v>10</v>
      </c>
      <c r="F60" t="s">
        <v>227</v>
      </c>
      <c r="G60" t="s">
        <v>228</v>
      </c>
      <c r="H60" t="s">
        <v>1463</v>
      </c>
      <c r="I60" t="s">
        <v>1451</v>
      </c>
      <c r="J60" t="s">
        <v>1464</v>
      </c>
      <c r="K60" t="s">
        <v>1446</v>
      </c>
      <c r="L60" t="s">
        <v>131</v>
      </c>
      <c r="M60">
        <v>1</v>
      </c>
      <c r="N60">
        <v>1</v>
      </c>
      <c r="O60" t="s">
        <v>1462</v>
      </c>
      <c r="P60" t="s">
        <v>1447</v>
      </c>
      <c r="Q60" t="s">
        <v>1447</v>
      </c>
    </row>
    <row r="61" spans="1:17" x14ac:dyDescent="0.25">
      <c r="A61" t="s">
        <v>8</v>
      </c>
      <c r="B61" t="s">
        <v>195</v>
      </c>
      <c r="C61" t="s">
        <v>14</v>
      </c>
      <c r="D61" t="s">
        <v>14</v>
      </c>
      <c r="E61" t="s">
        <v>14</v>
      </c>
      <c r="F61" t="s">
        <v>229</v>
      </c>
      <c r="G61" t="s">
        <v>230</v>
      </c>
      <c r="H61" t="s">
        <v>1463</v>
      </c>
      <c r="I61" t="s">
        <v>1451</v>
      </c>
      <c r="J61" t="s">
        <v>1464</v>
      </c>
      <c r="K61" t="s">
        <v>1446</v>
      </c>
      <c r="L61" t="s">
        <v>131</v>
      </c>
      <c r="M61">
        <v>1</v>
      </c>
      <c r="N61">
        <v>1</v>
      </c>
      <c r="O61" t="s">
        <v>1462</v>
      </c>
      <c r="P61" t="s">
        <v>1447</v>
      </c>
      <c r="Q61" t="s">
        <v>1447</v>
      </c>
    </row>
    <row r="62" spans="1:17" x14ac:dyDescent="0.25">
      <c r="A62" t="s">
        <v>8</v>
      </c>
      <c r="B62" t="s">
        <v>195</v>
      </c>
      <c r="C62" t="s">
        <v>14</v>
      </c>
      <c r="D62" t="s">
        <v>14</v>
      </c>
      <c r="E62" t="s">
        <v>21</v>
      </c>
      <c r="F62" t="s">
        <v>231</v>
      </c>
      <c r="G62" t="s">
        <v>232</v>
      </c>
      <c r="H62" t="s">
        <v>1463</v>
      </c>
      <c r="I62" t="s">
        <v>1451</v>
      </c>
      <c r="J62" t="s">
        <v>1464</v>
      </c>
      <c r="K62" t="s">
        <v>1446</v>
      </c>
      <c r="L62" t="s">
        <v>131</v>
      </c>
      <c r="M62">
        <v>0.5</v>
      </c>
      <c r="N62">
        <v>1</v>
      </c>
      <c r="O62" t="s">
        <v>1462</v>
      </c>
      <c r="P62" t="s">
        <v>1447</v>
      </c>
      <c r="Q62" t="s">
        <v>1447</v>
      </c>
    </row>
    <row r="63" spans="1:17" x14ac:dyDescent="0.25">
      <c r="A63" t="s">
        <v>8</v>
      </c>
      <c r="B63" t="s">
        <v>195</v>
      </c>
      <c r="C63" t="s">
        <v>14</v>
      </c>
      <c r="D63" t="s">
        <v>14</v>
      </c>
      <c r="E63" t="s">
        <v>24</v>
      </c>
      <c r="F63" t="s">
        <v>233</v>
      </c>
      <c r="G63" t="s">
        <v>211</v>
      </c>
      <c r="H63" t="s">
        <v>1463</v>
      </c>
      <c r="I63" t="s">
        <v>1451</v>
      </c>
      <c r="J63" t="s">
        <v>1464</v>
      </c>
      <c r="K63" t="s">
        <v>1446</v>
      </c>
      <c r="L63" t="s">
        <v>131</v>
      </c>
      <c r="M63">
        <v>0</v>
      </c>
      <c r="N63">
        <v>1</v>
      </c>
      <c r="O63" t="s">
        <v>1462</v>
      </c>
      <c r="P63" t="s">
        <v>1447</v>
      </c>
      <c r="Q63" t="s">
        <v>1447</v>
      </c>
    </row>
    <row r="64" spans="1:17" x14ac:dyDescent="0.25">
      <c r="A64" t="s">
        <v>8</v>
      </c>
      <c r="B64" t="s">
        <v>195</v>
      </c>
      <c r="C64" t="s">
        <v>14</v>
      </c>
      <c r="D64" t="s">
        <v>21</v>
      </c>
      <c r="E64" t="s">
        <v>10</v>
      </c>
      <c r="F64" t="s">
        <v>234</v>
      </c>
      <c r="G64" t="s">
        <v>235</v>
      </c>
      <c r="H64" t="s">
        <v>1463</v>
      </c>
      <c r="I64" t="s">
        <v>1452</v>
      </c>
      <c r="J64" t="s">
        <v>1464</v>
      </c>
      <c r="K64" t="s">
        <v>1446</v>
      </c>
      <c r="L64" t="s">
        <v>131</v>
      </c>
      <c r="M64">
        <v>1</v>
      </c>
      <c r="N64">
        <v>1</v>
      </c>
      <c r="O64" t="s">
        <v>1462</v>
      </c>
      <c r="P64" t="s">
        <v>1447</v>
      </c>
      <c r="Q64" t="s">
        <v>1447</v>
      </c>
    </row>
    <row r="65" spans="1:17" x14ac:dyDescent="0.25">
      <c r="A65" t="s">
        <v>8</v>
      </c>
      <c r="B65" t="s">
        <v>195</v>
      </c>
      <c r="C65" t="s">
        <v>14</v>
      </c>
      <c r="D65" t="s">
        <v>21</v>
      </c>
      <c r="E65" t="s">
        <v>14</v>
      </c>
      <c r="F65" t="s">
        <v>236</v>
      </c>
      <c r="G65" t="s">
        <v>237</v>
      </c>
      <c r="H65" t="s">
        <v>1463</v>
      </c>
      <c r="I65" t="s">
        <v>1452</v>
      </c>
      <c r="J65" t="s">
        <v>1464</v>
      </c>
      <c r="K65" t="s">
        <v>1446</v>
      </c>
      <c r="L65" t="s">
        <v>131</v>
      </c>
      <c r="M65">
        <v>1</v>
      </c>
      <c r="N65">
        <v>1</v>
      </c>
      <c r="O65" t="s">
        <v>1462</v>
      </c>
      <c r="P65" t="s">
        <v>1447</v>
      </c>
      <c r="Q65" t="s">
        <v>1447</v>
      </c>
    </row>
    <row r="66" spans="1:17" x14ac:dyDescent="0.25">
      <c r="A66" t="s">
        <v>8</v>
      </c>
      <c r="B66" t="s">
        <v>195</v>
      </c>
      <c r="C66" t="s">
        <v>14</v>
      </c>
      <c r="D66" t="s">
        <v>21</v>
      </c>
      <c r="E66" t="s">
        <v>21</v>
      </c>
      <c r="F66" t="s">
        <v>238</v>
      </c>
      <c r="G66" t="s">
        <v>239</v>
      </c>
      <c r="H66" t="s">
        <v>1463</v>
      </c>
      <c r="I66" t="s">
        <v>1452</v>
      </c>
      <c r="J66" t="s">
        <v>1464</v>
      </c>
      <c r="K66" t="s">
        <v>1446</v>
      </c>
      <c r="L66" t="s">
        <v>131</v>
      </c>
      <c r="M66">
        <v>1</v>
      </c>
      <c r="N66">
        <v>1</v>
      </c>
      <c r="O66" t="s">
        <v>1462</v>
      </c>
      <c r="P66" t="s">
        <v>1447</v>
      </c>
      <c r="Q66" t="s">
        <v>1447</v>
      </c>
    </row>
    <row r="67" spans="1:17" x14ac:dyDescent="0.25">
      <c r="A67" t="s">
        <v>8</v>
      </c>
      <c r="B67" t="s">
        <v>195</v>
      </c>
      <c r="C67" t="s">
        <v>14</v>
      </c>
      <c r="D67" t="s">
        <v>21</v>
      </c>
      <c r="E67" t="s">
        <v>24</v>
      </c>
      <c r="F67" t="s">
        <v>240</v>
      </c>
      <c r="G67" t="s">
        <v>219</v>
      </c>
      <c r="H67" t="s">
        <v>1463</v>
      </c>
      <c r="I67" t="s">
        <v>1452</v>
      </c>
      <c r="J67" t="s">
        <v>1464</v>
      </c>
      <c r="K67" t="s">
        <v>1446</v>
      </c>
      <c r="L67" t="s">
        <v>131</v>
      </c>
      <c r="M67">
        <v>0</v>
      </c>
      <c r="N67">
        <v>1</v>
      </c>
      <c r="O67" t="s">
        <v>1462</v>
      </c>
      <c r="P67" t="s">
        <v>1447</v>
      </c>
      <c r="Q67" t="s">
        <v>1447</v>
      </c>
    </row>
    <row r="68" spans="1:17" x14ac:dyDescent="0.25">
      <c r="A68" t="s">
        <v>8</v>
      </c>
      <c r="B68" t="s">
        <v>195</v>
      </c>
      <c r="C68" t="s">
        <v>21</v>
      </c>
      <c r="D68" t="s">
        <v>10</v>
      </c>
      <c r="E68" t="s">
        <v>10</v>
      </c>
      <c r="F68" t="s">
        <v>241</v>
      </c>
      <c r="G68" t="s">
        <v>242</v>
      </c>
      <c r="H68" t="s">
        <v>1463</v>
      </c>
      <c r="I68" t="s">
        <v>1449</v>
      </c>
      <c r="J68" t="s">
        <v>1464</v>
      </c>
      <c r="K68" t="s">
        <v>1446</v>
      </c>
      <c r="L68" t="s">
        <v>131</v>
      </c>
      <c r="M68">
        <v>1</v>
      </c>
      <c r="N68">
        <v>1</v>
      </c>
      <c r="O68" t="s">
        <v>1462</v>
      </c>
      <c r="P68" t="s">
        <v>1448</v>
      </c>
      <c r="Q68" t="s">
        <v>1447</v>
      </c>
    </row>
    <row r="69" spans="1:17" x14ac:dyDescent="0.25">
      <c r="A69" t="s">
        <v>8</v>
      </c>
      <c r="B69" t="s">
        <v>195</v>
      </c>
      <c r="C69" t="s">
        <v>21</v>
      </c>
      <c r="D69" t="s">
        <v>10</v>
      </c>
      <c r="E69" t="s">
        <v>14</v>
      </c>
      <c r="F69" t="s">
        <v>243</v>
      </c>
      <c r="G69" t="s">
        <v>244</v>
      </c>
      <c r="H69" t="s">
        <v>1463</v>
      </c>
      <c r="I69" t="s">
        <v>1449</v>
      </c>
      <c r="J69" t="s">
        <v>1464</v>
      </c>
      <c r="K69" t="s">
        <v>1446</v>
      </c>
      <c r="L69" t="s">
        <v>131</v>
      </c>
      <c r="M69">
        <v>0</v>
      </c>
      <c r="N69">
        <v>1</v>
      </c>
      <c r="O69" t="s">
        <v>1462</v>
      </c>
      <c r="P69" t="s">
        <v>1448</v>
      </c>
      <c r="Q69" t="s">
        <v>1447</v>
      </c>
    </row>
    <row r="70" spans="1:17" x14ac:dyDescent="0.25">
      <c r="A70" t="s">
        <v>8</v>
      </c>
      <c r="B70" t="s">
        <v>195</v>
      </c>
      <c r="C70" t="s">
        <v>21</v>
      </c>
      <c r="D70" t="s">
        <v>10</v>
      </c>
      <c r="E70" t="s">
        <v>21</v>
      </c>
      <c r="F70" t="s">
        <v>245</v>
      </c>
      <c r="G70" t="s">
        <v>203</v>
      </c>
      <c r="H70" t="s">
        <v>1463</v>
      </c>
      <c r="I70" t="s">
        <v>1449</v>
      </c>
      <c r="J70" t="s">
        <v>1464</v>
      </c>
      <c r="K70" t="s">
        <v>1446</v>
      </c>
      <c r="L70" t="s">
        <v>131</v>
      </c>
      <c r="M70">
        <v>0</v>
      </c>
      <c r="N70">
        <v>1</v>
      </c>
      <c r="O70" t="s">
        <v>1462</v>
      </c>
      <c r="P70" t="s">
        <v>1448</v>
      </c>
      <c r="Q70" t="s">
        <v>1447</v>
      </c>
    </row>
    <row r="71" spans="1:17" x14ac:dyDescent="0.25">
      <c r="A71" t="s">
        <v>8</v>
      </c>
      <c r="B71" t="s">
        <v>195</v>
      </c>
      <c r="C71" t="s">
        <v>21</v>
      </c>
      <c r="D71" t="s">
        <v>14</v>
      </c>
      <c r="E71" t="s">
        <v>10</v>
      </c>
      <c r="F71" t="s">
        <v>246</v>
      </c>
      <c r="G71" t="s">
        <v>247</v>
      </c>
      <c r="H71" t="s">
        <v>1463</v>
      </c>
      <c r="I71" t="s">
        <v>1451</v>
      </c>
      <c r="J71" t="s">
        <v>1464</v>
      </c>
      <c r="K71" t="s">
        <v>1446</v>
      </c>
      <c r="L71" t="s">
        <v>131</v>
      </c>
      <c r="M71">
        <v>1</v>
      </c>
      <c r="N71">
        <v>1</v>
      </c>
      <c r="O71" t="s">
        <v>1462</v>
      </c>
      <c r="P71" t="s">
        <v>1448</v>
      </c>
      <c r="Q71" t="s">
        <v>1447</v>
      </c>
    </row>
    <row r="72" spans="1:17" x14ac:dyDescent="0.25">
      <c r="A72" t="s">
        <v>8</v>
      </c>
      <c r="B72" t="s">
        <v>195</v>
      </c>
      <c r="C72" t="s">
        <v>21</v>
      </c>
      <c r="D72" t="s">
        <v>14</v>
      </c>
      <c r="E72" t="s">
        <v>14</v>
      </c>
      <c r="F72" t="s">
        <v>248</v>
      </c>
      <c r="G72" t="s">
        <v>249</v>
      </c>
      <c r="H72" t="s">
        <v>1463</v>
      </c>
      <c r="I72" t="s">
        <v>1451</v>
      </c>
      <c r="J72" t="s">
        <v>1464</v>
      </c>
      <c r="K72" t="s">
        <v>1446</v>
      </c>
      <c r="L72" t="s">
        <v>131</v>
      </c>
      <c r="M72">
        <v>0</v>
      </c>
      <c r="N72">
        <v>1</v>
      </c>
      <c r="O72" t="s">
        <v>1462</v>
      </c>
      <c r="P72" t="s">
        <v>1448</v>
      </c>
      <c r="Q72" t="s">
        <v>1447</v>
      </c>
    </row>
    <row r="73" spans="1:17" x14ac:dyDescent="0.25">
      <c r="A73" t="s">
        <v>8</v>
      </c>
      <c r="B73" t="s">
        <v>195</v>
      </c>
      <c r="C73" t="s">
        <v>21</v>
      </c>
      <c r="D73" t="s">
        <v>14</v>
      </c>
      <c r="E73" t="s">
        <v>21</v>
      </c>
      <c r="F73" t="s">
        <v>250</v>
      </c>
      <c r="G73" t="s">
        <v>211</v>
      </c>
      <c r="H73" t="s">
        <v>1463</v>
      </c>
      <c r="I73" t="s">
        <v>1451</v>
      </c>
      <c r="J73" t="s">
        <v>1464</v>
      </c>
      <c r="K73" t="s">
        <v>1446</v>
      </c>
      <c r="L73" t="s">
        <v>131</v>
      </c>
      <c r="M73">
        <v>0</v>
      </c>
      <c r="N73">
        <v>1</v>
      </c>
      <c r="O73" t="s">
        <v>1462</v>
      </c>
      <c r="P73" t="s">
        <v>1448</v>
      </c>
      <c r="Q73" t="s">
        <v>1447</v>
      </c>
    </row>
    <row r="74" spans="1:17" x14ac:dyDescent="0.25">
      <c r="A74" t="s">
        <v>8</v>
      </c>
      <c r="B74" t="s">
        <v>195</v>
      </c>
      <c r="C74" t="s">
        <v>21</v>
      </c>
      <c r="D74" t="s">
        <v>21</v>
      </c>
      <c r="E74" t="s">
        <v>10</v>
      </c>
      <c r="F74" t="s">
        <v>251</v>
      </c>
      <c r="G74" t="s">
        <v>252</v>
      </c>
      <c r="H74" t="s">
        <v>1463</v>
      </c>
      <c r="I74" t="s">
        <v>1452</v>
      </c>
      <c r="J74" t="s">
        <v>1464</v>
      </c>
      <c r="K74" t="s">
        <v>1446</v>
      </c>
      <c r="L74" t="s">
        <v>131</v>
      </c>
      <c r="M74">
        <v>1</v>
      </c>
      <c r="N74">
        <v>1</v>
      </c>
      <c r="O74" t="s">
        <v>1462</v>
      </c>
      <c r="P74" t="s">
        <v>1448</v>
      </c>
      <c r="Q74" t="s">
        <v>1447</v>
      </c>
    </row>
    <row r="75" spans="1:17" x14ac:dyDescent="0.25">
      <c r="A75" t="s">
        <v>8</v>
      </c>
      <c r="B75" t="s">
        <v>195</v>
      </c>
      <c r="C75" t="s">
        <v>21</v>
      </c>
      <c r="D75" t="s">
        <v>21</v>
      </c>
      <c r="E75" t="s">
        <v>14</v>
      </c>
      <c r="F75" t="s">
        <v>253</v>
      </c>
      <c r="G75" t="s">
        <v>254</v>
      </c>
      <c r="H75" t="s">
        <v>1463</v>
      </c>
      <c r="I75" t="s">
        <v>1452</v>
      </c>
      <c r="J75" t="s">
        <v>1464</v>
      </c>
      <c r="K75" t="s">
        <v>1446</v>
      </c>
      <c r="L75" t="s">
        <v>131</v>
      </c>
      <c r="M75">
        <v>0</v>
      </c>
      <c r="N75">
        <v>1</v>
      </c>
      <c r="O75" t="s">
        <v>1462</v>
      </c>
      <c r="P75" t="s">
        <v>1448</v>
      </c>
      <c r="Q75" t="s">
        <v>1447</v>
      </c>
    </row>
    <row r="76" spans="1:17" x14ac:dyDescent="0.25">
      <c r="A76" t="s">
        <v>8</v>
      </c>
      <c r="B76" t="s">
        <v>195</v>
      </c>
      <c r="C76" t="s">
        <v>21</v>
      </c>
      <c r="D76" t="s">
        <v>21</v>
      </c>
      <c r="E76" t="s">
        <v>21</v>
      </c>
      <c r="F76" t="s">
        <v>255</v>
      </c>
      <c r="G76" t="s">
        <v>219</v>
      </c>
      <c r="H76" t="s">
        <v>1463</v>
      </c>
      <c r="I76" t="s">
        <v>1452</v>
      </c>
      <c r="J76" t="s">
        <v>1464</v>
      </c>
      <c r="K76" t="s">
        <v>1446</v>
      </c>
      <c r="L76" t="s">
        <v>131</v>
      </c>
      <c r="M76">
        <v>0</v>
      </c>
      <c r="N76">
        <v>1</v>
      </c>
      <c r="O76" t="s">
        <v>1462</v>
      </c>
      <c r="P76" t="s">
        <v>1448</v>
      </c>
      <c r="Q76" t="s">
        <v>1447</v>
      </c>
    </row>
    <row r="77" spans="1:17" x14ac:dyDescent="0.25">
      <c r="A77" t="s">
        <v>8</v>
      </c>
      <c r="B77" t="s">
        <v>256</v>
      </c>
      <c r="C77" t="s">
        <v>10</v>
      </c>
      <c r="D77" t="s">
        <v>10</v>
      </c>
      <c r="E77" t="s">
        <v>10</v>
      </c>
      <c r="F77" t="s">
        <v>257</v>
      </c>
      <c r="G77" t="s">
        <v>133</v>
      </c>
      <c r="H77" t="s">
        <v>1463</v>
      </c>
      <c r="I77" t="s">
        <v>1449</v>
      </c>
      <c r="J77" t="s">
        <v>1465</v>
      </c>
      <c r="K77" t="s">
        <v>1450</v>
      </c>
      <c r="L77" t="s">
        <v>1461</v>
      </c>
      <c r="M77">
        <v>1</v>
      </c>
      <c r="N77">
        <v>1</v>
      </c>
      <c r="O77" t="s">
        <v>1462</v>
      </c>
      <c r="P77" t="s">
        <v>1448</v>
      </c>
      <c r="Q77" t="s">
        <v>1447</v>
      </c>
    </row>
    <row r="78" spans="1:17" x14ac:dyDescent="0.25">
      <c r="A78" t="s">
        <v>8</v>
      </c>
      <c r="B78" t="s">
        <v>256</v>
      </c>
      <c r="C78" t="s">
        <v>10</v>
      </c>
      <c r="D78" t="s">
        <v>10</v>
      </c>
      <c r="E78" t="s">
        <v>14</v>
      </c>
      <c r="F78" t="s">
        <v>258</v>
      </c>
      <c r="G78" t="s">
        <v>135</v>
      </c>
      <c r="H78" t="s">
        <v>1463</v>
      </c>
      <c r="I78" t="s">
        <v>1449</v>
      </c>
      <c r="J78" t="s">
        <v>1465</v>
      </c>
      <c r="K78" t="s">
        <v>1450</v>
      </c>
      <c r="L78" t="s">
        <v>1461</v>
      </c>
      <c r="M78">
        <v>0.8</v>
      </c>
      <c r="N78">
        <v>1</v>
      </c>
      <c r="O78" t="s">
        <v>1462</v>
      </c>
      <c r="P78" t="s">
        <v>1448</v>
      </c>
      <c r="Q78" t="s">
        <v>1447</v>
      </c>
    </row>
    <row r="79" spans="1:17" x14ac:dyDescent="0.25">
      <c r="A79" t="s">
        <v>8</v>
      </c>
      <c r="B79" t="s">
        <v>256</v>
      </c>
      <c r="C79" t="s">
        <v>10</v>
      </c>
      <c r="D79" t="s">
        <v>10</v>
      </c>
      <c r="E79" t="s">
        <v>21</v>
      </c>
      <c r="F79" t="s">
        <v>259</v>
      </c>
      <c r="G79" t="s">
        <v>137</v>
      </c>
      <c r="H79" t="s">
        <v>1463</v>
      </c>
      <c r="I79" t="s">
        <v>1449</v>
      </c>
      <c r="J79" t="s">
        <v>1465</v>
      </c>
      <c r="K79" t="s">
        <v>1450</v>
      </c>
      <c r="L79" t="s">
        <v>1461</v>
      </c>
      <c r="M79">
        <v>0.6</v>
      </c>
      <c r="N79">
        <v>1</v>
      </c>
      <c r="O79" t="s">
        <v>1462</v>
      </c>
      <c r="P79" t="s">
        <v>1448</v>
      </c>
      <c r="Q79" t="s">
        <v>1447</v>
      </c>
    </row>
    <row r="80" spans="1:17" x14ac:dyDescent="0.25">
      <c r="A80" t="s">
        <v>8</v>
      </c>
      <c r="B80" t="s">
        <v>256</v>
      </c>
      <c r="C80" t="s">
        <v>10</v>
      </c>
      <c r="D80" t="s">
        <v>10</v>
      </c>
      <c r="E80" t="s">
        <v>24</v>
      </c>
      <c r="F80" t="s">
        <v>260</v>
      </c>
      <c r="G80" t="s">
        <v>139</v>
      </c>
      <c r="H80" t="s">
        <v>1463</v>
      </c>
      <c r="I80" t="s">
        <v>1449</v>
      </c>
      <c r="J80" t="s">
        <v>1465</v>
      </c>
      <c r="K80" t="s">
        <v>1450</v>
      </c>
      <c r="L80" t="s">
        <v>1461</v>
      </c>
      <c r="M80">
        <v>0.4</v>
      </c>
      <c r="N80">
        <v>1</v>
      </c>
      <c r="O80" t="s">
        <v>1462</v>
      </c>
      <c r="P80" t="s">
        <v>1448</v>
      </c>
      <c r="Q80" t="s">
        <v>1447</v>
      </c>
    </row>
    <row r="81" spans="1:17" x14ac:dyDescent="0.25">
      <c r="A81" t="s">
        <v>8</v>
      </c>
      <c r="B81" t="s">
        <v>256</v>
      </c>
      <c r="C81" t="s">
        <v>10</v>
      </c>
      <c r="D81" t="s">
        <v>10</v>
      </c>
      <c r="E81" t="s">
        <v>27</v>
      </c>
      <c r="F81" t="s">
        <v>261</v>
      </c>
      <c r="G81" t="s">
        <v>141</v>
      </c>
      <c r="H81" t="s">
        <v>1463</v>
      </c>
      <c r="I81" t="s">
        <v>1449</v>
      </c>
      <c r="J81" t="s">
        <v>1465</v>
      </c>
      <c r="K81" t="s">
        <v>1450</v>
      </c>
      <c r="L81" t="s">
        <v>1461</v>
      </c>
      <c r="M81">
        <v>0.2</v>
      </c>
      <c r="N81">
        <v>1</v>
      </c>
      <c r="O81" t="s">
        <v>1462</v>
      </c>
      <c r="P81" t="s">
        <v>1448</v>
      </c>
      <c r="Q81" t="s">
        <v>1447</v>
      </c>
    </row>
    <row r="82" spans="1:17" x14ac:dyDescent="0.25">
      <c r="A82" t="s">
        <v>8</v>
      </c>
      <c r="B82" t="s">
        <v>256</v>
      </c>
      <c r="C82" t="s">
        <v>10</v>
      </c>
      <c r="D82" t="s">
        <v>10</v>
      </c>
      <c r="E82" t="s">
        <v>30</v>
      </c>
      <c r="F82" t="s">
        <v>262</v>
      </c>
      <c r="G82" t="s">
        <v>143</v>
      </c>
      <c r="H82" t="s">
        <v>1463</v>
      </c>
      <c r="I82" t="s">
        <v>1449</v>
      </c>
      <c r="J82" t="s">
        <v>1465</v>
      </c>
      <c r="K82" t="s">
        <v>1450</v>
      </c>
      <c r="L82" t="s">
        <v>1461</v>
      </c>
      <c r="M82">
        <v>0</v>
      </c>
      <c r="N82">
        <v>1</v>
      </c>
      <c r="O82" t="s">
        <v>1462</v>
      </c>
      <c r="P82" t="s">
        <v>1448</v>
      </c>
      <c r="Q82" t="s">
        <v>1447</v>
      </c>
    </row>
    <row r="83" spans="1:17" x14ac:dyDescent="0.25">
      <c r="A83" t="s">
        <v>8</v>
      </c>
      <c r="B83" t="s">
        <v>256</v>
      </c>
      <c r="C83" t="s">
        <v>10</v>
      </c>
      <c r="D83" t="s">
        <v>10</v>
      </c>
      <c r="E83" t="s">
        <v>33</v>
      </c>
      <c r="F83" t="s">
        <v>263</v>
      </c>
      <c r="G83" t="s">
        <v>264</v>
      </c>
      <c r="H83" t="s">
        <v>1463</v>
      </c>
      <c r="I83" t="s">
        <v>1449</v>
      </c>
      <c r="J83" t="s">
        <v>1465</v>
      </c>
      <c r="K83" t="s">
        <v>1450</v>
      </c>
      <c r="L83" t="s">
        <v>1461</v>
      </c>
      <c r="M83">
        <v>0</v>
      </c>
      <c r="N83">
        <v>1</v>
      </c>
      <c r="O83" t="s">
        <v>1462</v>
      </c>
      <c r="P83" t="s">
        <v>1448</v>
      </c>
      <c r="Q83" t="s">
        <v>1447</v>
      </c>
    </row>
    <row r="84" spans="1:17" x14ac:dyDescent="0.25">
      <c r="A84" t="s">
        <v>8</v>
      </c>
      <c r="B84" t="s">
        <v>256</v>
      </c>
      <c r="C84" t="s">
        <v>10</v>
      </c>
      <c r="D84" t="s">
        <v>14</v>
      </c>
      <c r="E84" t="s">
        <v>10</v>
      </c>
      <c r="F84" t="s">
        <v>265</v>
      </c>
      <c r="G84" t="s">
        <v>147</v>
      </c>
      <c r="H84" t="s">
        <v>1463</v>
      </c>
      <c r="I84" t="s">
        <v>1451</v>
      </c>
      <c r="J84" t="s">
        <v>1465</v>
      </c>
      <c r="K84" t="s">
        <v>1450</v>
      </c>
      <c r="L84" t="s">
        <v>1461</v>
      </c>
      <c r="M84">
        <v>1</v>
      </c>
      <c r="N84">
        <v>1</v>
      </c>
      <c r="O84" t="s">
        <v>1462</v>
      </c>
      <c r="P84" t="s">
        <v>1448</v>
      </c>
      <c r="Q84" t="s">
        <v>1447</v>
      </c>
    </row>
    <row r="85" spans="1:17" x14ac:dyDescent="0.25">
      <c r="A85" t="s">
        <v>8</v>
      </c>
      <c r="B85" t="s">
        <v>256</v>
      </c>
      <c r="C85" t="s">
        <v>10</v>
      </c>
      <c r="D85" t="s">
        <v>14</v>
      </c>
      <c r="E85" t="s">
        <v>14</v>
      </c>
      <c r="F85" t="s">
        <v>266</v>
      </c>
      <c r="G85" t="s">
        <v>149</v>
      </c>
      <c r="H85" t="s">
        <v>1463</v>
      </c>
      <c r="I85" t="s">
        <v>1451</v>
      </c>
      <c r="J85" t="s">
        <v>1465</v>
      </c>
      <c r="K85" t="s">
        <v>1450</v>
      </c>
      <c r="L85" t="s">
        <v>1461</v>
      </c>
      <c r="M85">
        <v>0.8</v>
      </c>
      <c r="N85">
        <v>1</v>
      </c>
      <c r="O85" t="s">
        <v>1462</v>
      </c>
      <c r="P85" t="s">
        <v>1448</v>
      </c>
      <c r="Q85" t="s">
        <v>1447</v>
      </c>
    </row>
    <row r="86" spans="1:17" x14ac:dyDescent="0.25">
      <c r="A86" t="s">
        <v>8</v>
      </c>
      <c r="B86" t="s">
        <v>256</v>
      </c>
      <c r="C86" t="s">
        <v>10</v>
      </c>
      <c r="D86" t="s">
        <v>14</v>
      </c>
      <c r="E86" t="s">
        <v>21</v>
      </c>
      <c r="F86" t="s">
        <v>267</v>
      </c>
      <c r="G86" t="s">
        <v>151</v>
      </c>
      <c r="H86" t="s">
        <v>1463</v>
      </c>
      <c r="I86" t="s">
        <v>1451</v>
      </c>
      <c r="J86" t="s">
        <v>1465</v>
      </c>
      <c r="K86" t="s">
        <v>1450</v>
      </c>
      <c r="L86" t="s">
        <v>1461</v>
      </c>
      <c r="M86">
        <v>0.6</v>
      </c>
      <c r="N86">
        <v>1</v>
      </c>
      <c r="O86" t="s">
        <v>1462</v>
      </c>
      <c r="P86" t="s">
        <v>1448</v>
      </c>
      <c r="Q86" t="s">
        <v>1447</v>
      </c>
    </row>
    <row r="87" spans="1:17" x14ac:dyDescent="0.25">
      <c r="A87" t="s">
        <v>8</v>
      </c>
      <c r="B87" t="s">
        <v>256</v>
      </c>
      <c r="C87" t="s">
        <v>10</v>
      </c>
      <c r="D87" t="s">
        <v>14</v>
      </c>
      <c r="E87" t="s">
        <v>24</v>
      </c>
      <c r="F87" t="s">
        <v>268</v>
      </c>
      <c r="G87" t="s">
        <v>153</v>
      </c>
      <c r="H87" t="s">
        <v>1463</v>
      </c>
      <c r="I87" t="s">
        <v>1451</v>
      </c>
      <c r="J87" t="s">
        <v>1465</v>
      </c>
      <c r="K87" t="s">
        <v>1450</v>
      </c>
      <c r="L87" t="s">
        <v>1461</v>
      </c>
      <c r="M87">
        <v>0.4</v>
      </c>
      <c r="N87">
        <v>1</v>
      </c>
      <c r="O87" t="s">
        <v>1462</v>
      </c>
      <c r="P87" t="s">
        <v>1448</v>
      </c>
      <c r="Q87" t="s">
        <v>1447</v>
      </c>
    </row>
    <row r="88" spans="1:17" x14ac:dyDescent="0.25">
      <c r="A88" t="s">
        <v>8</v>
      </c>
      <c r="B88" t="s">
        <v>256</v>
      </c>
      <c r="C88" t="s">
        <v>10</v>
      </c>
      <c r="D88" t="s">
        <v>14</v>
      </c>
      <c r="E88" t="s">
        <v>27</v>
      </c>
      <c r="F88" t="s">
        <v>269</v>
      </c>
      <c r="G88" t="s">
        <v>155</v>
      </c>
      <c r="H88" t="s">
        <v>1463</v>
      </c>
      <c r="I88" t="s">
        <v>1451</v>
      </c>
      <c r="J88" t="s">
        <v>1465</v>
      </c>
      <c r="K88" t="s">
        <v>1450</v>
      </c>
      <c r="L88" t="s">
        <v>1461</v>
      </c>
      <c r="M88">
        <v>0.2</v>
      </c>
      <c r="N88">
        <v>1</v>
      </c>
      <c r="O88" t="s">
        <v>1462</v>
      </c>
      <c r="P88" t="s">
        <v>1448</v>
      </c>
      <c r="Q88" t="s">
        <v>1447</v>
      </c>
    </row>
    <row r="89" spans="1:17" x14ac:dyDescent="0.25">
      <c r="A89" t="s">
        <v>8</v>
      </c>
      <c r="B89" t="s">
        <v>256</v>
      </c>
      <c r="C89" t="s">
        <v>10</v>
      </c>
      <c r="D89" t="s">
        <v>14</v>
      </c>
      <c r="E89" t="s">
        <v>30</v>
      </c>
      <c r="F89" t="s">
        <v>270</v>
      </c>
      <c r="G89" t="s">
        <v>157</v>
      </c>
      <c r="H89" t="s">
        <v>1463</v>
      </c>
      <c r="I89" t="s">
        <v>1451</v>
      </c>
      <c r="J89" t="s">
        <v>1465</v>
      </c>
      <c r="K89" t="s">
        <v>1450</v>
      </c>
      <c r="L89" t="s">
        <v>1461</v>
      </c>
      <c r="M89">
        <v>0</v>
      </c>
      <c r="N89">
        <v>1</v>
      </c>
      <c r="O89" t="s">
        <v>1462</v>
      </c>
      <c r="P89" t="s">
        <v>1448</v>
      </c>
      <c r="Q89" t="s">
        <v>1447</v>
      </c>
    </row>
    <row r="90" spans="1:17" x14ac:dyDescent="0.25">
      <c r="A90" t="s">
        <v>8</v>
      </c>
      <c r="B90" t="s">
        <v>256</v>
      </c>
      <c r="C90" t="s">
        <v>10</v>
      </c>
      <c r="D90" t="s">
        <v>14</v>
      </c>
      <c r="E90" t="s">
        <v>33</v>
      </c>
      <c r="F90" t="s">
        <v>271</v>
      </c>
      <c r="G90" t="s">
        <v>272</v>
      </c>
      <c r="H90" t="s">
        <v>1463</v>
      </c>
      <c r="I90" t="s">
        <v>1451</v>
      </c>
      <c r="J90" t="s">
        <v>1465</v>
      </c>
      <c r="K90" t="s">
        <v>1450</v>
      </c>
      <c r="L90" t="s">
        <v>1461</v>
      </c>
      <c r="M90">
        <v>0</v>
      </c>
      <c r="N90">
        <v>1</v>
      </c>
      <c r="O90" t="s">
        <v>1462</v>
      </c>
      <c r="P90" t="s">
        <v>1448</v>
      </c>
      <c r="Q90" t="s">
        <v>1447</v>
      </c>
    </row>
    <row r="91" spans="1:17" x14ac:dyDescent="0.25">
      <c r="A91" t="s">
        <v>8</v>
      </c>
      <c r="B91" t="s">
        <v>256</v>
      </c>
      <c r="C91" t="s">
        <v>10</v>
      </c>
      <c r="D91" t="s">
        <v>21</v>
      </c>
      <c r="E91" t="s">
        <v>10</v>
      </c>
      <c r="F91" t="s">
        <v>273</v>
      </c>
      <c r="G91" t="s">
        <v>161</v>
      </c>
      <c r="H91" t="s">
        <v>1463</v>
      </c>
      <c r="I91" t="s">
        <v>1452</v>
      </c>
      <c r="J91" t="s">
        <v>1465</v>
      </c>
      <c r="K91" t="s">
        <v>1450</v>
      </c>
      <c r="L91" t="s">
        <v>1461</v>
      </c>
      <c r="M91">
        <v>1</v>
      </c>
      <c r="N91">
        <v>1</v>
      </c>
      <c r="O91" t="s">
        <v>1462</v>
      </c>
      <c r="P91" t="s">
        <v>1448</v>
      </c>
      <c r="Q91" t="s">
        <v>1447</v>
      </c>
    </row>
    <row r="92" spans="1:17" x14ac:dyDescent="0.25">
      <c r="A92" t="s">
        <v>8</v>
      </c>
      <c r="B92" t="s">
        <v>256</v>
      </c>
      <c r="C92" t="s">
        <v>10</v>
      </c>
      <c r="D92" t="s">
        <v>21</v>
      </c>
      <c r="E92" t="s">
        <v>14</v>
      </c>
      <c r="F92" t="s">
        <v>274</v>
      </c>
      <c r="G92" t="s">
        <v>163</v>
      </c>
      <c r="H92" t="s">
        <v>1463</v>
      </c>
      <c r="I92" t="s">
        <v>1452</v>
      </c>
      <c r="J92" t="s">
        <v>1465</v>
      </c>
      <c r="K92" t="s">
        <v>1450</v>
      </c>
      <c r="L92" t="s">
        <v>1461</v>
      </c>
      <c r="M92">
        <v>0.8</v>
      </c>
      <c r="N92">
        <v>1</v>
      </c>
      <c r="O92" t="s">
        <v>1462</v>
      </c>
      <c r="P92" t="s">
        <v>1448</v>
      </c>
      <c r="Q92" t="s">
        <v>1447</v>
      </c>
    </row>
    <row r="93" spans="1:17" x14ac:dyDescent="0.25">
      <c r="A93" t="s">
        <v>8</v>
      </c>
      <c r="B93" t="s">
        <v>256</v>
      </c>
      <c r="C93" t="s">
        <v>10</v>
      </c>
      <c r="D93" t="s">
        <v>21</v>
      </c>
      <c r="E93" t="s">
        <v>21</v>
      </c>
      <c r="F93" t="s">
        <v>275</v>
      </c>
      <c r="G93" t="s">
        <v>165</v>
      </c>
      <c r="H93" t="s">
        <v>1463</v>
      </c>
      <c r="I93" t="s">
        <v>1452</v>
      </c>
      <c r="J93" t="s">
        <v>1465</v>
      </c>
      <c r="K93" t="s">
        <v>1450</v>
      </c>
      <c r="L93" t="s">
        <v>1461</v>
      </c>
      <c r="M93">
        <v>0.6</v>
      </c>
      <c r="N93">
        <v>1</v>
      </c>
      <c r="O93" t="s">
        <v>1462</v>
      </c>
      <c r="P93" t="s">
        <v>1448</v>
      </c>
      <c r="Q93" t="s">
        <v>1447</v>
      </c>
    </row>
    <row r="94" spans="1:17" x14ac:dyDescent="0.25">
      <c r="A94" t="s">
        <v>8</v>
      </c>
      <c r="B94" t="s">
        <v>256</v>
      </c>
      <c r="C94" t="s">
        <v>10</v>
      </c>
      <c r="D94" t="s">
        <v>21</v>
      </c>
      <c r="E94" t="s">
        <v>24</v>
      </c>
      <c r="F94" t="s">
        <v>276</v>
      </c>
      <c r="G94" t="s">
        <v>167</v>
      </c>
      <c r="H94" t="s">
        <v>1463</v>
      </c>
      <c r="I94" t="s">
        <v>1452</v>
      </c>
      <c r="J94" t="s">
        <v>1465</v>
      </c>
      <c r="K94" t="s">
        <v>1450</v>
      </c>
      <c r="L94" t="s">
        <v>1461</v>
      </c>
      <c r="M94">
        <v>0.4</v>
      </c>
      <c r="N94">
        <v>1</v>
      </c>
      <c r="O94" t="s">
        <v>1462</v>
      </c>
      <c r="P94" t="s">
        <v>1448</v>
      </c>
      <c r="Q94" t="s">
        <v>1447</v>
      </c>
    </row>
    <row r="95" spans="1:17" x14ac:dyDescent="0.25">
      <c r="A95" t="s">
        <v>8</v>
      </c>
      <c r="B95" t="s">
        <v>256</v>
      </c>
      <c r="C95" t="s">
        <v>10</v>
      </c>
      <c r="D95" t="s">
        <v>21</v>
      </c>
      <c r="E95" t="s">
        <v>27</v>
      </c>
      <c r="F95" t="s">
        <v>277</v>
      </c>
      <c r="G95" t="s">
        <v>169</v>
      </c>
      <c r="H95" t="s">
        <v>1463</v>
      </c>
      <c r="I95" t="s">
        <v>1452</v>
      </c>
      <c r="J95" t="s">
        <v>1465</v>
      </c>
      <c r="K95" t="s">
        <v>1450</v>
      </c>
      <c r="L95" t="s">
        <v>1461</v>
      </c>
      <c r="M95">
        <v>0.2</v>
      </c>
      <c r="N95">
        <v>1</v>
      </c>
      <c r="O95" t="s">
        <v>1462</v>
      </c>
      <c r="P95" t="s">
        <v>1448</v>
      </c>
      <c r="Q95" t="s">
        <v>1447</v>
      </c>
    </row>
    <row r="96" spans="1:17" x14ac:dyDescent="0.25">
      <c r="A96" t="s">
        <v>8</v>
      </c>
      <c r="B96" t="s">
        <v>256</v>
      </c>
      <c r="C96" t="s">
        <v>10</v>
      </c>
      <c r="D96" t="s">
        <v>21</v>
      </c>
      <c r="E96" t="s">
        <v>30</v>
      </c>
      <c r="F96" t="s">
        <v>278</v>
      </c>
      <c r="G96" t="s">
        <v>171</v>
      </c>
      <c r="H96" t="s">
        <v>1463</v>
      </c>
      <c r="I96" t="s">
        <v>1452</v>
      </c>
      <c r="J96" t="s">
        <v>1465</v>
      </c>
      <c r="K96" t="s">
        <v>1450</v>
      </c>
      <c r="L96" t="s">
        <v>1461</v>
      </c>
      <c r="M96">
        <v>0</v>
      </c>
      <c r="N96">
        <v>1</v>
      </c>
      <c r="O96" t="s">
        <v>1462</v>
      </c>
      <c r="P96" t="s">
        <v>1448</v>
      </c>
      <c r="Q96" t="s">
        <v>1447</v>
      </c>
    </row>
    <row r="97" spans="1:17" x14ac:dyDescent="0.25">
      <c r="A97" t="s">
        <v>8</v>
      </c>
      <c r="B97" t="s">
        <v>256</v>
      </c>
      <c r="C97" t="s">
        <v>10</v>
      </c>
      <c r="D97" t="s">
        <v>21</v>
      </c>
      <c r="E97" t="s">
        <v>33</v>
      </c>
      <c r="F97" t="s">
        <v>279</v>
      </c>
      <c r="G97" t="s">
        <v>280</v>
      </c>
      <c r="H97" t="s">
        <v>1463</v>
      </c>
      <c r="I97" t="s">
        <v>1452</v>
      </c>
      <c r="J97" t="s">
        <v>1465</v>
      </c>
      <c r="K97" t="s">
        <v>1450</v>
      </c>
      <c r="L97" t="s">
        <v>1461</v>
      </c>
      <c r="M97">
        <v>0</v>
      </c>
      <c r="N97">
        <v>1</v>
      </c>
      <c r="O97" t="s">
        <v>1462</v>
      </c>
      <c r="P97" t="s">
        <v>1448</v>
      </c>
      <c r="Q97" t="s">
        <v>1447</v>
      </c>
    </row>
    <row r="98" spans="1:17" x14ac:dyDescent="0.25">
      <c r="A98" t="s">
        <v>8</v>
      </c>
      <c r="B98" t="s">
        <v>256</v>
      </c>
      <c r="C98" t="s">
        <v>14</v>
      </c>
      <c r="D98" t="s">
        <v>10</v>
      </c>
      <c r="E98" t="s">
        <v>10</v>
      </c>
      <c r="F98" t="s">
        <v>281</v>
      </c>
      <c r="G98" t="s">
        <v>133</v>
      </c>
      <c r="H98" t="s">
        <v>1463</v>
      </c>
      <c r="I98" t="s">
        <v>1449</v>
      </c>
      <c r="J98" t="s">
        <v>1465</v>
      </c>
      <c r="K98" t="s">
        <v>1453</v>
      </c>
      <c r="L98" t="s">
        <v>1461</v>
      </c>
      <c r="M98">
        <v>1</v>
      </c>
      <c r="N98">
        <v>1</v>
      </c>
      <c r="O98" t="s">
        <v>1462</v>
      </c>
      <c r="P98" t="s">
        <v>1448</v>
      </c>
      <c r="Q98" t="s">
        <v>1447</v>
      </c>
    </row>
    <row r="99" spans="1:17" x14ac:dyDescent="0.25">
      <c r="A99" t="s">
        <v>8</v>
      </c>
      <c r="B99" t="s">
        <v>256</v>
      </c>
      <c r="C99" t="s">
        <v>14</v>
      </c>
      <c r="D99" t="s">
        <v>10</v>
      </c>
      <c r="E99" t="s">
        <v>14</v>
      </c>
      <c r="F99" t="s">
        <v>282</v>
      </c>
      <c r="G99" t="s">
        <v>135</v>
      </c>
      <c r="H99" t="s">
        <v>1463</v>
      </c>
      <c r="I99" t="s">
        <v>1449</v>
      </c>
      <c r="J99" t="s">
        <v>1465</v>
      </c>
      <c r="K99" t="s">
        <v>1453</v>
      </c>
      <c r="L99" t="s">
        <v>1461</v>
      </c>
      <c r="M99">
        <v>0.8</v>
      </c>
      <c r="N99">
        <v>1</v>
      </c>
      <c r="O99" t="s">
        <v>1462</v>
      </c>
      <c r="P99" t="s">
        <v>1448</v>
      </c>
      <c r="Q99" t="s">
        <v>1447</v>
      </c>
    </row>
    <row r="100" spans="1:17" x14ac:dyDescent="0.25">
      <c r="A100" t="s">
        <v>8</v>
      </c>
      <c r="B100" t="s">
        <v>256</v>
      </c>
      <c r="C100" t="s">
        <v>14</v>
      </c>
      <c r="D100" t="s">
        <v>10</v>
      </c>
      <c r="E100" t="s">
        <v>21</v>
      </c>
      <c r="F100" t="s">
        <v>283</v>
      </c>
      <c r="G100" t="s">
        <v>137</v>
      </c>
      <c r="H100" t="s">
        <v>1463</v>
      </c>
      <c r="I100" t="s">
        <v>1449</v>
      </c>
      <c r="J100" t="s">
        <v>1465</v>
      </c>
      <c r="K100" t="s">
        <v>1453</v>
      </c>
      <c r="L100" t="s">
        <v>1461</v>
      </c>
      <c r="M100">
        <v>0.6</v>
      </c>
      <c r="N100">
        <v>1</v>
      </c>
      <c r="O100" t="s">
        <v>1462</v>
      </c>
      <c r="P100" t="s">
        <v>1448</v>
      </c>
      <c r="Q100" t="s">
        <v>1447</v>
      </c>
    </row>
    <row r="101" spans="1:17" x14ac:dyDescent="0.25">
      <c r="A101" t="s">
        <v>8</v>
      </c>
      <c r="B101" t="s">
        <v>256</v>
      </c>
      <c r="C101" t="s">
        <v>14</v>
      </c>
      <c r="D101" t="s">
        <v>10</v>
      </c>
      <c r="E101" t="s">
        <v>24</v>
      </c>
      <c r="F101" t="s">
        <v>284</v>
      </c>
      <c r="G101" t="s">
        <v>139</v>
      </c>
      <c r="H101" t="s">
        <v>1463</v>
      </c>
      <c r="I101" t="s">
        <v>1449</v>
      </c>
      <c r="J101" t="s">
        <v>1465</v>
      </c>
      <c r="K101" t="s">
        <v>1453</v>
      </c>
      <c r="L101" t="s">
        <v>1461</v>
      </c>
      <c r="M101">
        <v>0.4</v>
      </c>
      <c r="N101">
        <v>1</v>
      </c>
      <c r="O101" t="s">
        <v>1462</v>
      </c>
      <c r="P101" t="s">
        <v>1448</v>
      </c>
      <c r="Q101" t="s">
        <v>1447</v>
      </c>
    </row>
    <row r="102" spans="1:17" x14ac:dyDescent="0.25">
      <c r="A102" t="s">
        <v>8</v>
      </c>
      <c r="B102" t="s">
        <v>256</v>
      </c>
      <c r="C102" t="s">
        <v>14</v>
      </c>
      <c r="D102" t="s">
        <v>10</v>
      </c>
      <c r="E102" t="s">
        <v>27</v>
      </c>
      <c r="F102" t="s">
        <v>285</v>
      </c>
      <c r="G102" t="s">
        <v>141</v>
      </c>
      <c r="H102" t="s">
        <v>1463</v>
      </c>
      <c r="I102" t="s">
        <v>1449</v>
      </c>
      <c r="J102" t="s">
        <v>1465</v>
      </c>
      <c r="K102" t="s">
        <v>1453</v>
      </c>
      <c r="L102" t="s">
        <v>1461</v>
      </c>
      <c r="M102">
        <v>0.2</v>
      </c>
      <c r="N102">
        <v>1</v>
      </c>
      <c r="O102" t="s">
        <v>1462</v>
      </c>
      <c r="P102" t="s">
        <v>1448</v>
      </c>
      <c r="Q102" t="s">
        <v>1447</v>
      </c>
    </row>
    <row r="103" spans="1:17" x14ac:dyDescent="0.25">
      <c r="A103" t="s">
        <v>8</v>
      </c>
      <c r="B103" t="s">
        <v>256</v>
      </c>
      <c r="C103" t="s">
        <v>14</v>
      </c>
      <c r="D103" t="s">
        <v>10</v>
      </c>
      <c r="E103" t="s">
        <v>30</v>
      </c>
      <c r="F103" t="s">
        <v>286</v>
      </c>
      <c r="G103" t="s">
        <v>143</v>
      </c>
      <c r="H103" t="s">
        <v>1463</v>
      </c>
      <c r="I103" t="s">
        <v>1449</v>
      </c>
      <c r="J103" t="s">
        <v>1465</v>
      </c>
      <c r="K103" t="s">
        <v>1453</v>
      </c>
      <c r="L103" t="s">
        <v>1461</v>
      </c>
      <c r="M103">
        <v>0</v>
      </c>
      <c r="N103">
        <v>1</v>
      </c>
      <c r="O103" t="s">
        <v>1462</v>
      </c>
      <c r="P103" t="s">
        <v>1448</v>
      </c>
      <c r="Q103" t="s">
        <v>1447</v>
      </c>
    </row>
    <row r="104" spans="1:17" x14ac:dyDescent="0.25">
      <c r="A104" t="s">
        <v>8</v>
      </c>
      <c r="B104" t="s">
        <v>256</v>
      </c>
      <c r="C104" t="s">
        <v>14</v>
      </c>
      <c r="D104" t="s">
        <v>10</v>
      </c>
      <c r="E104" t="s">
        <v>33</v>
      </c>
      <c r="F104" t="s">
        <v>287</v>
      </c>
      <c r="G104" t="s">
        <v>264</v>
      </c>
      <c r="H104" t="s">
        <v>1463</v>
      </c>
      <c r="I104" t="s">
        <v>1449</v>
      </c>
      <c r="J104" t="s">
        <v>1465</v>
      </c>
      <c r="K104" t="s">
        <v>1453</v>
      </c>
      <c r="L104" t="s">
        <v>1461</v>
      </c>
      <c r="M104">
        <v>0</v>
      </c>
      <c r="N104">
        <v>1</v>
      </c>
      <c r="O104" t="s">
        <v>1462</v>
      </c>
      <c r="P104" t="s">
        <v>1448</v>
      </c>
      <c r="Q104" t="s">
        <v>1447</v>
      </c>
    </row>
    <row r="105" spans="1:17" x14ac:dyDescent="0.25">
      <c r="A105" t="s">
        <v>8</v>
      </c>
      <c r="B105" t="s">
        <v>256</v>
      </c>
      <c r="C105" t="s">
        <v>14</v>
      </c>
      <c r="D105" t="s">
        <v>14</v>
      </c>
      <c r="E105" t="s">
        <v>10</v>
      </c>
      <c r="F105" t="s">
        <v>288</v>
      </c>
      <c r="G105" t="s">
        <v>147</v>
      </c>
      <c r="H105" t="s">
        <v>1463</v>
      </c>
      <c r="I105" t="s">
        <v>1451</v>
      </c>
      <c r="J105" t="s">
        <v>1465</v>
      </c>
      <c r="K105" t="s">
        <v>1453</v>
      </c>
      <c r="L105" t="s">
        <v>1461</v>
      </c>
      <c r="M105">
        <v>1</v>
      </c>
      <c r="N105">
        <v>1</v>
      </c>
      <c r="O105" t="s">
        <v>1462</v>
      </c>
      <c r="P105" t="s">
        <v>1448</v>
      </c>
      <c r="Q105" t="s">
        <v>1447</v>
      </c>
    </row>
    <row r="106" spans="1:17" x14ac:dyDescent="0.25">
      <c r="A106" t="s">
        <v>8</v>
      </c>
      <c r="B106" t="s">
        <v>256</v>
      </c>
      <c r="C106" t="s">
        <v>14</v>
      </c>
      <c r="D106" t="s">
        <v>14</v>
      </c>
      <c r="E106" t="s">
        <v>14</v>
      </c>
      <c r="F106" t="s">
        <v>289</v>
      </c>
      <c r="G106" t="s">
        <v>149</v>
      </c>
      <c r="H106" t="s">
        <v>1463</v>
      </c>
      <c r="I106" t="s">
        <v>1451</v>
      </c>
      <c r="J106" t="s">
        <v>1465</v>
      </c>
      <c r="K106" t="s">
        <v>1453</v>
      </c>
      <c r="L106" t="s">
        <v>1461</v>
      </c>
      <c r="M106">
        <v>0.8</v>
      </c>
      <c r="N106">
        <v>1</v>
      </c>
      <c r="O106" t="s">
        <v>1462</v>
      </c>
      <c r="P106" t="s">
        <v>1448</v>
      </c>
      <c r="Q106" t="s">
        <v>1447</v>
      </c>
    </row>
    <row r="107" spans="1:17" x14ac:dyDescent="0.25">
      <c r="A107" t="s">
        <v>8</v>
      </c>
      <c r="B107" t="s">
        <v>256</v>
      </c>
      <c r="C107" t="s">
        <v>14</v>
      </c>
      <c r="D107" t="s">
        <v>14</v>
      </c>
      <c r="E107" t="s">
        <v>21</v>
      </c>
      <c r="F107" t="s">
        <v>290</v>
      </c>
      <c r="G107" t="s">
        <v>151</v>
      </c>
      <c r="H107" t="s">
        <v>1463</v>
      </c>
      <c r="I107" t="s">
        <v>1451</v>
      </c>
      <c r="J107" t="s">
        <v>1465</v>
      </c>
      <c r="K107" t="s">
        <v>1453</v>
      </c>
      <c r="L107" t="s">
        <v>1461</v>
      </c>
      <c r="M107">
        <v>0.6</v>
      </c>
      <c r="N107">
        <v>1</v>
      </c>
      <c r="O107" t="s">
        <v>1462</v>
      </c>
      <c r="P107" t="s">
        <v>1448</v>
      </c>
      <c r="Q107" t="s">
        <v>1447</v>
      </c>
    </row>
    <row r="108" spans="1:17" x14ac:dyDescent="0.25">
      <c r="A108" t="s">
        <v>8</v>
      </c>
      <c r="B108" t="s">
        <v>256</v>
      </c>
      <c r="C108" t="s">
        <v>14</v>
      </c>
      <c r="D108" t="s">
        <v>14</v>
      </c>
      <c r="E108" t="s">
        <v>24</v>
      </c>
      <c r="F108" t="s">
        <v>291</v>
      </c>
      <c r="G108" t="s">
        <v>153</v>
      </c>
      <c r="H108" t="s">
        <v>1463</v>
      </c>
      <c r="I108" t="s">
        <v>1451</v>
      </c>
      <c r="J108" t="s">
        <v>1465</v>
      </c>
      <c r="K108" t="s">
        <v>1453</v>
      </c>
      <c r="L108" t="s">
        <v>1461</v>
      </c>
      <c r="M108">
        <v>0.4</v>
      </c>
      <c r="N108">
        <v>1</v>
      </c>
      <c r="O108" t="s">
        <v>1462</v>
      </c>
      <c r="P108" t="s">
        <v>1448</v>
      </c>
      <c r="Q108" t="s">
        <v>1447</v>
      </c>
    </row>
    <row r="109" spans="1:17" x14ac:dyDescent="0.25">
      <c r="A109" t="s">
        <v>8</v>
      </c>
      <c r="B109" t="s">
        <v>256</v>
      </c>
      <c r="C109" t="s">
        <v>14</v>
      </c>
      <c r="D109" t="s">
        <v>14</v>
      </c>
      <c r="E109" t="s">
        <v>27</v>
      </c>
      <c r="F109" t="s">
        <v>292</v>
      </c>
      <c r="G109" t="s">
        <v>155</v>
      </c>
      <c r="H109" t="s">
        <v>1463</v>
      </c>
      <c r="I109" t="s">
        <v>1451</v>
      </c>
      <c r="J109" t="s">
        <v>1465</v>
      </c>
      <c r="K109" t="s">
        <v>1453</v>
      </c>
      <c r="L109" t="s">
        <v>1461</v>
      </c>
      <c r="M109">
        <v>0.2</v>
      </c>
      <c r="N109">
        <v>1</v>
      </c>
      <c r="O109" t="s">
        <v>1462</v>
      </c>
      <c r="P109" t="s">
        <v>1448</v>
      </c>
      <c r="Q109" t="s">
        <v>1447</v>
      </c>
    </row>
    <row r="110" spans="1:17" x14ac:dyDescent="0.25">
      <c r="A110" t="s">
        <v>8</v>
      </c>
      <c r="B110" t="s">
        <v>256</v>
      </c>
      <c r="C110" t="s">
        <v>14</v>
      </c>
      <c r="D110" t="s">
        <v>14</v>
      </c>
      <c r="E110" t="s">
        <v>30</v>
      </c>
      <c r="F110" t="s">
        <v>293</v>
      </c>
      <c r="G110" t="s">
        <v>157</v>
      </c>
      <c r="H110" t="s">
        <v>1463</v>
      </c>
      <c r="I110" t="s">
        <v>1451</v>
      </c>
      <c r="J110" t="s">
        <v>1465</v>
      </c>
      <c r="K110" t="s">
        <v>1453</v>
      </c>
      <c r="L110" t="s">
        <v>1461</v>
      </c>
      <c r="M110">
        <v>0</v>
      </c>
      <c r="N110">
        <v>1</v>
      </c>
      <c r="O110" t="s">
        <v>1462</v>
      </c>
      <c r="P110" t="s">
        <v>1448</v>
      </c>
      <c r="Q110" t="s">
        <v>1447</v>
      </c>
    </row>
    <row r="111" spans="1:17" x14ac:dyDescent="0.25">
      <c r="A111" t="s">
        <v>8</v>
      </c>
      <c r="B111" t="s">
        <v>256</v>
      </c>
      <c r="C111" t="s">
        <v>14</v>
      </c>
      <c r="D111" t="s">
        <v>14</v>
      </c>
      <c r="E111" t="s">
        <v>33</v>
      </c>
      <c r="F111" t="s">
        <v>294</v>
      </c>
      <c r="G111" t="s">
        <v>272</v>
      </c>
      <c r="H111" t="s">
        <v>1463</v>
      </c>
      <c r="I111" t="s">
        <v>1451</v>
      </c>
      <c r="J111" t="s">
        <v>1465</v>
      </c>
      <c r="K111" t="s">
        <v>1453</v>
      </c>
      <c r="L111" t="s">
        <v>1461</v>
      </c>
      <c r="M111">
        <v>0</v>
      </c>
      <c r="N111">
        <v>1</v>
      </c>
      <c r="O111" t="s">
        <v>1462</v>
      </c>
      <c r="P111" t="s">
        <v>1448</v>
      </c>
      <c r="Q111" t="s">
        <v>1447</v>
      </c>
    </row>
    <row r="112" spans="1:17" x14ac:dyDescent="0.25">
      <c r="A112" t="s">
        <v>8</v>
      </c>
      <c r="B112" t="s">
        <v>256</v>
      </c>
      <c r="C112" t="s">
        <v>14</v>
      </c>
      <c r="D112" t="s">
        <v>21</v>
      </c>
      <c r="E112" t="s">
        <v>10</v>
      </c>
      <c r="F112" t="s">
        <v>295</v>
      </c>
      <c r="G112" t="s">
        <v>161</v>
      </c>
      <c r="H112" t="s">
        <v>1463</v>
      </c>
      <c r="I112" t="s">
        <v>1452</v>
      </c>
      <c r="J112" t="s">
        <v>1465</v>
      </c>
      <c r="K112" t="s">
        <v>1453</v>
      </c>
      <c r="L112" t="s">
        <v>1461</v>
      </c>
      <c r="M112">
        <v>1</v>
      </c>
      <c r="N112">
        <v>1</v>
      </c>
      <c r="O112" t="s">
        <v>1462</v>
      </c>
      <c r="P112" t="s">
        <v>1448</v>
      </c>
      <c r="Q112" t="s">
        <v>1447</v>
      </c>
    </row>
    <row r="113" spans="1:17" x14ac:dyDescent="0.25">
      <c r="A113" t="s">
        <v>8</v>
      </c>
      <c r="B113" t="s">
        <v>256</v>
      </c>
      <c r="C113" t="s">
        <v>14</v>
      </c>
      <c r="D113" t="s">
        <v>21</v>
      </c>
      <c r="E113" t="s">
        <v>14</v>
      </c>
      <c r="F113" t="s">
        <v>296</v>
      </c>
      <c r="G113" t="s">
        <v>163</v>
      </c>
      <c r="H113" t="s">
        <v>1463</v>
      </c>
      <c r="I113" t="s">
        <v>1452</v>
      </c>
      <c r="J113" t="s">
        <v>1465</v>
      </c>
      <c r="K113" t="s">
        <v>1453</v>
      </c>
      <c r="L113" t="s">
        <v>1461</v>
      </c>
      <c r="M113">
        <v>0.8</v>
      </c>
      <c r="N113">
        <v>1</v>
      </c>
      <c r="O113" t="s">
        <v>1462</v>
      </c>
      <c r="P113" t="s">
        <v>1448</v>
      </c>
      <c r="Q113" t="s">
        <v>1447</v>
      </c>
    </row>
    <row r="114" spans="1:17" x14ac:dyDescent="0.25">
      <c r="A114" t="s">
        <v>8</v>
      </c>
      <c r="B114" t="s">
        <v>256</v>
      </c>
      <c r="C114" t="s">
        <v>14</v>
      </c>
      <c r="D114" t="s">
        <v>21</v>
      </c>
      <c r="E114" t="s">
        <v>21</v>
      </c>
      <c r="F114" t="s">
        <v>297</v>
      </c>
      <c r="G114" t="s">
        <v>165</v>
      </c>
      <c r="H114" t="s">
        <v>1463</v>
      </c>
      <c r="I114" t="s">
        <v>1452</v>
      </c>
      <c r="J114" t="s">
        <v>1465</v>
      </c>
      <c r="K114" t="s">
        <v>1453</v>
      </c>
      <c r="L114" t="s">
        <v>1461</v>
      </c>
      <c r="M114">
        <v>0.6</v>
      </c>
      <c r="N114">
        <v>1</v>
      </c>
      <c r="O114" t="s">
        <v>1462</v>
      </c>
      <c r="P114" t="s">
        <v>1448</v>
      </c>
      <c r="Q114" t="s">
        <v>1447</v>
      </c>
    </row>
    <row r="115" spans="1:17" x14ac:dyDescent="0.25">
      <c r="A115" t="s">
        <v>8</v>
      </c>
      <c r="B115" t="s">
        <v>256</v>
      </c>
      <c r="C115" t="s">
        <v>14</v>
      </c>
      <c r="D115" t="s">
        <v>21</v>
      </c>
      <c r="E115" t="s">
        <v>24</v>
      </c>
      <c r="F115" t="s">
        <v>298</v>
      </c>
      <c r="G115" t="s">
        <v>167</v>
      </c>
      <c r="H115" t="s">
        <v>1463</v>
      </c>
      <c r="I115" t="s">
        <v>1452</v>
      </c>
      <c r="J115" t="s">
        <v>1465</v>
      </c>
      <c r="K115" t="s">
        <v>1453</v>
      </c>
      <c r="L115" t="s">
        <v>1461</v>
      </c>
      <c r="M115">
        <v>0.4</v>
      </c>
      <c r="N115">
        <v>1</v>
      </c>
      <c r="O115" t="s">
        <v>1462</v>
      </c>
      <c r="P115" t="s">
        <v>1448</v>
      </c>
      <c r="Q115" t="s">
        <v>1447</v>
      </c>
    </row>
    <row r="116" spans="1:17" x14ac:dyDescent="0.25">
      <c r="A116" t="s">
        <v>8</v>
      </c>
      <c r="B116" t="s">
        <v>256</v>
      </c>
      <c r="C116" t="s">
        <v>14</v>
      </c>
      <c r="D116" t="s">
        <v>21</v>
      </c>
      <c r="E116" t="s">
        <v>27</v>
      </c>
      <c r="F116" t="s">
        <v>299</v>
      </c>
      <c r="G116" t="s">
        <v>169</v>
      </c>
      <c r="H116" t="s">
        <v>1463</v>
      </c>
      <c r="I116" t="s">
        <v>1452</v>
      </c>
      <c r="J116" t="s">
        <v>1465</v>
      </c>
      <c r="K116" t="s">
        <v>1453</v>
      </c>
      <c r="L116" t="s">
        <v>1461</v>
      </c>
      <c r="M116">
        <v>0.2</v>
      </c>
      <c r="N116">
        <v>1</v>
      </c>
      <c r="O116" t="s">
        <v>1462</v>
      </c>
      <c r="P116" t="s">
        <v>1448</v>
      </c>
      <c r="Q116" t="s">
        <v>1447</v>
      </c>
    </row>
    <row r="117" spans="1:17" x14ac:dyDescent="0.25">
      <c r="A117" t="s">
        <v>8</v>
      </c>
      <c r="B117" t="s">
        <v>256</v>
      </c>
      <c r="C117" t="s">
        <v>14</v>
      </c>
      <c r="D117" t="s">
        <v>21</v>
      </c>
      <c r="E117" t="s">
        <v>30</v>
      </c>
      <c r="F117" t="s">
        <v>300</v>
      </c>
      <c r="G117" t="s">
        <v>171</v>
      </c>
      <c r="H117" t="s">
        <v>1463</v>
      </c>
      <c r="I117" t="s">
        <v>1452</v>
      </c>
      <c r="J117" t="s">
        <v>1465</v>
      </c>
      <c r="K117" t="s">
        <v>1453</v>
      </c>
      <c r="L117" t="s">
        <v>1461</v>
      </c>
      <c r="M117">
        <v>0</v>
      </c>
      <c r="N117">
        <v>1</v>
      </c>
      <c r="O117" t="s">
        <v>1462</v>
      </c>
      <c r="P117" t="s">
        <v>1448</v>
      </c>
      <c r="Q117" t="s">
        <v>1447</v>
      </c>
    </row>
    <row r="118" spans="1:17" x14ac:dyDescent="0.25">
      <c r="A118" t="s">
        <v>8</v>
      </c>
      <c r="B118" t="s">
        <v>256</v>
      </c>
      <c r="C118" t="s">
        <v>14</v>
      </c>
      <c r="D118" t="s">
        <v>21</v>
      </c>
      <c r="E118" t="s">
        <v>33</v>
      </c>
      <c r="F118" t="s">
        <v>301</v>
      </c>
      <c r="G118" t="s">
        <v>280</v>
      </c>
      <c r="H118" t="s">
        <v>1463</v>
      </c>
      <c r="I118" t="s">
        <v>1452</v>
      </c>
      <c r="J118" t="s">
        <v>1465</v>
      </c>
      <c r="K118" t="s">
        <v>1453</v>
      </c>
      <c r="L118" t="s">
        <v>1461</v>
      </c>
      <c r="M118">
        <v>0</v>
      </c>
      <c r="N118">
        <v>1</v>
      </c>
      <c r="O118" t="s">
        <v>1462</v>
      </c>
      <c r="P118" t="s">
        <v>1448</v>
      </c>
      <c r="Q118" t="s">
        <v>1447</v>
      </c>
    </row>
    <row r="119" spans="1:17" x14ac:dyDescent="0.25">
      <c r="A119" t="s">
        <v>8</v>
      </c>
      <c r="B119" t="s">
        <v>302</v>
      </c>
      <c r="C119" t="s">
        <v>10</v>
      </c>
      <c r="D119" t="s">
        <v>10</v>
      </c>
      <c r="E119" t="s">
        <v>10</v>
      </c>
      <c r="F119" t="s">
        <v>303</v>
      </c>
      <c r="G119" t="s">
        <v>304</v>
      </c>
      <c r="H119" t="s">
        <v>1463</v>
      </c>
      <c r="I119" t="s">
        <v>1449</v>
      </c>
      <c r="J119" t="s">
        <v>1465</v>
      </c>
      <c r="K119" t="s">
        <v>1446</v>
      </c>
      <c r="L119" t="s">
        <v>256</v>
      </c>
      <c r="M119">
        <v>5</v>
      </c>
      <c r="N119">
        <v>1</v>
      </c>
      <c r="O119" t="s">
        <v>1462</v>
      </c>
      <c r="P119" t="s">
        <v>1448</v>
      </c>
      <c r="Q119" t="s">
        <v>1447</v>
      </c>
    </row>
    <row r="120" spans="1:17" x14ac:dyDescent="0.25">
      <c r="A120" t="s">
        <v>8</v>
      </c>
      <c r="B120" t="s">
        <v>302</v>
      </c>
      <c r="C120" t="s">
        <v>10</v>
      </c>
      <c r="D120" t="s">
        <v>10</v>
      </c>
      <c r="E120" t="s">
        <v>14</v>
      </c>
      <c r="F120" t="s">
        <v>305</v>
      </c>
      <c r="G120" t="s">
        <v>306</v>
      </c>
      <c r="H120" t="s">
        <v>1463</v>
      </c>
      <c r="I120" t="s">
        <v>1449</v>
      </c>
      <c r="J120" t="s">
        <v>1465</v>
      </c>
      <c r="K120" t="s">
        <v>1446</v>
      </c>
      <c r="L120" t="s">
        <v>256</v>
      </c>
      <c r="M120">
        <v>6</v>
      </c>
      <c r="N120">
        <v>1</v>
      </c>
      <c r="O120" t="s">
        <v>1462</v>
      </c>
      <c r="P120" t="s">
        <v>1448</v>
      </c>
      <c r="Q120" t="s">
        <v>1447</v>
      </c>
    </row>
    <row r="121" spans="1:17" x14ac:dyDescent="0.25">
      <c r="A121" t="s">
        <v>8</v>
      </c>
      <c r="B121" t="s">
        <v>302</v>
      </c>
      <c r="C121" t="s">
        <v>10</v>
      </c>
      <c r="D121" t="s">
        <v>10</v>
      </c>
      <c r="E121" t="s">
        <v>21</v>
      </c>
      <c r="F121" t="s">
        <v>307</v>
      </c>
      <c r="G121" t="s">
        <v>308</v>
      </c>
      <c r="H121" t="s">
        <v>1463</v>
      </c>
      <c r="I121" t="s">
        <v>1449</v>
      </c>
      <c r="J121" t="s">
        <v>1465</v>
      </c>
      <c r="K121" t="s">
        <v>1446</v>
      </c>
      <c r="L121" t="s">
        <v>256</v>
      </c>
      <c r="M121">
        <v>4</v>
      </c>
      <c r="N121">
        <v>1</v>
      </c>
      <c r="O121" t="s">
        <v>1462</v>
      </c>
      <c r="P121" t="s">
        <v>1448</v>
      </c>
      <c r="Q121" t="s">
        <v>1447</v>
      </c>
    </row>
    <row r="122" spans="1:17" x14ac:dyDescent="0.25">
      <c r="A122" t="s">
        <v>8</v>
      </c>
      <c r="B122" t="s">
        <v>302</v>
      </c>
      <c r="C122" t="s">
        <v>10</v>
      </c>
      <c r="D122" t="s">
        <v>10</v>
      </c>
      <c r="E122" t="s">
        <v>24</v>
      </c>
      <c r="F122" t="s">
        <v>309</v>
      </c>
      <c r="G122" t="s">
        <v>310</v>
      </c>
      <c r="H122" t="s">
        <v>1463</v>
      </c>
      <c r="I122" t="s">
        <v>1449</v>
      </c>
      <c r="J122" t="s">
        <v>1465</v>
      </c>
      <c r="K122" t="s">
        <v>1446</v>
      </c>
      <c r="L122" t="s">
        <v>256</v>
      </c>
      <c r="M122">
        <v>0</v>
      </c>
      <c r="N122">
        <v>1</v>
      </c>
      <c r="O122" t="s">
        <v>1462</v>
      </c>
      <c r="P122" t="s">
        <v>1448</v>
      </c>
      <c r="Q122" t="s">
        <v>1447</v>
      </c>
    </row>
    <row r="123" spans="1:17" x14ac:dyDescent="0.25">
      <c r="A123" t="s">
        <v>8</v>
      </c>
      <c r="B123" t="s">
        <v>302</v>
      </c>
      <c r="C123" t="s">
        <v>10</v>
      </c>
      <c r="D123" t="s">
        <v>14</v>
      </c>
      <c r="E123" t="s">
        <v>10</v>
      </c>
      <c r="F123" t="s">
        <v>311</v>
      </c>
      <c r="G123" t="s">
        <v>312</v>
      </c>
      <c r="H123" t="s">
        <v>1463</v>
      </c>
      <c r="I123" t="s">
        <v>1451</v>
      </c>
      <c r="J123" t="s">
        <v>1465</v>
      </c>
      <c r="K123" t="s">
        <v>1446</v>
      </c>
      <c r="L123" t="s">
        <v>256</v>
      </c>
      <c r="M123">
        <v>5</v>
      </c>
      <c r="N123">
        <v>1</v>
      </c>
      <c r="O123" t="s">
        <v>1462</v>
      </c>
      <c r="P123" t="s">
        <v>1448</v>
      </c>
      <c r="Q123" t="s">
        <v>1447</v>
      </c>
    </row>
    <row r="124" spans="1:17" x14ac:dyDescent="0.25">
      <c r="A124" t="s">
        <v>8</v>
      </c>
      <c r="B124" t="s">
        <v>302</v>
      </c>
      <c r="C124" t="s">
        <v>10</v>
      </c>
      <c r="D124" t="s">
        <v>14</v>
      </c>
      <c r="E124" t="s">
        <v>14</v>
      </c>
      <c r="F124" t="s">
        <v>313</v>
      </c>
      <c r="G124" t="s">
        <v>314</v>
      </c>
      <c r="H124" t="s">
        <v>1463</v>
      </c>
      <c r="I124" t="s">
        <v>1451</v>
      </c>
      <c r="J124" t="s">
        <v>1465</v>
      </c>
      <c r="K124" t="s">
        <v>1446</v>
      </c>
      <c r="L124" t="s">
        <v>256</v>
      </c>
      <c r="M124">
        <v>6</v>
      </c>
      <c r="N124">
        <v>1</v>
      </c>
      <c r="O124" t="s">
        <v>1462</v>
      </c>
      <c r="P124" t="s">
        <v>1448</v>
      </c>
      <c r="Q124" t="s">
        <v>1447</v>
      </c>
    </row>
    <row r="125" spans="1:17" x14ac:dyDescent="0.25">
      <c r="A125" t="s">
        <v>8</v>
      </c>
      <c r="B125" t="s">
        <v>302</v>
      </c>
      <c r="C125" t="s">
        <v>10</v>
      </c>
      <c r="D125" t="s">
        <v>14</v>
      </c>
      <c r="E125" t="s">
        <v>21</v>
      </c>
      <c r="F125" t="s">
        <v>315</v>
      </c>
      <c r="G125" t="s">
        <v>316</v>
      </c>
      <c r="H125" t="s">
        <v>1463</v>
      </c>
      <c r="I125" t="s">
        <v>1451</v>
      </c>
      <c r="J125" t="s">
        <v>1465</v>
      </c>
      <c r="K125" t="s">
        <v>1446</v>
      </c>
      <c r="L125" t="s">
        <v>256</v>
      </c>
      <c r="M125">
        <v>4</v>
      </c>
      <c r="N125">
        <v>1</v>
      </c>
      <c r="O125" t="s">
        <v>1462</v>
      </c>
      <c r="P125" t="s">
        <v>1448</v>
      </c>
      <c r="Q125" t="s">
        <v>1447</v>
      </c>
    </row>
    <row r="126" spans="1:17" x14ac:dyDescent="0.25">
      <c r="A126" t="s">
        <v>8</v>
      </c>
      <c r="B126" t="s">
        <v>302</v>
      </c>
      <c r="C126" t="s">
        <v>10</v>
      </c>
      <c r="D126" t="s">
        <v>14</v>
      </c>
      <c r="E126" t="s">
        <v>24</v>
      </c>
      <c r="F126" t="s">
        <v>317</v>
      </c>
      <c r="G126" t="s">
        <v>318</v>
      </c>
      <c r="H126" t="s">
        <v>1463</v>
      </c>
      <c r="I126" t="s">
        <v>1451</v>
      </c>
      <c r="J126" t="s">
        <v>1465</v>
      </c>
      <c r="K126" t="s">
        <v>1446</v>
      </c>
      <c r="L126" t="s">
        <v>256</v>
      </c>
      <c r="M126">
        <v>0</v>
      </c>
      <c r="N126">
        <v>1</v>
      </c>
      <c r="O126" t="s">
        <v>1462</v>
      </c>
      <c r="P126" t="s">
        <v>1448</v>
      </c>
      <c r="Q126" t="s">
        <v>1447</v>
      </c>
    </row>
    <row r="127" spans="1:17" x14ac:dyDescent="0.25">
      <c r="A127" t="s">
        <v>8</v>
      </c>
      <c r="B127" t="s">
        <v>302</v>
      </c>
      <c r="C127" t="s">
        <v>10</v>
      </c>
      <c r="D127" t="s">
        <v>21</v>
      </c>
      <c r="E127" t="s">
        <v>10</v>
      </c>
      <c r="F127" t="s">
        <v>319</v>
      </c>
      <c r="G127" t="s">
        <v>320</v>
      </c>
      <c r="H127" t="s">
        <v>1463</v>
      </c>
      <c r="I127" t="s">
        <v>1452</v>
      </c>
      <c r="J127" t="s">
        <v>1465</v>
      </c>
      <c r="K127" t="s">
        <v>1446</v>
      </c>
      <c r="L127" t="s">
        <v>256</v>
      </c>
      <c r="M127">
        <v>5</v>
      </c>
      <c r="N127">
        <v>1</v>
      </c>
      <c r="O127" t="s">
        <v>1462</v>
      </c>
      <c r="P127" t="s">
        <v>1448</v>
      </c>
      <c r="Q127" t="s">
        <v>1447</v>
      </c>
    </row>
    <row r="128" spans="1:17" x14ac:dyDescent="0.25">
      <c r="A128" t="s">
        <v>8</v>
      </c>
      <c r="B128" t="s">
        <v>302</v>
      </c>
      <c r="C128" t="s">
        <v>10</v>
      </c>
      <c r="D128" t="s">
        <v>21</v>
      </c>
      <c r="E128" t="s">
        <v>14</v>
      </c>
      <c r="F128" t="s">
        <v>321</v>
      </c>
      <c r="G128" t="s">
        <v>322</v>
      </c>
      <c r="H128" t="s">
        <v>1463</v>
      </c>
      <c r="I128" t="s">
        <v>1452</v>
      </c>
      <c r="J128" t="s">
        <v>1465</v>
      </c>
      <c r="K128" t="s">
        <v>1446</v>
      </c>
      <c r="L128" t="s">
        <v>256</v>
      </c>
      <c r="M128">
        <v>6</v>
      </c>
      <c r="N128">
        <v>1</v>
      </c>
      <c r="O128" t="s">
        <v>1462</v>
      </c>
      <c r="P128" t="s">
        <v>1448</v>
      </c>
      <c r="Q128" t="s">
        <v>1447</v>
      </c>
    </row>
    <row r="129" spans="1:17" x14ac:dyDescent="0.25">
      <c r="A129" t="s">
        <v>8</v>
      </c>
      <c r="B129" t="s">
        <v>302</v>
      </c>
      <c r="C129" t="s">
        <v>10</v>
      </c>
      <c r="D129" t="s">
        <v>21</v>
      </c>
      <c r="E129" t="s">
        <v>21</v>
      </c>
      <c r="F129" t="s">
        <v>323</v>
      </c>
      <c r="G129" t="s">
        <v>324</v>
      </c>
      <c r="H129" t="s">
        <v>1463</v>
      </c>
      <c r="I129" t="s">
        <v>1452</v>
      </c>
      <c r="J129" t="s">
        <v>1465</v>
      </c>
      <c r="K129" t="s">
        <v>1446</v>
      </c>
      <c r="L129" t="s">
        <v>256</v>
      </c>
      <c r="M129">
        <v>4</v>
      </c>
      <c r="N129">
        <v>1</v>
      </c>
      <c r="O129" t="s">
        <v>1462</v>
      </c>
      <c r="P129" t="s">
        <v>1448</v>
      </c>
      <c r="Q129" t="s">
        <v>1447</v>
      </c>
    </row>
    <row r="130" spans="1:17" x14ac:dyDescent="0.25">
      <c r="A130" t="s">
        <v>8</v>
      </c>
      <c r="B130" t="s">
        <v>302</v>
      </c>
      <c r="C130" t="s">
        <v>10</v>
      </c>
      <c r="D130" t="s">
        <v>21</v>
      </c>
      <c r="E130" t="s">
        <v>24</v>
      </c>
      <c r="F130" t="s">
        <v>325</v>
      </c>
      <c r="G130" t="s">
        <v>326</v>
      </c>
      <c r="H130" t="s">
        <v>1463</v>
      </c>
      <c r="I130" t="s">
        <v>1452</v>
      </c>
      <c r="J130" t="s">
        <v>1465</v>
      </c>
      <c r="K130" t="s">
        <v>1446</v>
      </c>
      <c r="L130" t="s">
        <v>256</v>
      </c>
      <c r="M130">
        <v>0</v>
      </c>
      <c r="N130">
        <v>1</v>
      </c>
      <c r="O130" t="s">
        <v>1462</v>
      </c>
      <c r="P130" t="s">
        <v>1448</v>
      </c>
      <c r="Q130" t="s">
        <v>1447</v>
      </c>
    </row>
    <row r="131" spans="1:17" x14ac:dyDescent="0.25">
      <c r="A131" t="s">
        <v>8</v>
      </c>
      <c r="B131" t="s">
        <v>302</v>
      </c>
      <c r="C131" t="s">
        <v>14</v>
      </c>
      <c r="D131" t="s">
        <v>10</v>
      </c>
      <c r="E131" t="s">
        <v>10</v>
      </c>
      <c r="F131" t="s">
        <v>327</v>
      </c>
      <c r="G131" t="s">
        <v>328</v>
      </c>
      <c r="H131" t="s">
        <v>1463</v>
      </c>
      <c r="I131" t="s">
        <v>1449</v>
      </c>
      <c r="J131" t="s">
        <v>1465</v>
      </c>
      <c r="K131" t="s">
        <v>1446</v>
      </c>
      <c r="L131" t="s">
        <v>256</v>
      </c>
      <c r="M131">
        <v>1</v>
      </c>
      <c r="N131">
        <v>1</v>
      </c>
      <c r="O131" t="s">
        <v>1462</v>
      </c>
      <c r="P131" t="s">
        <v>1447</v>
      </c>
      <c r="Q131" t="s">
        <v>1447</v>
      </c>
    </row>
    <row r="132" spans="1:17" x14ac:dyDescent="0.25">
      <c r="A132" t="s">
        <v>8</v>
      </c>
      <c r="B132" t="s">
        <v>302</v>
      </c>
      <c r="C132" t="s">
        <v>14</v>
      </c>
      <c r="D132" t="s">
        <v>10</v>
      </c>
      <c r="E132" t="s">
        <v>14</v>
      </c>
      <c r="F132" t="s">
        <v>329</v>
      </c>
      <c r="G132" t="s">
        <v>330</v>
      </c>
      <c r="H132" t="s">
        <v>1463</v>
      </c>
      <c r="I132" t="s">
        <v>1449</v>
      </c>
      <c r="J132" t="s">
        <v>1465</v>
      </c>
      <c r="K132" t="s">
        <v>1446</v>
      </c>
      <c r="L132" t="s">
        <v>256</v>
      </c>
      <c r="M132">
        <v>1</v>
      </c>
      <c r="N132">
        <v>1</v>
      </c>
      <c r="O132" t="s">
        <v>1462</v>
      </c>
      <c r="P132" t="s">
        <v>1447</v>
      </c>
      <c r="Q132" t="s">
        <v>1447</v>
      </c>
    </row>
    <row r="133" spans="1:17" x14ac:dyDescent="0.25">
      <c r="A133" t="s">
        <v>8</v>
      </c>
      <c r="B133" t="s">
        <v>302</v>
      </c>
      <c r="C133" t="s">
        <v>14</v>
      </c>
      <c r="D133" t="s">
        <v>10</v>
      </c>
      <c r="E133" t="s">
        <v>21</v>
      </c>
      <c r="F133" t="s">
        <v>331</v>
      </c>
      <c r="G133" t="s">
        <v>332</v>
      </c>
      <c r="H133" t="s">
        <v>1463</v>
      </c>
      <c r="I133" t="s">
        <v>1449</v>
      </c>
      <c r="J133" t="s">
        <v>1465</v>
      </c>
      <c r="K133" t="s">
        <v>1446</v>
      </c>
      <c r="L133" t="s">
        <v>256</v>
      </c>
      <c r="M133">
        <v>0.5</v>
      </c>
      <c r="N133">
        <v>1</v>
      </c>
      <c r="O133" t="s">
        <v>1462</v>
      </c>
      <c r="P133" t="s">
        <v>1447</v>
      </c>
      <c r="Q133" t="s">
        <v>1447</v>
      </c>
    </row>
    <row r="134" spans="1:17" x14ac:dyDescent="0.25">
      <c r="A134" t="s">
        <v>8</v>
      </c>
      <c r="B134" t="s">
        <v>302</v>
      </c>
      <c r="C134" t="s">
        <v>14</v>
      </c>
      <c r="D134" t="s">
        <v>10</v>
      </c>
      <c r="E134" t="s">
        <v>24</v>
      </c>
      <c r="F134" t="s">
        <v>333</v>
      </c>
      <c r="G134" t="s">
        <v>310</v>
      </c>
      <c r="H134" t="s">
        <v>1463</v>
      </c>
      <c r="I134" t="s">
        <v>1449</v>
      </c>
      <c r="J134" t="s">
        <v>1465</v>
      </c>
      <c r="K134" t="s">
        <v>1446</v>
      </c>
      <c r="L134" t="s">
        <v>256</v>
      </c>
      <c r="M134">
        <v>0</v>
      </c>
      <c r="N134">
        <v>1</v>
      </c>
      <c r="O134" t="s">
        <v>1462</v>
      </c>
      <c r="P134" t="s">
        <v>1447</v>
      </c>
      <c r="Q134" t="s">
        <v>1447</v>
      </c>
    </row>
    <row r="135" spans="1:17" x14ac:dyDescent="0.25">
      <c r="A135" t="s">
        <v>8</v>
      </c>
      <c r="B135" t="s">
        <v>302</v>
      </c>
      <c r="C135" t="s">
        <v>14</v>
      </c>
      <c r="D135" t="s">
        <v>14</v>
      </c>
      <c r="E135" t="s">
        <v>10</v>
      </c>
      <c r="F135" t="s">
        <v>334</v>
      </c>
      <c r="G135" t="s">
        <v>335</v>
      </c>
      <c r="H135" t="s">
        <v>1463</v>
      </c>
      <c r="I135" t="s">
        <v>1451</v>
      </c>
      <c r="J135" t="s">
        <v>1465</v>
      </c>
      <c r="K135" t="s">
        <v>1446</v>
      </c>
      <c r="L135" t="s">
        <v>256</v>
      </c>
      <c r="M135">
        <v>1</v>
      </c>
      <c r="N135">
        <v>1</v>
      </c>
      <c r="O135" t="s">
        <v>1462</v>
      </c>
      <c r="P135" t="s">
        <v>1447</v>
      </c>
      <c r="Q135" t="s">
        <v>1447</v>
      </c>
    </row>
    <row r="136" spans="1:17" x14ac:dyDescent="0.25">
      <c r="A136" t="s">
        <v>8</v>
      </c>
      <c r="B136" t="s">
        <v>302</v>
      </c>
      <c r="C136" t="s">
        <v>14</v>
      </c>
      <c r="D136" t="s">
        <v>14</v>
      </c>
      <c r="E136" t="s">
        <v>14</v>
      </c>
      <c r="F136" t="s">
        <v>336</v>
      </c>
      <c r="G136" t="s">
        <v>337</v>
      </c>
      <c r="H136" t="s">
        <v>1463</v>
      </c>
      <c r="I136" t="s">
        <v>1451</v>
      </c>
      <c r="J136" t="s">
        <v>1465</v>
      </c>
      <c r="K136" t="s">
        <v>1446</v>
      </c>
      <c r="L136" t="s">
        <v>256</v>
      </c>
      <c r="M136">
        <v>1</v>
      </c>
      <c r="N136">
        <v>1</v>
      </c>
      <c r="O136" t="s">
        <v>1462</v>
      </c>
      <c r="P136" t="s">
        <v>1447</v>
      </c>
      <c r="Q136" t="s">
        <v>1447</v>
      </c>
    </row>
    <row r="137" spans="1:17" x14ac:dyDescent="0.25">
      <c r="A137" t="s">
        <v>8</v>
      </c>
      <c r="B137" t="s">
        <v>302</v>
      </c>
      <c r="C137" t="s">
        <v>14</v>
      </c>
      <c r="D137" t="s">
        <v>14</v>
      </c>
      <c r="E137" t="s">
        <v>21</v>
      </c>
      <c r="F137" t="s">
        <v>338</v>
      </c>
      <c r="G137" t="s">
        <v>339</v>
      </c>
      <c r="H137" t="s">
        <v>1463</v>
      </c>
      <c r="I137" t="s">
        <v>1451</v>
      </c>
      <c r="J137" t="s">
        <v>1465</v>
      </c>
      <c r="K137" t="s">
        <v>1446</v>
      </c>
      <c r="L137" t="s">
        <v>256</v>
      </c>
      <c r="M137">
        <v>0.5</v>
      </c>
      <c r="N137">
        <v>1</v>
      </c>
      <c r="O137" t="s">
        <v>1462</v>
      </c>
      <c r="P137" t="s">
        <v>1447</v>
      </c>
      <c r="Q137" t="s">
        <v>1447</v>
      </c>
    </row>
    <row r="138" spans="1:17" x14ac:dyDescent="0.25">
      <c r="A138" t="s">
        <v>8</v>
      </c>
      <c r="B138" t="s">
        <v>302</v>
      </c>
      <c r="C138" t="s">
        <v>14</v>
      </c>
      <c r="D138" t="s">
        <v>14</v>
      </c>
      <c r="E138" t="s">
        <v>24</v>
      </c>
      <c r="F138" t="s">
        <v>340</v>
      </c>
      <c r="G138" t="s">
        <v>318</v>
      </c>
      <c r="H138" t="s">
        <v>1463</v>
      </c>
      <c r="I138" t="s">
        <v>1451</v>
      </c>
      <c r="J138" t="s">
        <v>1465</v>
      </c>
      <c r="K138" t="s">
        <v>1446</v>
      </c>
      <c r="L138" t="s">
        <v>256</v>
      </c>
      <c r="M138">
        <v>0</v>
      </c>
      <c r="N138">
        <v>1</v>
      </c>
      <c r="O138" t="s">
        <v>1462</v>
      </c>
      <c r="P138" t="s">
        <v>1447</v>
      </c>
      <c r="Q138" t="s">
        <v>1447</v>
      </c>
    </row>
    <row r="139" spans="1:17" x14ac:dyDescent="0.25">
      <c r="A139" t="s">
        <v>8</v>
      </c>
      <c r="B139" t="s">
        <v>302</v>
      </c>
      <c r="C139" t="s">
        <v>14</v>
      </c>
      <c r="D139" t="s">
        <v>21</v>
      </c>
      <c r="E139" t="s">
        <v>10</v>
      </c>
      <c r="F139" t="s">
        <v>341</v>
      </c>
      <c r="G139" t="s">
        <v>342</v>
      </c>
      <c r="H139" t="s">
        <v>1463</v>
      </c>
      <c r="I139" t="s">
        <v>1452</v>
      </c>
      <c r="J139" t="s">
        <v>1465</v>
      </c>
      <c r="K139" t="s">
        <v>1446</v>
      </c>
      <c r="L139" t="s">
        <v>256</v>
      </c>
      <c r="M139">
        <v>1</v>
      </c>
      <c r="N139">
        <v>1</v>
      </c>
      <c r="O139" t="s">
        <v>1462</v>
      </c>
      <c r="P139" t="s">
        <v>1447</v>
      </c>
      <c r="Q139" t="s">
        <v>1447</v>
      </c>
    </row>
    <row r="140" spans="1:17" x14ac:dyDescent="0.25">
      <c r="A140" t="s">
        <v>8</v>
      </c>
      <c r="B140" t="s">
        <v>302</v>
      </c>
      <c r="C140" t="s">
        <v>14</v>
      </c>
      <c r="D140" t="s">
        <v>21</v>
      </c>
      <c r="E140" t="s">
        <v>14</v>
      </c>
      <c r="F140" t="s">
        <v>343</v>
      </c>
      <c r="G140" t="s">
        <v>344</v>
      </c>
      <c r="H140" t="s">
        <v>1463</v>
      </c>
      <c r="I140" t="s">
        <v>1452</v>
      </c>
      <c r="J140" t="s">
        <v>1465</v>
      </c>
      <c r="K140" t="s">
        <v>1446</v>
      </c>
      <c r="L140" t="s">
        <v>256</v>
      </c>
      <c r="M140">
        <v>1</v>
      </c>
      <c r="N140">
        <v>1</v>
      </c>
      <c r="O140" t="s">
        <v>1462</v>
      </c>
      <c r="P140" t="s">
        <v>1447</v>
      </c>
      <c r="Q140" t="s">
        <v>1447</v>
      </c>
    </row>
    <row r="141" spans="1:17" x14ac:dyDescent="0.25">
      <c r="A141" t="s">
        <v>8</v>
      </c>
      <c r="B141" t="s">
        <v>302</v>
      </c>
      <c r="C141" t="s">
        <v>14</v>
      </c>
      <c r="D141" t="s">
        <v>21</v>
      </c>
      <c r="E141" t="s">
        <v>21</v>
      </c>
      <c r="F141" t="s">
        <v>345</v>
      </c>
      <c r="G141" t="s">
        <v>346</v>
      </c>
      <c r="H141" t="s">
        <v>1463</v>
      </c>
      <c r="I141" t="s">
        <v>1452</v>
      </c>
      <c r="J141" t="s">
        <v>1465</v>
      </c>
      <c r="K141" t="s">
        <v>1446</v>
      </c>
      <c r="L141" t="s">
        <v>256</v>
      </c>
      <c r="M141">
        <v>0.5</v>
      </c>
      <c r="N141">
        <v>1</v>
      </c>
      <c r="O141" t="s">
        <v>1462</v>
      </c>
      <c r="P141" t="s">
        <v>1447</v>
      </c>
      <c r="Q141" t="s">
        <v>1447</v>
      </c>
    </row>
    <row r="142" spans="1:17" x14ac:dyDescent="0.25">
      <c r="A142" t="s">
        <v>8</v>
      </c>
      <c r="B142" t="s">
        <v>302</v>
      </c>
      <c r="C142" t="s">
        <v>14</v>
      </c>
      <c r="D142" t="s">
        <v>21</v>
      </c>
      <c r="E142" t="s">
        <v>24</v>
      </c>
      <c r="F142" t="s">
        <v>347</v>
      </c>
      <c r="G142" t="s">
        <v>326</v>
      </c>
      <c r="H142" t="s">
        <v>1463</v>
      </c>
      <c r="I142" t="s">
        <v>1452</v>
      </c>
      <c r="J142" t="s">
        <v>1465</v>
      </c>
      <c r="K142" t="s">
        <v>1446</v>
      </c>
      <c r="L142" t="s">
        <v>256</v>
      </c>
      <c r="M142">
        <v>0</v>
      </c>
      <c r="N142">
        <v>1</v>
      </c>
      <c r="O142" t="s">
        <v>1462</v>
      </c>
      <c r="P142" t="s">
        <v>1447</v>
      </c>
      <c r="Q142" t="s">
        <v>1447</v>
      </c>
    </row>
    <row r="143" spans="1:17" x14ac:dyDescent="0.25">
      <c r="A143" t="s">
        <v>8</v>
      </c>
      <c r="B143" t="s">
        <v>302</v>
      </c>
      <c r="C143" t="s">
        <v>21</v>
      </c>
      <c r="D143" t="s">
        <v>10</v>
      </c>
      <c r="E143" t="s">
        <v>10</v>
      </c>
      <c r="F143" t="s">
        <v>348</v>
      </c>
      <c r="G143" t="s">
        <v>349</v>
      </c>
      <c r="H143" t="s">
        <v>1463</v>
      </c>
      <c r="I143" t="s">
        <v>1449</v>
      </c>
      <c r="J143" t="s">
        <v>1465</v>
      </c>
      <c r="K143" t="s">
        <v>1446</v>
      </c>
      <c r="L143" t="s">
        <v>256</v>
      </c>
      <c r="M143">
        <v>1</v>
      </c>
      <c r="N143">
        <v>1</v>
      </c>
      <c r="O143" t="s">
        <v>1462</v>
      </c>
      <c r="P143" t="s">
        <v>1448</v>
      </c>
      <c r="Q143" t="s">
        <v>1447</v>
      </c>
    </row>
    <row r="144" spans="1:17" x14ac:dyDescent="0.25">
      <c r="A144" t="s">
        <v>8</v>
      </c>
      <c r="B144" t="s">
        <v>302</v>
      </c>
      <c r="C144" t="s">
        <v>21</v>
      </c>
      <c r="D144" t="s">
        <v>10</v>
      </c>
      <c r="E144" t="s">
        <v>14</v>
      </c>
      <c r="F144" t="s">
        <v>350</v>
      </c>
      <c r="G144" t="s">
        <v>244</v>
      </c>
      <c r="H144" t="s">
        <v>1463</v>
      </c>
      <c r="I144" t="s">
        <v>1449</v>
      </c>
      <c r="J144" t="s">
        <v>1465</v>
      </c>
      <c r="K144" t="s">
        <v>1446</v>
      </c>
      <c r="L144" t="s">
        <v>256</v>
      </c>
      <c r="M144">
        <v>0</v>
      </c>
      <c r="N144">
        <v>1</v>
      </c>
      <c r="O144" t="s">
        <v>1462</v>
      </c>
      <c r="P144" t="s">
        <v>1448</v>
      </c>
      <c r="Q144" t="s">
        <v>1447</v>
      </c>
    </row>
    <row r="145" spans="1:17" x14ac:dyDescent="0.25">
      <c r="A145" t="s">
        <v>8</v>
      </c>
      <c r="B145" t="s">
        <v>302</v>
      </c>
      <c r="C145" t="s">
        <v>21</v>
      </c>
      <c r="D145" t="s">
        <v>10</v>
      </c>
      <c r="E145" t="s">
        <v>21</v>
      </c>
      <c r="F145" t="s">
        <v>351</v>
      </c>
      <c r="G145" t="s">
        <v>310</v>
      </c>
      <c r="H145" t="s">
        <v>1463</v>
      </c>
      <c r="I145" t="s">
        <v>1449</v>
      </c>
      <c r="J145" t="s">
        <v>1465</v>
      </c>
      <c r="K145" t="s">
        <v>1446</v>
      </c>
      <c r="L145" t="s">
        <v>256</v>
      </c>
      <c r="M145">
        <v>0</v>
      </c>
      <c r="N145">
        <v>1</v>
      </c>
      <c r="O145" t="s">
        <v>1462</v>
      </c>
      <c r="P145" t="s">
        <v>1448</v>
      </c>
      <c r="Q145" t="s">
        <v>1447</v>
      </c>
    </row>
    <row r="146" spans="1:17" x14ac:dyDescent="0.25">
      <c r="A146" t="s">
        <v>8</v>
      </c>
      <c r="B146" t="s">
        <v>302</v>
      </c>
      <c r="C146" t="s">
        <v>21</v>
      </c>
      <c r="D146" t="s">
        <v>14</v>
      </c>
      <c r="E146" t="s">
        <v>10</v>
      </c>
      <c r="F146" t="s">
        <v>352</v>
      </c>
      <c r="G146" t="s">
        <v>353</v>
      </c>
      <c r="H146" t="s">
        <v>1463</v>
      </c>
      <c r="I146" t="s">
        <v>1451</v>
      </c>
      <c r="J146" t="s">
        <v>1465</v>
      </c>
      <c r="K146" t="s">
        <v>1446</v>
      </c>
      <c r="L146" t="s">
        <v>256</v>
      </c>
      <c r="M146">
        <v>1</v>
      </c>
      <c r="N146">
        <v>1</v>
      </c>
      <c r="O146" t="s">
        <v>1462</v>
      </c>
      <c r="P146" t="s">
        <v>1448</v>
      </c>
      <c r="Q146" t="s">
        <v>1447</v>
      </c>
    </row>
    <row r="147" spans="1:17" x14ac:dyDescent="0.25">
      <c r="A147" t="s">
        <v>8</v>
      </c>
      <c r="B147" t="s">
        <v>302</v>
      </c>
      <c r="C147" t="s">
        <v>21</v>
      </c>
      <c r="D147" t="s">
        <v>14</v>
      </c>
      <c r="E147" t="s">
        <v>14</v>
      </c>
      <c r="F147" t="s">
        <v>354</v>
      </c>
      <c r="G147" t="s">
        <v>249</v>
      </c>
      <c r="H147" t="s">
        <v>1463</v>
      </c>
      <c r="I147" t="s">
        <v>1451</v>
      </c>
      <c r="J147" t="s">
        <v>1465</v>
      </c>
      <c r="K147" t="s">
        <v>1446</v>
      </c>
      <c r="L147" t="s">
        <v>256</v>
      </c>
      <c r="M147">
        <v>0</v>
      </c>
      <c r="N147">
        <v>1</v>
      </c>
      <c r="O147" t="s">
        <v>1462</v>
      </c>
      <c r="P147" t="s">
        <v>1448</v>
      </c>
      <c r="Q147" t="s">
        <v>1447</v>
      </c>
    </row>
    <row r="148" spans="1:17" x14ac:dyDescent="0.25">
      <c r="A148" t="s">
        <v>8</v>
      </c>
      <c r="B148" t="s">
        <v>302</v>
      </c>
      <c r="C148" t="s">
        <v>21</v>
      </c>
      <c r="D148" t="s">
        <v>14</v>
      </c>
      <c r="E148" t="s">
        <v>21</v>
      </c>
      <c r="F148" t="s">
        <v>355</v>
      </c>
      <c r="G148" t="s">
        <v>318</v>
      </c>
      <c r="H148" t="s">
        <v>1463</v>
      </c>
      <c r="I148" t="s">
        <v>1451</v>
      </c>
      <c r="J148" t="s">
        <v>1465</v>
      </c>
      <c r="K148" t="s">
        <v>1446</v>
      </c>
      <c r="L148" t="s">
        <v>256</v>
      </c>
      <c r="M148">
        <v>0</v>
      </c>
      <c r="N148">
        <v>1</v>
      </c>
      <c r="O148" t="s">
        <v>1462</v>
      </c>
      <c r="P148" t="s">
        <v>1448</v>
      </c>
      <c r="Q148" t="s">
        <v>1447</v>
      </c>
    </row>
    <row r="149" spans="1:17" x14ac:dyDescent="0.25">
      <c r="A149" t="s">
        <v>8</v>
      </c>
      <c r="B149" t="s">
        <v>302</v>
      </c>
      <c r="C149" t="s">
        <v>21</v>
      </c>
      <c r="D149" t="s">
        <v>21</v>
      </c>
      <c r="E149" t="s">
        <v>10</v>
      </c>
      <c r="F149" t="s">
        <v>356</v>
      </c>
      <c r="G149" t="s">
        <v>357</v>
      </c>
      <c r="H149" t="s">
        <v>1463</v>
      </c>
      <c r="I149" t="s">
        <v>1452</v>
      </c>
      <c r="J149" t="s">
        <v>1465</v>
      </c>
      <c r="K149" t="s">
        <v>1446</v>
      </c>
      <c r="L149" t="s">
        <v>256</v>
      </c>
      <c r="M149">
        <v>1</v>
      </c>
      <c r="N149">
        <v>1</v>
      </c>
      <c r="O149" t="s">
        <v>1462</v>
      </c>
      <c r="P149" t="s">
        <v>1448</v>
      </c>
      <c r="Q149" t="s">
        <v>1447</v>
      </c>
    </row>
    <row r="150" spans="1:17" x14ac:dyDescent="0.25">
      <c r="A150" t="s">
        <v>8</v>
      </c>
      <c r="B150" t="s">
        <v>302</v>
      </c>
      <c r="C150" t="s">
        <v>21</v>
      </c>
      <c r="D150" t="s">
        <v>21</v>
      </c>
      <c r="E150" t="s">
        <v>14</v>
      </c>
      <c r="F150" t="s">
        <v>358</v>
      </c>
      <c r="G150" t="s">
        <v>254</v>
      </c>
      <c r="H150" t="s">
        <v>1463</v>
      </c>
      <c r="I150" t="s">
        <v>1452</v>
      </c>
      <c r="J150" t="s">
        <v>1465</v>
      </c>
      <c r="K150" t="s">
        <v>1446</v>
      </c>
      <c r="L150" t="s">
        <v>256</v>
      </c>
      <c r="M150">
        <v>0</v>
      </c>
      <c r="N150">
        <v>1</v>
      </c>
      <c r="O150" t="s">
        <v>1462</v>
      </c>
      <c r="P150" t="s">
        <v>1448</v>
      </c>
      <c r="Q150" t="s">
        <v>1447</v>
      </c>
    </row>
    <row r="151" spans="1:17" x14ac:dyDescent="0.25">
      <c r="A151" t="s">
        <v>8</v>
      </c>
      <c r="B151" t="s">
        <v>302</v>
      </c>
      <c r="C151" t="s">
        <v>21</v>
      </c>
      <c r="D151" t="s">
        <v>21</v>
      </c>
      <c r="E151" t="s">
        <v>21</v>
      </c>
      <c r="F151" t="s">
        <v>359</v>
      </c>
      <c r="G151" t="s">
        <v>326</v>
      </c>
      <c r="H151" t="s">
        <v>1463</v>
      </c>
      <c r="I151" t="s">
        <v>1452</v>
      </c>
      <c r="J151" t="s">
        <v>1465</v>
      </c>
      <c r="K151" t="s">
        <v>1446</v>
      </c>
      <c r="L151" t="s">
        <v>256</v>
      </c>
      <c r="M151">
        <v>0</v>
      </c>
      <c r="N151">
        <v>1</v>
      </c>
      <c r="O151" t="s">
        <v>1462</v>
      </c>
      <c r="P151" t="s">
        <v>1448</v>
      </c>
      <c r="Q151" t="s">
        <v>1447</v>
      </c>
    </row>
    <row r="152" spans="1:17" x14ac:dyDescent="0.25">
      <c r="A152" t="s">
        <v>8</v>
      </c>
      <c r="B152" t="s">
        <v>360</v>
      </c>
      <c r="C152" t="s">
        <v>10</v>
      </c>
      <c r="D152" t="s">
        <v>10</v>
      </c>
      <c r="E152" t="s">
        <v>10</v>
      </c>
      <c r="F152" t="s">
        <v>361</v>
      </c>
      <c r="G152" t="s">
        <v>133</v>
      </c>
      <c r="H152" t="s">
        <v>1463</v>
      </c>
      <c r="I152" t="s">
        <v>1449</v>
      </c>
      <c r="J152" t="s">
        <v>1466</v>
      </c>
      <c r="K152" t="s">
        <v>1450</v>
      </c>
      <c r="L152" t="s">
        <v>1461</v>
      </c>
      <c r="M152">
        <v>1</v>
      </c>
      <c r="N152">
        <v>1</v>
      </c>
      <c r="O152" t="s">
        <v>1462</v>
      </c>
      <c r="P152" t="s">
        <v>1448</v>
      </c>
      <c r="Q152" t="s">
        <v>1447</v>
      </c>
    </row>
    <row r="153" spans="1:17" x14ac:dyDescent="0.25">
      <c r="A153" t="s">
        <v>8</v>
      </c>
      <c r="B153" t="s">
        <v>360</v>
      </c>
      <c r="C153" t="s">
        <v>10</v>
      </c>
      <c r="D153" t="s">
        <v>10</v>
      </c>
      <c r="E153" t="s">
        <v>14</v>
      </c>
      <c r="F153" t="s">
        <v>362</v>
      </c>
      <c r="G153" t="s">
        <v>135</v>
      </c>
      <c r="H153" t="s">
        <v>1463</v>
      </c>
      <c r="I153" t="s">
        <v>1449</v>
      </c>
      <c r="J153" t="s">
        <v>1466</v>
      </c>
      <c r="K153" t="s">
        <v>1450</v>
      </c>
      <c r="L153" t="s">
        <v>1461</v>
      </c>
      <c r="M153">
        <v>0.8</v>
      </c>
      <c r="N153">
        <v>1</v>
      </c>
      <c r="O153" t="s">
        <v>1462</v>
      </c>
      <c r="P153" t="s">
        <v>1448</v>
      </c>
      <c r="Q153" t="s">
        <v>1447</v>
      </c>
    </row>
    <row r="154" spans="1:17" x14ac:dyDescent="0.25">
      <c r="A154" t="s">
        <v>8</v>
      </c>
      <c r="B154" t="s">
        <v>360</v>
      </c>
      <c r="C154" t="s">
        <v>10</v>
      </c>
      <c r="D154" t="s">
        <v>10</v>
      </c>
      <c r="E154" t="s">
        <v>21</v>
      </c>
      <c r="F154" t="s">
        <v>363</v>
      </c>
      <c r="G154" t="s">
        <v>137</v>
      </c>
      <c r="H154" t="s">
        <v>1463</v>
      </c>
      <c r="I154" t="s">
        <v>1449</v>
      </c>
      <c r="J154" t="s">
        <v>1466</v>
      </c>
      <c r="K154" t="s">
        <v>1450</v>
      </c>
      <c r="L154" t="s">
        <v>1461</v>
      </c>
      <c r="M154">
        <v>0.6</v>
      </c>
      <c r="N154">
        <v>1</v>
      </c>
      <c r="O154" t="s">
        <v>1462</v>
      </c>
      <c r="P154" t="s">
        <v>1448</v>
      </c>
      <c r="Q154" t="s">
        <v>1447</v>
      </c>
    </row>
    <row r="155" spans="1:17" x14ac:dyDescent="0.25">
      <c r="A155" t="s">
        <v>8</v>
      </c>
      <c r="B155" t="s">
        <v>360</v>
      </c>
      <c r="C155" t="s">
        <v>10</v>
      </c>
      <c r="D155" t="s">
        <v>10</v>
      </c>
      <c r="E155" t="s">
        <v>24</v>
      </c>
      <c r="F155" t="s">
        <v>364</v>
      </c>
      <c r="G155" t="s">
        <v>139</v>
      </c>
      <c r="H155" t="s">
        <v>1463</v>
      </c>
      <c r="I155" t="s">
        <v>1449</v>
      </c>
      <c r="J155" t="s">
        <v>1466</v>
      </c>
      <c r="K155" t="s">
        <v>1450</v>
      </c>
      <c r="L155" t="s">
        <v>1461</v>
      </c>
      <c r="M155">
        <v>0.4</v>
      </c>
      <c r="N155">
        <v>1</v>
      </c>
      <c r="O155" t="s">
        <v>1462</v>
      </c>
      <c r="P155" t="s">
        <v>1448</v>
      </c>
      <c r="Q155" t="s">
        <v>1447</v>
      </c>
    </row>
    <row r="156" spans="1:17" x14ac:dyDescent="0.25">
      <c r="A156" t="s">
        <v>8</v>
      </c>
      <c r="B156" t="s">
        <v>360</v>
      </c>
      <c r="C156" t="s">
        <v>10</v>
      </c>
      <c r="D156" t="s">
        <v>10</v>
      </c>
      <c r="E156" t="s">
        <v>27</v>
      </c>
      <c r="F156" t="s">
        <v>365</v>
      </c>
      <c r="G156" t="s">
        <v>141</v>
      </c>
      <c r="H156" t="s">
        <v>1463</v>
      </c>
      <c r="I156" t="s">
        <v>1449</v>
      </c>
      <c r="J156" t="s">
        <v>1466</v>
      </c>
      <c r="K156" t="s">
        <v>1450</v>
      </c>
      <c r="L156" t="s">
        <v>1461</v>
      </c>
      <c r="M156">
        <v>0.2</v>
      </c>
      <c r="N156">
        <v>1</v>
      </c>
      <c r="O156" t="s">
        <v>1462</v>
      </c>
      <c r="P156" t="s">
        <v>1448</v>
      </c>
      <c r="Q156" t="s">
        <v>1447</v>
      </c>
    </row>
    <row r="157" spans="1:17" x14ac:dyDescent="0.25">
      <c r="A157" t="s">
        <v>8</v>
      </c>
      <c r="B157" t="s">
        <v>360</v>
      </c>
      <c r="C157" t="s">
        <v>10</v>
      </c>
      <c r="D157" t="s">
        <v>10</v>
      </c>
      <c r="E157" t="s">
        <v>30</v>
      </c>
      <c r="F157" t="s">
        <v>366</v>
      </c>
      <c r="G157" t="s">
        <v>143</v>
      </c>
      <c r="H157" t="s">
        <v>1463</v>
      </c>
      <c r="I157" t="s">
        <v>1449</v>
      </c>
      <c r="J157" t="s">
        <v>1466</v>
      </c>
      <c r="K157" t="s">
        <v>1450</v>
      </c>
      <c r="L157" t="s">
        <v>1461</v>
      </c>
      <c r="M157">
        <v>0</v>
      </c>
      <c r="N157">
        <v>1</v>
      </c>
      <c r="O157" t="s">
        <v>1462</v>
      </c>
      <c r="P157" t="s">
        <v>1448</v>
      </c>
      <c r="Q157" t="s">
        <v>1447</v>
      </c>
    </row>
    <row r="158" spans="1:17" x14ac:dyDescent="0.25">
      <c r="A158" t="s">
        <v>8</v>
      </c>
      <c r="B158" t="s">
        <v>360</v>
      </c>
      <c r="C158" t="s">
        <v>10</v>
      </c>
      <c r="D158" t="s">
        <v>10</v>
      </c>
      <c r="E158" t="s">
        <v>33</v>
      </c>
      <c r="F158" t="s">
        <v>367</v>
      </c>
      <c r="G158" t="s">
        <v>368</v>
      </c>
      <c r="H158" t="s">
        <v>1463</v>
      </c>
      <c r="I158" t="s">
        <v>1449</v>
      </c>
      <c r="J158" t="s">
        <v>1466</v>
      </c>
      <c r="K158" t="s">
        <v>1450</v>
      </c>
      <c r="L158" t="s">
        <v>1461</v>
      </c>
      <c r="M158">
        <v>0</v>
      </c>
      <c r="N158">
        <v>1</v>
      </c>
      <c r="O158" t="s">
        <v>1462</v>
      </c>
      <c r="P158" t="s">
        <v>1448</v>
      </c>
      <c r="Q158" t="s">
        <v>1447</v>
      </c>
    </row>
    <row r="159" spans="1:17" x14ac:dyDescent="0.25">
      <c r="A159" t="s">
        <v>8</v>
      </c>
      <c r="B159" t="s">
        <v>360</v>
      </c>
      <c r="C159" t="s">
        <v>10</v>
      </c>
      <c r="D159" t="s">
        <v>14</v>
      </c>
      <c r="E159" t="s">
        <v>10</v>
      </c>
      <c r="F159" t="s">
        <v>369</v>
      </c>
      <c r="G159" t="s">
        <v>147</v>
      </c>
      <c r="H159" t="s">
        <v>1463</v>
      </c>
      <c r="I159" t="s">
        <v>1451</v>
      </c>
      <c r="J159" t="s">
        <v>1466</v>
      </c>
      <c r="K159" t="s">
        <v>1450</v>
      </c>
      <c r="L159" t="s">
        <v>1461</v>
      </c>
      <c r="M159">
        <v>1</v>
      </c>
      <c r="N159">
        <v>1</v>
      </c>
      <c r="O159" t="s">
        <v>1462</v>
      </c>
      <c r="P159" t="s">
        <v>1448</v>
      </c>
      <c r="Q159" t="s">
        <v>1447</v>
      </c>
    </row>
    <row r="160" spans="1:17" x14ac:dyDescent="0.25">
      <c r="A160" t="s">
        <v>8</v>
      </c>
      <c r="B160" t="s">
        <v>360</v>
      </c>
      <c r="C160" t="s">
        <v>10</v>
      </c>
      <c r="D160" t="s">
        <v>14</v>
      </c>
      <c r="E160" t="s">
        <v>14</v>
      </c>
      <c r="F160" t="s">
        <v>370</v>
      </c>
      <c r="G160" t="s">
        <v>149</v>
      </c>
      <c r="H160" t="s">
        <v>1463</v>
      </c>
      <c r="I160" t="s">
        <v>1451</v>
      </c>
      <c r="J160" t="s">
        <v>1466</v>
      </c>
      <c r="K160" t="s">
        <v>1450</v>
      </c>
      <c r="L160" t="s">
        <v>1461</v>
      </c>
      <c r="M160">
        <v>0.8</v>
      </c>
      <c r="N160">
        <v>1</v>
      </c>
      <c r="O160" t="s">
        <v>1462</v>
      </c>
      <c r="P160" t="s">
        <v>1448</v>
      </c>
      <c r="Q160" t="s">
        <v>1447</v>
      </c>
    </row>
    <row r="161" spans="1:17" x14ac:dyDescent="0.25">
      <c r="A161" t="s">
        <v>8</v>
      </c>
      <c r="B161" t="s">
        <v>360</v>
      </c>
      <c r="C161" t="s">
        <v>10</v>
      </c>
      <c r="D161" t="s">
        <v>14</v>
      </c>
      <c r="E161" t="s">
        <v>21</v>
      </c>
      <c r="F161" t="s">
        <v>371</v>
      </c>
      <c r="G161" t="s">
        <v>151</v>
      </c>
      <c r="H161" t="s">
        <v>1463</v>
      </c>
      <c r="I161" t="s">
        <v>1451</v>
      </c>
      <c r="J161" t="s">
        <v>1466</v>
      </c>
      <c r="K161" t="s">
        <v>1450</v>
      </c>
      <c r="L161" t="s">
        <v>1461</v>
      </c>
      <c r="M161">
        <v>0.6</v>
      </c>
      <c r="N161">
        <v>1</v>
      </c>
      <c r="O161" t="s">
        <v>1462</v>
      </c>
      <c r="P161" t="s">
        <v>1448</v>
      </c>
      <c r="Q161" t="s">
        <v>1447</v>
      </c>
    </row>
    <row r="162" spans="1:17" x14ac:dyDescent="0.25">
      <c r="A162" t="s">
        <v>8</v>
      </c>
      <c r="B162" t="s">
        <v>360</v>
      </c>
      <c r="C162" t="s">
        <v>10</v>
      </c>
      <c r="D162" t="s">
        <v>14</v>
      </c>
      <c r="E162" t="s">
        <v>24</v>
      </c>
      <c r="F162" t="s">
        <v>372</v>
      </c>
      <c r="G162" t="s">
        <v>153</v>
      </c>
      <c r="H162" t="s">
        <v>1463</v>
      </c>
      <c r="I162" t="s">
        <v>1451</v>
      </c>
      <c r="J162" t="s">
        <v>1466</v>
      </c>
      <c r="K162" t="s">
        <v>1450</v>
      </c>
      <c r="L162" t="s">
        <v>1461</v>
      </c>
      <c r="M162">
        <v>0.4</v>
      </c>
      <c r="N162">
        <v>1</v>
      </c>
      <c r="O162" t="s">
        <v>1462</v>
      </c>
      <c r="P162" t="s">
        <v>1448</v>
      </c>
      <c r="Q162" t="s">
        <v>1447</v>
      </c>
    </row>
    <row r="163" spans="1:17" x14ac:dyDescent="0.25">
      <c r="A163" t="s">
        <v>8</v>
      </c>
      <c r="B163" t="s">
        <v>360</v>
      </c>
      <c r="C163" t="s">
        <v>10</v>
      </c>
      <c r="D163" t="s">
        <v>14</v>
      </c>
      <c r="E163" t="s">
        <v>27</v>
      </c>
      <c r="F163" t="s">
        <v>373</v>
      </c>
      <c r="G163" t="s">
        <v>155</v>
      </c>
      <c r="H163" t="s">
        <v>1463</v>
      </c>
      <c r="I163" t="s">
        <v>1451</v>
      </c>
      <c r="J163" t="s">
        <v>1466</v>
      </c>
      <c r="K163" t="s">
        <v>1450</v>
      </c>
      <c r="L163" t="s">
        <v>1461</v>
      </c>
      <c r="M163">
        <v>0.2</v>
      </c>
      <c r="N163">
        <v>1</v>
      </c>
      <c r="O163" t="s">
        <v>1462</v>
      </c>
      <c r="P163" t="s">
        <v>1448</v>
      </c>
      <c r="Q163" t="s">
        <v>1447</v>
      </c>
    </row>
    <row r="164" spans="1:17" x14ac:dyDescent="0.25">
      <c r="A164" t="s">
        <v>8</v>
      </c>
      <c r="B164" t="s">
        <v>360</v>
      </c>
      <c r="C164" t="s">
        <v>10</v>
      </c>
      <c r="D164" t="s">
        <v>14</v>
      </c>
      <c r="E164" t="s">
        <v>30</v>
      </c>
      <c r="F164" t="s">
        <v>374</v>
      </c>
      <c r="G164" t="s">
        <v>157</v>
      </c>
      <c r="H164" t="s">
        <v>1463</v>
      </c>
      <c r="I164" t="s">
        <v>1451</v>
      </c>
      <c r="J164" t="s">
        <v>1466</v>
      </c>
      <c r="K164" t="s">
        <v>1450</v>
      </c>
      <c r="L164" t="s">
        <v>1461</v>
      </c>
      <c r="M164">
        <v>0</v>
      </c>
      <c r="N164">
        <v>1</v>
      </c>
      <c r="O164" t="s">
        <v>1462</v>
      </c>
      <c r="P164" t="s">
        <v>1448</v>
      </c>
      <c r="Q164" t="s">
        <v>1447</v>
      </c>
    </row>
    <row r="165" spans="1:17" x14ac:dyDescent="0.25">
      <c r="A165" t="s">
        <v>8</v>
      </c>
      <c r="B165" t="s">
        <v>360</v>
      </c>
      <c r="C165" t="s">
        <v>10</v>
      </c>
      <c r="D165" t="s">
        <v>14</v>
      </c>
      <c r="E165" t="s">
        <v>33</v>
      </c>
      <c r="F165" t="s">
        <v>375</v>
      </c>
      <c r="G165" t="s">
        <v>376</v>
      </c>
      <c r="H165" t="s">
        <v>1463</v>
      </c>
      <c r="I165" t="s">
        <v>1451</v>
      </c>
      <c r="J165" t="s">
        <v>1466</v>
      </c>
      <c r="K165" t="s">
        <v>1450</v>
      </c>
      <c r="L165" t="s">
        <v>1461</v>
      </c>
      <c r="M165">
        <v>0</v>
      </c>
      <c r="N165">
        <v>1</v>
      </c>
      <c r="O165" t="s">
        <v>1462</v>
      </c>
      <c r="P165" t="s">
        <v>1448</v>
      </c>
      <c r="Q165" t="s">
        <v>1447</v>
      </c>
    </row>
    <row r="166" spans="1:17" x14ac:dyDescent="0.25">
      <c r="A166" t="s">
        <v>8</v>
      </c>
      <c r="B166" t="s">
        <v>360</v>
      </c>
      <c r="C166" t="s">
        <v>10</v>
      </c>
      <c r="D166" t="s">
        <v>21</v>
      </c>
      <c r="E166" t="s">
        <v>10</v>
      </c>
      <c r="F166" t="s">
        <v>377</v>
      </c>
      <c r="G166" t="s">
        <v>161</v>
      </c>
      <c r="H166" t="s">
        <v>1463</v>
      </c>
      <c r="I166" t="s">
        <v>1452</v>
      </c>
      <c r="J166" t="s">
        <v>1466</v>
      </c>
      <c r="K166" t="s">
        <v>1450</v>
      </c>
      <c r="L166" t="s">
        <v>1461</v>
      </c>
      <c r="M166">
        <v>1</v>
      </c>
      <c r="N166">
        <v>1</v>
      </c>
      <c r="O166" t="s">
        <v>1462</v>
      </c>
      <c r="P166" t="s">
        <v>1448</v>
      </c>
      <c r="Q166" t="s">
        <v>1447</v>
      </c>
    </row>
    <row r="167" spans="1:17" x14ac:dyDescent="0.25">
      <c r="A167" t="s">
        <v>8</v>
      </c>
      <c r="B167" t="s">
        <v>360</v>
      </c>
      <c r="C167" t="s">
        <v>10</v>
      </c>
      <c r="D167" t="s">
        <v>21</v>
      </c>
      <c r="E167" t="s">
        <v>14</v>
      </c>
      <c r="F167" t="s">
        <v>378</v>
      </c>
      <c r="G167" t="s">
        <v>163</v>
      </c>
      <c r="H167" t="s">
        <v>1463</v>
      </c>
      <c r="I167" t="s">
        <v>1452</v>
      </c>
      <c r="J167" t="s">
        <v>1466</v>
      </c>
      <c r="K167" t="s">
        <v>1450</v>
      </c>
      <c r="L167" t="s">
        <v>1461</v>
      </c>
      <c r="M167">
        <v>0.8</v>
      </c>
      <c r="N167">
        <v>1</v>
      </c>
      <c r="O167" t="s">
        <v>1462</v>
      </c>
      <c r="P167" t="s">
        <v>1448</v>
      </c>
      <c r="Q167" t="s">
        <v>1447</v>
      </c>
    </row>
    <row r="168" spans="1:17" x14ac:dyDescent="0.25">
      <c r="A168" t="s">
        <v>8</v>
      </c>
      <c r="B168" t="s">
        <v>360</v>
      </c>
      <c r="C168" t="s">
        <v>10</v>
      </c>
      <c r="D168" t="s">
        <v>21</v>
      </c>
      <c r="E168" t="s">
        <v>21</v>
      </c>
      <c r="F168" t="s">
        <v>379</v>
      </c>
      <c r="G168" t="s">
        <v>165</v>
      </c>
      <c r="H168" t="s">
        <v>1463</v>
      </c>
      <c r="I168" t="s">
        <v>1452</v>
      </c>
      <c r="J168" t="s">
        <v>1466</v>
      </c>
      <c r="K168" t="s">
        <v>1450</v>
      </c>
      <c r="L168" t="s">
        <v>1461</v>
      </c>
      <c r="M168">
        <v>0.6</v>
      </c>
      <c r="N168">
        <v>1</v>
      </c>
      <c r="O168" t="s">
        <v>1462</v>
      </c>
      <c r="P168" t="s">
        <v>1448</v>
      </c>
      <c r="Q168" t="s">
        <v>1447</v>
      </c>
    </row>
    <row r="169" spans="1:17" x14ac:dyDescent="0.25">
      <c r="A169" t="s">
        <v>8</v>
      </c>
      <c r="B169" t="s">
        <v>360</v>
      </c>
      <c r="C169" t="s">
        <v>10</v>
      </c>
      <c r="D169" t="s">
        <v>21</v>
      </c>
      <c r="E169" t="s">
        <v>24</v>
      </c>
      <c r="F169" t="s">
        <v>380</v>
      </c>
      <c r="G169" t="s">
        <v>167</v>
      </c>
      <c r="H169" t="s">
        <v>1463</v>
      </c>
      <c r="I169" t="s">
        <v>1452</v>
      </c>
      <c r="J169" t="s">
        <v>1466</v>
      </c>
      <c r="K169" t="s">
        <v>1450</v>
      </c>
      <c r="L169" t="s">
        <v>1461</v>
      </c>
      <c r="M169">
        <v>0.4</v>
      </c>
      <c r="N169">
        <v>1</v>
      </c>
      <c r="O169" t="s">
        <v>1462</v>
      </c>
      <c r="P169" t="s">
        <v>1448</v>
      </c>
      <c r="Q169" t="s">
        <v>1447</v>
      </c>
    </row>
    <row r="170" spans="1:17" x14ac:dyDescent="0.25">
      <c r="A170" t="s">
        <v>8</v>
      </c>
      <c r="B170" t="s">
        <v>360</v>
      </c>
      <c r="C170" t="s">
        <v>10</v>
      </c>
      <c r="D170" t="s">
        <v>21</v>
      </c>
      <c r="E170" t="s">
        <v>27</v>
      </c>
      <c r="F170" t="s">
        <v>381</v>
      </c>
      <c r="G170" t="s">
        <v>169</v>
      </c>
      <c r="H170" t="s">
        <v>1463</v>
      </c>
      <c r="I170" t="s">
        <v>1452</v>
      </c>
      <c r="J170" t="s">
        <v>1466</v>
      </c>
      <c r="K170" t="s">
        <v>1450</v>
      </c>
      <c r="L170" t="s">
        <v>1461</v>
      </c>
      <c r="M170">
        <v>0.2</v>
      </c>
      <c r="N170">
        <v>1</v>
      </c>
      <c r="O170" t="s">
        <v>1462</v>
      </c>
      <c r="P170" t="s">
        <v>1448</v>
      </c>
      <c r="Q170" t="s">
        <v>1447</v>
      </c>
    </row>
    <row r="171" spans="1:17" x14ac:dyDescent="0.25">
      <c r="A171" t="s">
        <v>8</v>
      </c>
      <c r="B171" t="s">
        <v>360</v>
      </c>
      <c r="C171" t="s">
        <v>10</v>
      </c>
      <c r="D171" t="s">
        <v>21</v>
      </c>
      <c r="E171" t="s">
        <v>30</v>
      </c>
      <c r="F171" t="s">
        <v>382</v>
      </c>
      <c r="G171" t="s">
        <v>171</v>
      </c>
      <c r="H171" t="s">
        <v>1463</v>
      </c>
      <c r="I171" t="s">
        <v>1452</v>
      </c>
      <c r="J171" t="s">
        <v>1466</v>
      </c>
      <c r="K171" t="s">
        <v>1450</v>
      </c>
      <c r="L171" t="s">
        <v>1461</v>
      </c>
      <c r="M171">
        <v>0</v>
      </c>
      <c r="N171">
        <v>1</v>
      </c>
      <c r="O171" t="s">
        <v>1462</v>
      </c>
      <c r="P171" t="s">
        <v>1448</v>
      </c>
      <c r="Q171" t="s">
        <v>1447</v>
      </c>
    </row>
    <row r="172" spans="1:17" x14ac:dyDescent="0.25">
      <c r="A172" t="s">
        <v>8</v>
      </c>
      <c r="B172" t="s">
        <v>360</v>
      </c>
      <c r="C172" t="s">
        <v>10</v>
      </c>
      <c r="D172" t="s">
        <v>21</v>
      </c>
      <c r="E172" t="s">
        <v>33</v>
      </c>
      <c r="F172" t="s">
        <v>383</v>
      </c>
      <c r="G172" t="s">
        <v>384</v>
      </c>
      <c r="H172" t="s">
        <v>1463</v>
      </c>
      <c r="I172" t="s">
        <v>1452</v>
      </c>
      <c r="J172" t="s">
        <v>1466</v>
      </c>
      <c r="K172" t="s">
        <v>1450</v>
      </c>
      <c r="L172" t="s">
        <v>1461</v>
      </c>
      <c r="M172">
        <v>0</v>
      </c>
      <c r="N172">
        <v>1</v>
      </c>
      <c r="O172" t="s">
        <v>1462</v>
      </c>
      <c r="P172" t="s">
        <v>1448</v>
      </c>
      <c r="Q172" t="s">
        <v>1447</v>
      </c>
    </row>
    <row r="173" spans="1:17" x14ac:dyDescent="0.25">
      <c r="A173" t="s">
        <v>8</v>
      </c>
      <c r="B173" t="s">
        <v>360</v>
      </c>
      <c r="C173" t="s">
        <v>14</v>
      </c>
      <c r="D173" t="s">
        <v>10</v>
      </c>
      <c r="E173" t="s">
        <v>10</v>
      </c>
      <c r="F173" t="s">
        <v>385</v>
      </c>
      <c r="G173" t="s">
        <v>133</v>
      </c>
      <c r="H173" t="s">
        <v>1463</v>
      </c>
      <c r="I173" t="s">
        <v>1449</v>
      </c>
      <c r="J173" t="s">
        <v>1466</v>
      </c>
      <c r="K173" t="s">
        <v>1453</v>
      </c>
      <c r="L173" t="s">
        <v>1461</v>
      </c>
      <c r="M173">
        <v>1</v>
      </c>
      <c r="N173">
        <v>1</v>
      </c>
      <c r="O173" t="s">
        <v>1462</v>
      </c>
      <c r="P173" t="s">
        <v>1448</v>
      </c>
      <c r="Q173" t="s">
        <v>1447</v>
      </c>
    </row>
    <row r="174" spans="1:17" x14ac:dyDescent="0.25">
      <c r="A174" t="s">
        <v>8</v>
      </c>
      <c r="B174" t="s">
        <v>360</v>
      </c>
      <c r="C174" t="s">
        <v>14</v>
      </c>
      <c r="D174" t="s">
        <v>10</v>
      </c>
      <c r="E174" t="s">
        <v>14</v>
      </c>
      <c r="F174" t="s">
        <v>386</v>
      </c>
      <c r="G174" t="s">
        <v>135</v>
      </c>
      <c r="H174" t="s">
        <v>1463</v>
      </c>
      <c r="I174" t="s">
        <v>1449</v>
      </c>
      <c r="J174" t="s">
        <v>1466</v>
      </c>
      <c r="K174" t="s">
        <v>1453</v>
      </c>
      <c r="L174" t="s">
        <v>1461</v>
      </c>
      <c r="M174">
        <v>0.8</v>
      </c>
      <c r="N174">
        <v>1</v>
      </c>
      <c r="O174" t="s">
        <v>1462</v>
      </c>
      <c r="P174" t="s">
        <v>1448</v>
      </c>
      <c r="Q174" t="s">
        <v>1447</v>
      </c>
    </row>
    <row r="175" spans="1:17" x14ac:dyDescent="0.25">
      <c r="A175" t="s">
        <v>8</v>
      </c>
      <c r="B175" t="s">
        <v>360</v>
      </c>
      <c r="C175" t="s">
        <v>14</v>
      </c>
      <c r="D175" t="s">
        <v>10</v>
      </c>
      <c r="E175" t="s">
        <v>21</v>
      </c>
      <c r="F175" t="s">
        <v>387</v>
      </c>
      <c r="G175" t="s">
        <v>137</v>
      </c>
      <c r="H175" t="s">
        <v>1463</v>
      </c>
      <c r="I175" t="s">
        <v>1449</v>
      </c>
      <c r="J175" t="s">
        <v>1466</v>
      </c>
      <c r="K175" t="s">
        <v>1453</v>
      </c>
      <c r="L175" t="s">
        <v>1461</v>
      </c>
      <c r="M175">
        <v>0.6</v>
      </c>
      <c r="N175">
        <v>1</v>
      </c>
      <c r="O175" t="s">
        <v>1462</v>
      </c>
      <c r="P175" t="s">
        <v>1448</v>
      </c>
      <c r="Q175" t="s">
        <v>1447</v>
      </c>
    </row>
    <row r="176" spans="1:17" x14ac:dyDescent="0.25">
      <c r="A176" t="s">
        <v>8</v>
      </c>
      <c r="B176" t="s">
        <v>360</v>
      </c>
      <c r="C176" t="s">
        <v>14</v>
      </c>
      <c r="D176" t="s">
        <v>10</v>
      </c>
      <c r="E176" t="s">
        <v>24</v>
      </c>
      <c r="F176" t="s">
        <v>388</v>
      </c>
      <c r="G176" t="s">
        <v>139</v>
      </c>
      <c r="H176" t="s">
        <v>1463</v>
      </c>
      <c r="I176" t="s">
        <v>1449</v>
      </c>
      <c r="J176" t="s">
        <v>1466</v>
      </c>
      <c r="K176" t="s">
        <v>1453</v>
      </c>
      <c r="L176" t="s">
        <v>1461</v>
      </c>
      <c r="M176">
        <v>0.4</v>
      </c>
      <c r="N176">
        <v>1</v>
      </c>
      <c r="O176" t="s">
        <v>1462</v>
      </c>
      <c r="P176" t="s">
        <v>1448</v>
      </c>
      <c r="Q176" t="s">
        <v>1447</v>
      </c>
    </row>
    <row r="177" spans="1:17" x14ac:dyDescent="0.25">
      <c r="A177" t="s">
        <v>8</v>
      </c>
      <c r="B177" t="s">
        <v>360</v>
      </c>
      <c r="C177" t="s">
        <v>14</v>
      </c>
      <c r="D177" t="s">
        <v>10</v>
      </c>
      <c r="E177" t="s">
        <v>27</v>
      </c>
      <c r="F177" t="s">
        <v>389</v>
      </c>
      <c r="G177" t="s">
        <v>141</v>
      </c>
      <c r="H177" t="s">
        <v>1463</v>
      </c>
      <c r="I177" t="s">
        <v>1449</v>
      </c>
      <c r="J177" t="s">
        <v>1466</v>
      </c>
      <c r="K177" t="s">
        <v>1453</v>
      </c>
      <c r="L177" t="s">
        <v>1461</v>
      </c>
      <c r="M177">
        <v>0.2</v>
      </c>
      <c r="N177">
        <v>1</v>
      </c>
      <c r="O177" t="s">
        <v>1462</v>
      </c>
      <c r="P177" t="s">
        <v>1448</v>
      </c>
      <c r="Q177" t="s">
        <v>1447</v>
      </c>
    </row>
    <row r="178" spans="1:17" x14ac:dyDescent="0.25">
      <c r="A178" t="s">
        <v>8</v>
      </c>
      <c r="B178" t="s">
        <v>360</v>
      </c>
      <c r="C178" t="s">
        <v>14</v>
      </c>
      <c r="D178" t="s">
        <v>10</v>
      </c>
      <c r="E178" t="s">
        <v>30</v>
      </c>
      <c r="F178" t="s">
        <v>390</v>
      </c>
      <c r="G178" t="s">
        <v>143</v>
      </c>
      <c r="H178" t="s">
        <v>1463</v>
      </c>
      <c r="I178" t="s">
        <v>1449</v>
      </c>
      <c r="J178" t="s">
        <v>1466</v>
      </c>
      <c r="K178" t="s">
        <v>1453</v>
      </c>
      <c r="L178" t="s">
        <v>1461</v>
      </c>
      <c r="M178">
        <v>0</v>
      </c>
      <c r="N178">
        <v>1</v>
      </c>
      <c r="O178" t="s">
        <v>1462</v>
      </c>
      <c r="P178" t="s">
        <v>1448</v>
      </c>
      <c r="Q178" t="s">
        <v>1447</v>
      </c>
    </row>
    <row r="179" spans="1:17" x14ac:dyDescent="0.25">
      <c r="A179" t="s">
        <v>8</v>
      </c>
      <c r="B179" t="s">
        <v>360</v>
      </c>
      <c r="C179" t="s">
        <v>14</v>
      </c>
      <c r="D179" t="s">
        <v>10</v>
      </c>
      <c r="E179" t="s">
        <v>33</v>
      </c>
      <c r="F179" t="s">
        <v>391</v>
      </c>
      <c r="G179" t="s">
        <v>368</v>
      </c>
      <c r="H179" t="s">
        <v>1463</v>
      </c>
      <c r="I179" t="s">
        <v>1449</v>
      </c>
      <c r="J179" t="s">
        <v>1466</v>
      </c>
      <c r="K179" t="s">
        <v>1453</v>
      </c>
      <c r="L179" t="s">
        <v>1461</v>
      </c>
      <c r="M179">
        <v>0</v>
      </c>
      <c r="N179">
        <v>1</v>
      </c>
      <c r="O179" t="s">
        <v>1462</v>
      </c>
      <c r="P179" t="s">
        <v>1448</v>
      </c>
      <c r="Q179" t="s">
        <v>1447</v>
      </c>
    </row>
    <row r="180" spans="1:17" x14ac:dyDescent="0.25">
      <c r="A180" t="s">
        <v>8</v>
      </c>
      <c r="B180" t="s">
        <v>360</v>
      </c>
      <c r="C180" t="s">
        <v>14</v>
      </c>
      <c r="D180" t="s">
        <v>14</v>
      </c>
      <c r="E180" t="s">
        <v>10</v>
      </c>
      <c r="F180" t="s">
        <v>392</v>
      </c>
      <c r="G180" t="s">
        <v>147</v>
      </c>
      <c r="H180" t="s">
        <v>1463</v>
      </c>
      <c r="I180" t="s">
        <v>1451</v>
      </c>
      <c r="J180" t="s">
        <v>1466</v>
      </c>
      <c r="K180" t="s">
        <v>1453</v>
      </c>
      <c r="L180" t="s">
        <v>1461</v>
      </c>
      <c r="M180">
        <v>1</v>
      </c>
      <c r="N180">
        <v>1</v>
      </c>
      <c r="O180" t="s">
        <v>1462</v>
      </c>
      <c r="P180" t="s">
        <v>1448</v>
      </c>
      <c r="Q180" t="s">
        <v>1447</v>
      </c>
    </row>
    <row r="181" spans="1:17" x14ac:dyDescent="0.25">
      <c r="A181" t="s">
        <v>8</v>
      </c>
      <c r="B181" t="s">
        <v>360</v>
      </c>
      <c r="C181" t="s">
        <v>14</v>
      </c>
      <c r="D181" t="s">
        <v>14</v>
      </c>
      <c r="E181" t="s">
        <v>14</v>
      </c>
      <c r="F181" t="s">
        <v>393</v>
      </c>
      <c r="G181" t="s">
        <v>149</v>
      </c>
      <c r="H181" t="s">
        <v>1463</v>
      </c>
      <c r="I181" t="s">
        <v>1451</v>
      </c>
      <c r="J181" t="s">
        <v>1466</v>
      </c>
      <c r="K181" t="s">
        <v>1453</v>
      </c>
      <c r="L181" t="s">
        <v>1461</v>
      </c>
      <c r="M181">
        <v>0.8</v>
      </c>
      <c r="N181">
        <v>1</v>
      </c>
      <c r="O181" t="s">
        <v>1462</v>
      </c>
      <c r="P181" t="s">
        <v>1448</v>
      </c>
      <c r="Q181" t="s">
        <v>1447</v>
      </c>
    </row>
    <row r="182" spans="1:17" x14ac:dyDescent="0.25">
      <c r="A182" t="s">
        <v>8</v>
      </c>
      <c r="B182" t="s">
        <v>360</v>
      </c>
      <c r="C182" t="s">
        <v>14</v>
      </c>
      <c r="D182" t="s">
        <v>14</v>
      </c>
      <c r="E182" t="s">
        <v>21</v>
      </c>
      <c r="F182" t="s">
        <v>394</v>
      </c>
      <c r="G182" t="s">
        <v>151</v>
      </c>
      <c r="H182" t="s">
        <v>1463</v>
      </c>
      <c r="I182" t="s">
        <v>1451</v>
      </c>
      <c r="J182" t="s">
        <v>1466</v>
      </c>
      <c r="K182" t="s">
        <v>1453</v>
      </c>
      <c r="L182" t="s">
        <v>1461</v>
      </c>
      <c r="M182">
        <v>0.6</v>
      </c>
      <c r="N182">
        <v>1</v>
      </c>
      <c r="O182" t="s">
        <v>1462</v>
      </c>
      <c r="P182" t="s">
        <v>1448</v>
      </c>
      <c r="Q182" t="s">
        <v>1447</v>
      </c>
    </row>
    <row r="183" spans="1:17" x14ac:dyDescent="0.25">
      <c r="A183" t="s">
        <v>8</v>
      </c>
      <c r="B183" t="s">
        <v>360</v>
      </c>
      <c r="C183" t="s">
        <v>14</v>
      </c>
      <c r="D183" t="s">
        <v>14</v>
      </c>
      <c r="E183" t="s">
        <v>24</v>
      </c>
      <c r="F183" t="s">
        <v>395</v>
      </c>
      <c r="G183" t="s">
        <v>153</v>
      </c>
      <c r="H183" t="s">
        <v>1463</v>
      </c>
      <c r="I183" t="s">
        <v>1451</v>
      </c>
      <c r="J183" t="s">
        <v>1466</v>
      </c>
      <c r="K183" t="s">
        <v>1453</v>
      </c>
      <c r="L183" t="s">
        <v>1461</v>
      </c>
      <c r="M183">
        <v>0.4</v>
      </c>
      <c r="N183">
        <v>1</v>
      </c>
      <c r="O183" t="s">
        <v>1462</v>
      </c>
      <c r="P183" t="s">
        <v>1448</v>
      </c>
      <c r="Q183" t="s">
        <v>1447</v>
      </c>
    </row>
    <row r="184" spans="1:17" x14ac:dyDescent="0.25">
      <c r="A184" t="s">
        <v>8</v>
      </c>
      <c r="B184" t="s">
        <v>360</v>
      </c>
      <c r="C184" t="s">
        <v>14</v>
      </c>
      <c r="D184" t="s">
        <v>14</v>
      </c>
      <c r="E184" t="s">
        <v>27</v>
      </c>
      <c r="F184" t="s">
        <v>396</v>
      </c>
      <c r="G184" t="s">
        <v>155</v>
      </c>
      <c r="H184" t="s">
        <v>1463</v>
      </c>
      <c r="I184" t="s">
        <v>1451</v>
      </c>
      <c r="J184" t="s">
        <v>1466</v>
      </c>
      <c r="K184" t="s">
        <v>1453</v>
      </c>
      <c r="L184" t="s">
        <v>1461</v>
      </c>
      <c r="M184">
        <v>0.2</v>
      </c>
      <c r="N184">
        <v>1</v>
      </c>
      <c r="O184" t="s">
        <v>1462</v>
      </c>
      <c r="P184" t="s">
        <v>1448</v>
      </c>
      <c r="Q184" t="s">
        <v>1447</v>
      </c>
    </row>
    <row r="185" spans="1:17" x14ac:dyDescent="0.25">
      <c r="A185" t="s">
        <v>8</v>
      </c>
      <c r="B185" t="s">
        <v>360</v>
      </c>
      <c r="C185" t="s">
        <v>14</v>
      </c>
      <c r="D185" t="s">
        <v>14</v>
      </c>
      <c r="E185" t="s">
        <v>30</v>
      </c>
      <c r="F185" t="s">
        <v>397</v>
      </c>
      <c r="G185" t="s">
        <v>157</v>
      </c>
      <c r="H185" t="s">
        <v>1463</v>
      </c>
      <c r="I185" t="s">
        <v>1451</v>
      </c>
      <c r="J185" t="s">
        <v>1466</v>
      </c>
      <c r="K185" t="s">
        <v>1453</v>
      </c>
      <c r="L185" t="s">
        <v>1461</v>
      </c>
      <c r="M185">
        <v>0</v>
      </c>
      <c r="N185">
        <v>1</v>
      </c>
      <c r="O185" t="s">
        <v>1462</v>
      </c>
      <c r="P185" t="s">
        <v>1448</v>
      </c>
      <c r="Q185" t="s">
        <v>1447</v>
      </c>
    </row>
    <row r="186" spans="1:17" x14ac:dyDescent="0.25">
      <c r="A186" t="s">
        <v>8</v>
      </c>
      <c r="B186" t="s">
        <v>360</v>
      </c>
      <c r="C186" t="s">
        <v>14</v>
      </c>
      <c r="D186" t="s">
        <v>14</v>
      </c>
      <c r="E186" t="s">
        <v>33</v>
      </c>
      <c r="F186" t="s">
        <v>398</v>
      </c>
      <c r="G186" t="s">
        <v>376</v>
      </c>
      <c r="H186" t="s">
        <v>1463</v>
      </c>
      <c r="I186" t="s">
        <v>1451</v>
      </c>
      <c r="J186" t="s">
        <v>1466</v>
      </c>
      <c r="K186" t="s">
        <v>1453</v>
      </c>
      <c r="L186" t="s">
        <v>1461</v>
      </c>
      <c r="M186">
        <v>0</v>
      </c>
      <c r="N186">
        <v>1</v>
      </c>
      <c r="O186" t="s">
        <v>1462</v>
      </c>
      <c r="P186" t="s">
        <v>1448</v>
      </c>
      <c r="Q186" t="s">
        <v>1447</v>
      </c>
    </row>
    <row r="187" spans="1:17" x14ac:dyDescent="0.25">
      <c r="A187" t="s">
        <v>8</v>
      </c>
      <c r="B187" t="s">
        <v>360</v>
      </c>
      <c r="C187" t="s">
        <v>14</v>
      </c>
      <c r="D187" t="s">
        <v>21</v>
      </c>
      <c r="E187" t="s">
        <v>10</v>
      </c>
      <c r="F187" t="s">
        <v>399</v>
      </c>
      <c r="G187" t="s">
        <v>161</v>
      </c>
      <c r="H187" t="s">
        <v>1463</v>
      </c>
      <c r="I187" t="s">
        <v>1452</v>
      </c>
      <c r="J187" t="s">
        <v>1466</v>
      </c>
      <c r="K187" t="s">
        <v>1453</v>
      </c>
      <c r="L187" t="s">
        <v>1461</v>
      </c>
      <c r="M187">
        <v>1</v>
      </c>
      <c r="N187">
        <v>1</v>
      </c>
      <c r="O187" t="s">
        <v>1462</v>
      </c>
      <c r="P187" t="s">
        <v>1448</v>
      </c>
      <c r="Q187" t="s">
        <v>1447</v>
      </c>
    </row>
    <row r="188" spans="1:17" x14ac:dyDescent="0.25">
      <c r="A188" t="s">
        <v>8</v>
      </c>
      <c r="B188" t="s">
        <v>360</v>
      </c>
      <c r="C188" t="s">
        <v>14</v>
      </c>
      <c r="D188" t="s">
        <v>21</v>
      </c>
      <c r="E188" t="s">
        <v>14</v>
      </c>
      <c r="F188" t="s">
        <v>400</v>
      </c>
      <c r="G188" t="s">
        <v>163</v>
      </c>
      <c r="H188" t="s">
        <v>1463</v>
      </c>
      <c r="I188" t="s">
        <v>1452</v>
      </c>
      <c r="J188" t="s">
        <v>1466</v>
      </c>
      <c r="K188" t="s">
        <v>1453</v>
      </c>
      <c r="L188" t="s">
        <v>1461</v>
      </c>
      <c r="M188">
        <v>0.8</v>
      </c>
      <c r="N188">
        <v>1</v>
      </c>
      <c r="O188" t="s">
        <v>1462</v>
      </c>
      <c r="P188" t="s">
        <v>1448</v>
      </c>
      <c r="Q188" t="s">
        <v>1447</v>
      </c>
    </row>
    <row r="189" spans="1:17" x14ac:dyDescent="0.25">
      <c r="A189" t="s">
        <v>8</v>
      </c>
      <c r="B189" t="s">
        <v>360</v>
      </c>
      <c r="C189" t="s">
        <v>14</v>
      </c>
      <c r="D189" t="s">
        <v>21</v>
      </c>
      <c r="E189" t="s">
        <v>21</v>
      </c>
      <c r="F189" t="s">
        <v>401</v>
      </c>
      <c r="G189" t="s">
        <v>165</v>
      </c>
      <c r="H189" t="s">
        <v>1463</v>
      </c>
      <c r="I189" t="s">
        <v>1452</v>
      </c>
      <c r="J189" t="s">
        <v>1466</v>
      </c>
      <c r="K189" t="s">
        <v>1453</v>
      </c>
      <c r="L189" t="s">
        <v>1461</v>
      </c>
      <c r="M189">
        <v>0.6</v>
      </c>
      <c r="N189">
        <v>1</v>
      </c>
      <c r="O189" t="s">
        <v>1462</v>
      </c>
      <c r="P189" t="s">
        <v>1448</v>
      </c>
      <c r="Q189" t="s">
        <v>1447</v>
      </c>
    </row>
    <row r="190" spans="1:17" x14ac:dyDescent="0.25">
      <c r="A190" t="s">
        <v>8</v>
      </c>
      <c r="B190" t="s">
        <v>360</v>
      </c>
      <c r="C190" t="s">
        <v>14</v>
      </c>
      <c r="D190" t="s">
        <v>21</v>
      </c>
      <c r="E190" t="s">
        <v>24</v>
      </c>
      <c r="F190" t="s">
        <v>402</v>
      </c>
      <c r="G190" t="s">
        <v>167</v>
      </c>
      <c r="H190" t="s">
        <v>1463</v>
      </c>
      <c r="I190" t="s">
        <v>1452</v>
      </c>
      <c r="J190" t="s">
        <v>1466</v>
      </c>
      <c r="K190" t="s">
        <v>1453</v>
      </c>
      <c r="L190" t="s">
        <v>1461</v>
      </c>
      <c r="M190">
        <v>0.4</v>
      </c>
      <c r="N190">
        <v>1</v>
      </c>
      <c r="O190" t="s">
        <v>1462</v>
      </c>
      <c r="P190" t="s">
        <v>1448</v>
      </c>
      <c r="Q190" t="s">
        <v>1447</v>
      </c>
    </row>
    <row r="191" spans="1:17" x14ac:dyDescent="0.25">
      <c r="A191" t="s">
        <v>8</v>
      </c>
      <c r="B191" t="s">
        <v>360</v>
      </c>
      <c r="C191" t="s">
        <v>14</v>
      </c>
      <c r="D191" t="s">
        <v>21</v>
      </c>
      <c r="E191" t="s">
        <v>27</v>
      </c>
      <c r="F191" t="s">
        <v>403</v>
      </c>
      <c r="G191" t="s">
        <v>169</v>
      </c>
      <c r="H191" t="s">
        <v>1463</v>
      </c>
      <c r="I191" t="s">
        <v>1452</v>
      </c>
      <c r="J191" t="s">
        <v>1466</v>
      </c>
      <c r="K191" t="s">
        <v>1453</v>
      </c>
      <c r="L191" t="s">
        <v>1461</v>
      </c>
      <c r="M191">
        <v>0.2</v>
      </c>
      <c r="N191">
        <v>1</v>
      </c>
      <c r="O191" t="s">
        <v>1462</v>
      </c>
      <c r="P191" t="s">
        <v>1448</v>
      </c>
      <c r="Q191" t="s">
        <v>1447</v>
      </c>
    </row>
    <row r="192" spans="1:17" x14ac:dyDescent="0.25">
      <c r="A192" t="s">
        <v>8</v>
      </c>
      <c r="B192" t="s">
        <v>360</v>
      </c>
      <c r="C192" t="s">
        <v>14</v>
      </c>
      <c r="D192" t="s">
        <v>21</v>
      </c>
      <c r="E192" t="s">
        <v>30</v>
      </c>
      <c r="F192" t="s">
        <v>404</v>
      </c>
      <c r="G192" t="s">
        <v>171</v>
      </c>
      <c r="H192" t="s">
        <v>1463</v>
      </c>
      <c r="I192" t="s">
        <v>1452</v>
      </c>
      <c r="J192" t="s">
        <v>1466</v>
      </c>
      <c r="K192" t="s">
        <v>1453</v>
      </c>
      <c r="L192" t="s">
        <v>1461</v>
      </c>
      <c r="M192">
        <v>0</v>
      </c>
      <c r="N192">
        <v>1</v>
      </c>
      <c r="O192" t="s">
        <v>1462</v>
      </c>
      <c r="P192" t="s">
        <v>1448</v>
      </c>
      <c r="Q192" t="s">
        <v>1447</v>
      </c>
    </row>
    <row r="193" spans="1:17" x14ac:dyDescent="0.25">
      <c r="A193" t="s">
        <v>8</v>
      </c>
      <c r="B193" t="s">
        <v>360</v>
      </c>
      <c r="C193" t="s">
        <v>14</v>
      </c>
      <c r="D193" t="s">
        <v>21</v>
      </c>
      <c r="E193" t="s">
        <v>33</v>
      </c>
      <c r="F193" t="s">
        <v>405</v>
      </c>
      <c r="G193" t="s">
        <v>384</v>
      </c>
      <c r="H193" t="s">
        <v>1463</v>
      </c>
      <c r="I193" t="s">
        <v>1452</v>
      </c>
      <c r="J193" t="s">
        <v>1466</v>
      </c>
      <c r="K193" t="s">
        <v>1453</v>
      </c>
      <c r="L193" t="s">
        <v>1461</v>
      </c>
      <c r="M193">
        <v>0</v>
      </c>
      <c r="N193">
        <v>1</v>
      </c>
      <c r="O193" t="s">
        <v>1462</v>
      </c>
      <c r="P193" t="s">
        <v>1448</v>
      </c>
      <c r="Q193" t="s">
        <v>1447</v>
      </c>
    </row>
    <row r="194" spans="1:17" x14ac:dyDescent="0.25">
      <c r="A194" t="s">
        <v>8</v>
      </c>
      <c r="B194" t="s">
        <v>406</v>
      </c>
      <c r="C194" t="s">
        <v>10</v>
      </c>
      <c r="D194" t="s">
        <v>10</v>
      </c>
      <c r="E194" t="s">
        <v>10</v>
      </c>
      <c r="F194" t="s">
        <v>407</v>
      </c>
      <c r="G194" t="s">
        <v>408</v>
      </c>
      <c r="H194" t="s">
        <v>1463</v>
      </c>
      <c r="I194" t="s">
        <v>1449</v>
      </c>
      <c r="J194" t="s">
        <v>1466</v>
      </c>
      <c r="K194" t="s">
        <v>1446</v>
      </c>
      <c r="L194" t="s">
        <v>360</v>
      </c>
      <c r="M194">
        <v>5</v>
      </c>
      <c r="N194">
        <v>1</v>
      </c>
      <c r="O194" t="s">
        <v>1462</v>
      </c>
      <c r="P194" t="s">
        <v>1448</v>
      </c>
      <c r="Q194" t="s">
        <v>1447</v>
      </c>
    </row>
    <row r="195" spans="1:17" x14ac:dyDescent="0.25">
      <c r="A195" t="s">
        <v>8</v>
      </c>
      <c r="B195" t="s">
        <v>406</v>
      </c>
      <c r="C195" t="s">
        <v>10</v>
      </c>
      <c r="D195" t="s">
        <v>10</v>
      </c>
      <c r="E195" t="s">
        <v>14</v>
      </c>
      <c r="F195" t="s">
        <v>409</v>
      </c>
      <c r="G195" t="s">
        <v>410</v>
      </c>
      <c r="H195" t="s">
        <v>1463</v>
      </c>
      <c r="I195" t="s">
        <v>1449</v>
      </c>
      <c r="J195" t="s">
        <v>1466</v>
      </c>
      <c r="K195" t="s">
        <v>1446</v>
      </c>
      <c r="L195" t="s">
        <v>360</v>
      </c>
      <c r="M195">
        <v>6</v>
      </c>
      <c r="N195">
        <v>1</v>
      </c>
      <c r="O195" t="s">
        <v>1462</v>
      </c>
      <c r="P195" t="s">
        <v>1448</v>
      </c>
      <c r="Q195" t="s">
        <v>1447</v>
      </c>
    </row>
    <row r="196" spans="1:17" x14ac:dyDescent="0.25">
      <c r="A196" t="s">
        <v>8</v>
      </c>
      <c r="B196" t="s">
        <v>406</v>
      </c>
      <c r="C196" t="s">
        <v>10</v>
      </c>
      <c r="D196" t="s">
        <v>10</v>
      </c>
      <c r="E196" t="s">
        <v>21</v>
      </c>
      <c r="F196" t="s">
        <v>411</v>
      </c>
      <c r="G196" t="s">
        <v>412</v>
      </c>
      <c r="H196" t="s">
        <v>1463</v>
      </c>
      <c r="I196" t="s">
        <v>1449</v>
      </c>
      <c r="J196" t="s">
        <v>1466</v>
      </c>
      <c r="K196" t="s">
        <v>1446</v>
      </c>
      <c r="L196" t="s">
        <v>360</v>
      </c>
      <c r="M196">
        <v>4</v>
      </c>
      <c r="N196">
        <v>1</v>
      </c>
      <c r="O196" t="s">
        <v>1462</v>
      </c>
      <c r="P196" t="s">
        <v>1448</v>
      </c>
      <c r="Q196" t="s">
        <v>1447</v>
      </c>
    </row>
    <row r="197" spans="1:17" x14ac:dyDescent="0.25">
      <c r="A197" t="s">
        <v>8</v>
      </c>
      <c r="B197" t="s">
        <v>406</v>
      </c>
      <c r="C197" t="s">
        <v>10</v>
      </c>
      <c r="D197" t="s">
        <v>10</v>
      </c>
      <c r="E197" t="s">
        <v>24</v>
      </c>
      <c r="F197" t="s">
        <v>413</v>
      </c>
      <c r="G197" t="s">
        <v>414</v>
      </c>
      <c r="H197" t="s">
        <v>1463</v>
      </c>
      <c r="I197" t="s">
        <v>1449</v>
      </c>
      <c r="J197" t="s">
        <v>1466</v>
      </c>
      <c r="K197" t="s">
        <v>1446</v>
      </c>
      <c r="L197" t="s">
        <v>360</v>
      </c>
      <c r="M197">
        <v>0</v>
      </c>
      <c r="N197">
        <v>1</v>
      </c>
      <c r="O197" t="s">
        <v>1462</v>
      </c>
      <c r="P197" t="s">
        <v>1448</v>
      </c>
      <c r="Q197" t="s">
        <v>1447</v>
      </c>
    </row>
    <row r="198" spans="1:17" x14ac:dyDescent="0.25">
      <c r="A198" t="s">
        <v>8</v>
      </c>
      <c r="B198" t="s">
        <v>406</v>
      </c>
      <c r="C198" t="s">
        <v>10</v>
      </c>
      <c r="D198" t="s">
        <v>14</v>
      </c>
      <c r="E198" t="s">
        <v>10</v>
      </c>
      <c r="F198" t="s">
        <v>415</v>
      </c>
      <c r="G198" t="s">
        <v>416</v>
      </c>
      <c r="H198" t="s">
        <v>1463</v>
      </c>
      <c r="I198" t="s">
        <v>1451</v>
      </c>
      <c r="J198" t="s">
        <v>1466</v>
      </c>
      <c r="K198" t="s">
        <v>1446</v>
      </c>
      <c r="L198" t="s">
        <v>360</v>
      </c>
      <c r="M198">
        <v>5</v>
      </c>
      <c r="N198">
        <v>1</v>
      </c>
      <c r="O198" t="s">
        <v>1462</v>
      </c>
      <c r="P198" t="s">
        <v>1448</v>
      </c>
      <c r="Q198" t="s">
        <v>1447</v>
      </c>
    </row>
    <row r="199" spans="1:17" x14ac:dyDescent="0.25">
      <c r="A199" t="s">
        <v>8</v>
      </c>
      <c r="B199" t="s">
        <v>406</v>
      </c>
      <c r="C199" t="s">
        <v>10</v>
      </c>
      <c r="D199" t="s">
        <v>14</v>
      </c>
      <c r="E199" t="s">
        <v>14</v>
      </c>
      <c r="F199" t="s">
        <v>417</v>
      </c>
      <c r="G199" t="s">
        <v>418</v>
      </c>
      <c r="H199" t="s">
        <v>1463</v>
      </c>
      <c r="I199" t="s">
        <v>1451</v>
      </c>
      <c r="J199" t="s">
        <v>1466</v>
      </c>
      <c r="K199" t="s">
        <v>1446</v>
      </c>
      <c r="L199" t="s">
        <v>360</v>
      </c>
      <c r="M199">
        <v>6</v>
      </c>
      <c r="N199">
        <v>1</v>
      </c>
      <c r="O199" t="s">
        <v>1462</v>
      </c>
      <c r="P199" t="s">
        <v>1448</v>
      </c>
      <c r="Q199" t="s">
        <v>1447</v>
      </c>
    </row>
    <row r="200" spans="1:17" x14ac:dyDescent="0.25">
      <c r="A200" t="s">
        <v>8</v>
      </c>
      <c r="B200" t="s">
        <v>406</v>
      </c>
      <c r="C200" t="s">
        <v>10</v>
      </c>
      <c r="D200" t="s">
        <v>14</v>
      </c>
      <c r="E200" t="s">
        <v>21</v>
      </c>
      <c r="F200" t="s">
        <v>419</v>
      </c>
      <c r="G200" t="s">
        <v>420</v>
      </c>
      <c r="H200" t="s">
        <v>1463</v>
      </c>
      <c r="I200" t="s">
        <v>1451</v>
      </c>
      <c r="J200" t="s">
        <v>1466</v>
      </c>
      <c r="K200" t="s">
        <v>1446</v>
      </c>
      <c r="L200" t="s">
        <v>360</v>
      </c>
      <c r="M200">
        <v>4</v>
      </c>
      <c r="N200">
        <v>1</v>
      </c>
      <c r="O200" t="s">
        <v>1462</v>
      </c>
      <c r="P200" t="s">
        <v>1448</v>
      </c>
      <c r="Q200" t="s">
        <v>1447</v>
      </c>
    </row>
    <row r="201" spans="1:17" x14ac:dyDescent="0.25">
      <c r="A201" t="s">
        <v>8</v>
      </c>
      <c r="B201" t="s">
        <v>406</v>
      </c>
      <c r="C201" t="s">
        <v>10</v>
      </c>
      <c r="D201" t="s">
        <v>14</v>
      </c>
      <c r="E201" t="s">
        <v>24</v>
      </c>
      <c r="F201" t="s">
        <v>421</v>
      </c>
      <c r="G201" t="s">
        <v>422</v>
      </c>
      <c r="H201" t="s">
        <v>1463</v>
      </c>
      <c r="I201" t="s">
        <v>1451</v>
      </c>
      <c r="J201" t="s">
        <v>1466</v>
      </c>
      <c r="K201" t="s">
        <v>1446</v>
      </c>
      <c r="L201" t="s">
        <v>360</v>
      </c>
      <c r="M201">
        <v>0</v>
      </c>
      <c r="N201">
        <v>1</v>
      </c>
      <c r="O201" t="s">
        <v>1462</v>
      </c>
      <c r="P201" t="s">
        <v>1448</v>
      </c>
      <c r="Q201" t="s">
        <v>1447</v>
      </c>
    </row>
    <row r="202" spans="1:17" x14ac:dyDescent="0.25">
      <c r="A202" t="s">
        <v>8</v>
      </c>
      <c r="B202" t="s">
        <v>406</v>
      </c>
      <c r="C202" t="s">
        <v>10</v>
      </c>
      <c r="D202" t="s">
        <v>21</v>
      </c>
      <c r="E202" t="s">
        <v>10</v>
      </c>
      <c r="F202" t="s">
        <v>423</v>
      </c>
      <c r="G202" t="s">
        <v>424</v>
      </c>
      <c r="H202" t="s">
        <v>1463</v>
      </c>
      <c r="I202" t="s">
        <v>1452</v>
      </c>
      <c r="J202" t="s">
        <v>1466</v>
      </c>
      <c r="K202" t="s">
        <v>1446</v>
      </c>
      <c r="L202" t="s">
        <v>360</v>
      </c>
      <c r="M202">
        <v>5</v>
      </c>
      <c r="N202">
        <v>1</v>
      </c>
      <c r="O202" t="s">
        <v>1462</v>
      </c>
      <c r="P202" t="s">
        <v>1448</v>
      </c>
      <c r="Q202" t="s">
        <v>1447</v>
      </c>
    </row>
    <row r="203" spans="1:17" x14ac:dyDescent="0.25">
      <c r="A203" t="s">
        <v>8</v>
      </c>
      <c r="B203" t="s">
        <v>406</v>
      </c>
      <c r="C203" t="s">
        <v>10</v>
      </c>
      <c r="D203" t="s">
        <v>21</v>
      </c>
      <c r="E203" t="s">
        <v>14</v>
      </c>
      <c r="F203" t="s">
        <v>425</v>
      </c>
      <c r="G203" t="s">
        <v>426</v>
      </c>
      <c r="H203" t="s">
        <v>1463</v>
      </c>
      <c r="I203" t="s">
        <v>1452</v>
      </c>
      <c r="J203" t="s">
        <v>1466</v>
      </c>
      <c r="K203" t="s">
        <v>1446</v>
      </c>
      <c r="L203" t="s">
        <v>360</v>
      </c>
      <c r="M203">
        <v>6</v>
      </c>
      <c r="N203">
        <v>1</v>
      </c>
      <c r="O203" t="s">
        <v>1462</v>
      </c>
      <c r="P203" t="s">
        <v>1448</v>
      </c>
      <c r="Q203" t="s">
        <v>1447</v>
      </c>
    </row>
    <row r="204" spans="1:17" x14ac:dyDescent="0.25">
      <c r="A204" t="s">
        <v>8</v>
      </c>
      <c r="B204" t="s">
        <v>406</v>
      </c>
      <c r="C204" t="s">
        <v>10</v>
      </c>
      <c r="D204" t="s">
        <v>21</v>
      </c>
      <c r="E204" t="s">
        <v>21</v>
      </c>
      <c r="F204" t="s">
        <v>427</v>
      </c>
      <c r="G204" t="s">
        <v>428</v>
      </c>
      <c r="H204" t="s">
        <v>1463</v>
      </c>
      <c r="I204" t="s">
        <v>1452</v>
      </c>
      <c r="J204" t="s">
        <v>1466</v>
      </c>
      <c r="K204" t="s">
        <v>1446</v>
      </c>
      <c r="L204" t="s">
        <v>360</v>
      </c>
      <c r="M204">
        <v>4</v>
      </c>
      <c r="N204">
        <v>1</v>
      </c>
      <c r="O204" t="s">
        <v>1462</v>
      </c>
      <c r="P204" t="s">
        <v>1448</v>
      </c>
      <c r="Q204" t="s">
        <v>1447</v>
      </c>
    </row>
    <row r="205" spans="1:17" x14ac:dyDescent="0.25">
      <c r="A205" t="s">
        <v>8</v>
      </c>
      <c r="B205" t="s">
        <v>406</v>
      </c>
      <c r="C205" t="s">
        <v>10</v>
      </c>
      <c r="D205" t="s">
        <v>21</v>
      </c>
      <c r="E205" t="s">
        <v>24</v>
      </c>
      <c r="F205" t="s">
        <v>429</v>
      </c>
      <c r="G205" t="s">
        <v>430</v>
      </c>
      <c r="H205" t="s">
        <v>1463</v>
      </c>
      <c r="I205" t="s">
        <v>1452</v>
      </c>
      <c r="J205" t="s">
        <v>1466</v>
      </c>
      <c r="K205" t="s">
        <v>1446</v>
      </c>
      <c r="L205" t="s">
        <v>360</v>
      </c>
      <c r="M205">
        <v>0</v>
      </c>
      <c r="N205">
        <v>1</v>
      </c>
      <c r="O205" t="s">
        <v>1462</v>
      </c>
      <c r="P205" t="s">
        <v>1448</v>
      </c>
      <c r="Q205" t="s">
        <v>1447</v>
      </c>
    </row>
    <row r="206" spans="1:17" x14ac:dyDescent="0.25">
      <c r="A206" t="s">
        <v>8</v>
      </c>
      <c r="B206" t="s">
        <v>406</v>
      </c>
      <c r="C206" t="s">
        <v>14</v>
      </c>
      <c r="D206" t="s">
        <v>10</v>
      </c>
      <c r="E206" t="s">
        <v>10</v>
      </c>
      <c r="F206" t="s">
        <v>431</v>
      </c>
      <c r="G206" t="s">
        <v>432</v>
      </c>
      <c r="H206" t="s">
        <v>1463</v>
      </c>
      <c r="I206" t="s">
        <v>1449</v>
      </c>
      <c r="J206" t="s">
        <v>1466</v>
      </c>
      <c r="K206" t="s">
        <v>1446</v>
      </c>
      <c r="L206" t="s">
        <v>360</v>
      </c>
      <c r="M206">
        <v>1</v>
      </c>
      <c r="N206">
        <v>1</v>
      </c>
      <c r="O206" t="s">
        <v>1462</v>
      </c>
      <c r="P206" t="s">
        <v>1447</v>
      </c>
      <c r="Q206" t="s">
        <v>1447</v>
      </c>
    </row>
    <row r="207" spans="1:17" x14ac:dyDescent="0.25">
      <c r="A207" t="s">
        <v>8</v>
      </c>
      <c r="B207" t="s">
        <v>406</v>
      </c>
      <c r="C207" t="s">
        <v>14</v>
      </c>
      <c r="D207" t="s">
        <v>10</v>
      </c>
      <c r="E207" t="s">
        <v>14</v>
      </c>
      <c r="F207" t="s">
        <v>433</v>
      </c>
      <c r="G207" t="s">
        <v>434</v>
      </c>
      <c r="H207" t="s">
        <v>1463</v>
      </c>
      <c r="I207" t="s">
        <v>1449</v>
      </c>
      <c r="J207" t="s">
        <v>1466</v>
      </c>
      <c r="K207" t="s">
        <v>1446</v>
      </c>
      <c r="L207" t="s">
        <v>360</v>
      </c>
      <c r="M207">
        <v>1</v>
      </c>
      <c r="N207">
        <v>1</v>
      </c>
      <c r="O207" t="s">
        <v>1462</v>
      </c>
      <c r="P207" t="s">
        <v>1447</v>
      </c>
      <c r="Q207" t="s">
        <v>1447</v>
      </c>
    </row>
    <row r="208" spans="1:17" x14ac:dyDescent="0.25">
      <c r="A208" t="s">
        <v>8</v>
      </c>
      <c r="B208" t="s">
        <v>406</v>
      </c>
      <c r="C208" t="s">
        <v>14</v>
      </c>
      <c r="D208" t="s">
        <v>10</v>
      </c>
      <c r="E208" t="s">
        <v>21</v>
      </c>
      <c r="F208" t="s">
        <v>435</v>
      </c>
      <c r="G208" t="s">
        <v>436</v>
      </c>
      <c r="H208" t="s">
        <v>1463</v>
      </c>
      <c r="I208" t="s">
        <v>1449</v>
      </c>
      <c r="J208" t="s">
        <v>1466</v>
      </c>
      <c r="K208" t="s">
        <v>1446</v>
      </c>
      <c r="L208" t="s">
        <v>360</v>
      </c>
      <c r="M208">
        <v>1</v>
      </c>
      <c r="N208">
        <v>1</v>
      </c>
      <c r="O208" t="s">
        <v>1462</v>
      </c>
      <c r="P208" t="s">
        <v>1447</v>
      </c>
      <c r="Q208" t="s">
        <v>1447</v>
      </c>
    </row>
    <row r="209" spans="1:17" x14ac:dyDescent="0.25">
      <c r="A209" t="s">
        <v>8</v>
      </c>
      <c r="B209" t="s">
        <v>406</v>
      </c>
      <c r="C209" t="s">
        <v>14</v>
      </c>
      <c r="D209" t="s">
        <v>10</v>
      </c>
      <c r="E209" t="s">
        <v>24</v>
      </c>
      <c r="F209" t="s">
        <v>437</v>
      </c>
      <c r="G209" t="s">
        <v>438</v>
      </c>
      <c r="H209" t="s">
        <v>1463</v>
      </c>
      <c r="I209" t="s">
        <v>1449</v>
      </c>
      <c r="J209" t="s">
        <v>1466</v>
      </c>
      <c r="K209" t="s">
        <v>1446</v>
      </c>
      <c r="L209" t="s">
        <v>360</v>
      </c>
      <c r="M209">
        <v>0.5</v>
      </c>
      <c r="N209">
        <v>1</v>
      </c>
      <c r="O209" t="s">
        <v>1462</v>
      </c>
      <c r="P209" t="s">
        <v>1447</v>
      </c>
      <c r="Q209" t="s">
        <v>1447</v>
      </c>
    </row>
    <row r="210" spans="1:17" x14ac:dyDescent="0.25">
      <c r="A210" t="s">
        <v>8</v>
      </c>
      <c r="B210" t="s">
        <v>406</v>
      </c>
      <c r="C210" t="s">
        <v>14</v>
      </c>
      <c r="D210" t="s">
        <v>10</v>
      </c>
      <c r="E210" t="s">
        <v>27</v>
      </c>
      <c r="F210" t="s">
        <v>439</v>
      </c>
      <c r="G210" t="s">
        <v>414</v>
      </c>
      <c r="H210" t="s">
        <v>1463</v>
      </c>
      <c r="I210" t="s">
        <v>1449</v>
      </c>
      <c r="J210" t="s">
        <v>1466</v>
      </c>
      <c r="K210" t="s">
        <v>1446</v>
      </c>
      <c r="L210" t="s">
        <v>360</v>
      </c>
      <c r="M210">
        <v>0</v>
      </c>
      <c r="N210">
        <v>1</v>
      </c>
      <c r="O210" t="s">
        <v>1462</v>
      </c>
      <c r="P210" t="s">
        <v>1447</v>
      </c>
      <c r="Q210" t="s">
        <v>1447</v>
      </c>
    </row>
    <row r="211" spans="1:17" x14ac:dyDescent="0.25">
      <c r="A211" t="s">
        <v>8</v>
      </c>
      <c r="B211" t="s">
        <v>406</v>
      </c>
      <c r="C211" t="s">
        <v>14</v>
      </c>
      <c r="D211" t="s">
        <v>14</v>
      </c>
      <c r="E211" t="s">
        <v>10</v>
      </c>
      <c r="F211" t="s">
        <v>440</v>
      </c>
      <c r="G211" t="s">
        <v>441</v>
      </c>
      <c r="H211" t="s">
        <v>1463</v>
      </c>
      <c r="I211" t="s">
        <v>1451</v>
      </c>
      <c r="J211" t="s">
        <v>1466</v>
      </c>
      <c r="K211" t="s">
        <v>1446</v>
      </c>
      <c r="L211" t="s">
        <v>360</v>
      </c>
      <c r="M211">
        <v>1</v>
      </c>
      <c r="N211">
        <v>1</v>
      </c>
      <c r="O211" t="s">
        <v>1462</v>
      </c>
      <c r="P211" t="s">
        <v>1447</v>
      </c>
      <c r="Q211" t="s">
        <v>1447</v>
      </c>
    </row>
    <row r="212" spans="1:17" x14ac:dyDescent="0.25">
      <c r="A212" t="s">
        <v>8</v>
      </c>
      <c r="B212" t="s">
        <v>406</v>
      </c>
      <c r="C212" t="s">
        <v>14</v>
      </c>
      <c r="D212" t="s">
        <v>14</v>
      </c>
      <c r="E212" t="s">
        <v>14</v>
      </c>
      <c r="F212" t="s">
        <v>442</v>
      </c>
      <c r="G212" t="s">
        <v>443</v>
      </c>
      <c r="H212" t="s">
        <v>1463</v>
      </c>
      <c r="I212" t="s">
        <v>1451</v>
      </c>
      <c r="J212" t="s">
        <v>1466</v>
      </c>
      <c r="K212" t="s">
        <v>1446</v>
      </c>
      <c r="L212" t="s">
        <v>360</v>
      </c>
      <c r="M212">
        <v>1</v>
      </c>
      <c r="N212">
        <v>1</v>
      </c>
      <c r="O212" t="s">
        <v>1462</v>
      </c>
      <c r="P212" t="s">
        <v>1447</v>
      </c>
      <c r="Q212" t="s">
        <v>1447</v>
      </c>
    </row>
    <row r="213" spans="1:17" x14ac:dyDescent="0.25">
      <c r="A213" t="s">
        <v>8</v>
      </c>
      <c r="B213" t="s">
        <v>406</v>
      </c>
      <c r="C213" t="s">
        <v>14</v>
      </c>
      <c r="D213" t="s">
        <v>14</v>
      </c>
      <c r="E213" t="s">
        <v>21</v>
      </c>
      <c r="F213" t="s">
        <v>444</v>
      </c>
      <c r="G213" t="s">
        <v>445</v>
      </c>
      <c r="H213" t="s">
        <v>1463</v>
      </c>
      <c r="I213" t="s">
        <v>1451</v>
      </c>
      <c r="J213" t="s">
        <v>1466</v>
      </c>
      <c r="K213" t="s">
        <v>1446</v>
      </c>
      <c r="L213" t="s">
        <v>360</v>
      </c>
      <c r="M213">
        <v>1</v>
      </c>
      <c r="N213">
        <v>1</v>
      </c>
      <c r="O213" t="s">
        <v>1462</v>
      </c>
      <c r="P213" t="s">
        <v>1447</v>
      </c>
      <c r="Q213" t="s">
        <v>1447</v>
      </c>
    </row>
    <row r="214" spans="1:17" x14ac:dyDescent="0.25">
      <c r="A214" t="s">
        <v>8</v>
      </c>
      <c r="B214" t="s">
        <v>406</v>
      </c>
      <c r="C214" t="s">
        <v>14</v>
      </c>
      <c r="D214" t="s">
        <v>14</v>
      </c>
      <c r="E214" t="s">
        <v>24</v>
      </c>
      <c r="F214" t="s">
        <v>446</v>
      </c>
      <c r="G214" t="s">
        <v>447</v>
      </c>
      <c r="H214" t="s">
        <v>1463</v>
      </c>
      <c r="I214" t="s">
        <v>1451</v>
      </c>
      <c r="J214" t="s">
        <v>1466</v>
      </c>
      <c r="K214" t="s">
        <v>1446</v>
      </c>
      <c r="L214" t="s">
        <v>360</v>
      </c>
      <c r="M214">
        <v>0.5</v>
      </c>
      <c r="N214">
        <v>1</v>
      </c>
      <c r="O214" t="s">
        <v>1462</v>
      </c>
      <c r="P214" t="s">
        <v>1447</v>
      </c>
      <c r="Q214" t="s">
        <v>1447</v>
      </c>
    </row>
    <row r="215" spans="1:17" x14ac:dyDescent="0.25">
      <c r="A215" t="s">
        <v>8</v>
      </c>
      <c r="B215" t="s">
        <v>406</v>
      </c>
      <c r="C215" t="s">
        <v>14</v>
      </c>
      <c r="D215" t="s">
        <v>14</v>
      </c>
      <c r="E215" t="s">
        <v>27</v>
      </c>
      <c r="F215" t="s">
        <v>448</v>
      </c>
      <c r="G215" t="s">
        <v>422</v>
      </c>
      <c r="H215" t="s">
        <v>1463</v>
      </c>
      <c r="I215" t="s">
        <v>1451</v>
      </c>
      <c r="J215" t="s">
        <v>1466</v>
      </c>
      <c r="K215" t="s">
        <v>1446</v>
      </c>
      <c r="L215" t="s">
        <v>360</v>
      </c>
      <c r="M215">
        <v>0</v>
      </c>
      <c r="N215">
        <v>1</v>
      </c>
      <c r="O215" t="s">
        <v>1462</v>
      </c>
      <c r="P215" t="s">
        <v>1447</v>
      </c>
      <c r="Q215" t="s">
        <v>1447</v>
      </c>
    </row>
    <row r="216" spans="1:17" x14ac:dyDescent="0.25">
      <c r="A216" t="s">
        <v>8</v>
      </c>
      <c r="B216" t="s">
        <v>406</v>
      </c>
      <c r="C216" t="s">
        <v>14</v>
      </c>
      <c r="D216" t="s">
        <v>21</v>
      </c>
      <c r="E216" t="s">
        <v>10</v>
      </c>
      <c r="F216" t="s">
        <v>449</v>
      </c>
      <c r="G216" t="s">
        <v>450</v>
      </c>
      <c r="H216" t="s">
        <v>1463</v>
      </c>
      <c r="I216" t="s">
        <v>1452</v>
      </c>
      <c r="J216" t="s">
        <v>1466</v>
      </c>
      <c r="K216" t="s">
        <v>1446</v>
      </c>
      <c r="L216" t="s">
        <v>360</v>
      </c>
      <c r="M216">
        <v>1</v>
      </c>
      <c r="N216">
        <v>1</v>
      </c>
      <c r="O216" t="s">
        <v>1462</v>
      </c>
      <c r="P216" t="s">
        <v>1447</v>
      </c>
      <c r="Q216" t="s">
        <v>1447</v>
      </c>
    </row>
    <row r="217" spans="1:17" x14ac:dyDescent="0.25">
      <c r="A217" t="s">
        <v>8</v>
      </c>
      <c r="B217" t="s">
        <v>406</v>
      </c>
      <c r="C217" t="s">
        <v>14</v>
      </c>
      <c r="D217" t="s">
        <v>21</v>
      </c>
      <c r="E217" t="s">
        <v>14</v>
      </c>
      <c r="F217" t="s">
        <v>451</v>
      </c>
      <c r="G217" t="s">
        <v>452</v>
      </c>
      <c r="H217" t="s">
        <v>1463</v>
      </c>
      <c r="I217" t="s">
        <v>1452</v>
      </c>
      <c r="J217" t="s">
        <v>1466</v>
      </c>
      <c r="K217" t="s">
        <v>1446</v>
      </c>
      <c r="L217" t="s">
        <v>360</v>
      </c>
      <c r="M217">
        <v>1</v>
      </c>
      <c r="N217">
        <v>1</v>
      </c>
      <c r="O217" t="s">
        <v>1462</v>
      </c>
      <c r="P217" t="s">
        <v>1447</v>
      </c>
      <c r="Q217" t="s">
        <v>1447</v>
      </c>
    </row>
    <row r="218" spans="1:17" x14ac:dyDescent="0.25">
      <c r="A218" t="s">
        <v>8</v>
      </c>
      <c r="B218" t="s">
        <v>406</v>
      </c>
      <c r="C218" t="s">
        <v>14</v>
      </c>
      <c r="D218" t="s">
        <v>21</v>
      </c>
      <c r="E218" t="s">
        <v>21</v>
      </c>
      <c r="F218" t="s">
        <v>453</v>
      </c>
      <c r="G218" t="s">
        <v>454</v>
      </c>
      <c r="H218" t="s">
        <v>1463</v>
      </c>
      <c r="I218" t="s">
        <v>1452</v>
      </c>
      <c r="J218" t="s">
        <v>1466</v>
      </c>
      <c r="K218" t="s">
        <v>1446</v>
      </c>
      <c r="L218" t="s">
        <v>360</v>
      </c>
      <c r="M218">
        <v>1</v>
      </c>
      <c r="N218">
        <v>1</v>
      </c>
      <c r="O218" t="s">
        <v>1462</v>
      </c>
      <c r="P218" t="s">
        <v>1447</v>
      </c>
      <c r="Q218" t="s">
        <v>1447</v>
      </c>
    </row>
    <row r="219" spans="1:17" x14ac:dyDescent="0.25">
      <c r="A219" t="s">
        <v>8</v>
      </c>
      <c r="B219" t="s">
        <v>406</v>
      </c>
      <c r="C219" t="s">
        <v>14</v>
      </c>
      <c r="D219" t="s">
        <v>21</v>
      </c>
      <c r="E219" t="s">
        <v>24</v>
      </c>
      <c r="F219" t="s">
        <v>455</v>
      </c>
      <c r="G219" t="s">
        <v>456</v>
      </c>
      <c r="H219" t="s">
        <v>1463</v>
      </c>
      <c r="I219" t="s">
        <v>1452</v>
      </c>
      <c r="J219" t="s">
        <v>1466</v>
      </c>
      <c r="K219" t="s">
        <v>1446</v>
      </c>
      <c r="L219" t="s">
        <v>360</v>
      </c>
      <c r="M219">
        <v>0.5</v>
      </c>
      <c r="N219">
        <v>1</v>
      </c>
      <c r="O219" t="s">
        <v>1462</v>
      </c>
      <c r="P219" t="s">
        <v>1447</v>
      </c>
      <c r="Q219" t="s">
        <v>1447</v>
      </c>
    </row>
    <row r="220" spans="1:17" x14ac:dyDescent="0.25">
      <c r="A220" t="s">
        <v>8</v>
      </c>
      <c r="B220" t="s">
        <v>406</v>
      </c>
      <c r="C220" t="s">
        <v>14</v>
      </c>
      <c r="D220" t="s">
        <v>21</v>
      </c>
      <c r="E220" t="s">
        <v>27</v>
      </c>
      <c r="F220" t="s">
        <v>457</v>
      </c>
      <c r="G220" t="s">
        <v>430</v>
      </c>
      <c r="H220" t="s">
        <v>1463</v>
      </c>
      <c r="I220" t="s">
        <v>1452</v>
      </c>
      <c r="J220" t="s">
        <v>1466</v>
      </c>
      <c r="K220" t="s">
        <v>1446</v>
      </c>
      <c r="L220" t="s">
        <v>360</v>
      </c>
      <c r="M220">
        <v>0</v>
      </c>
      <c r="N220">
        <v>1</v>
      </c>
      <c r="O220" t="s">
        <v>1462</v>
      </c>
      <c r="P220" t="s">
        <v>1447</v>
      </c>
      <c r="Q220" t="s">
        <v>1447</v>
      </c>
    </row>
    <row r="221" spans="1:17" x14ac:dyDescent="0.25">
      <c r="A221" t="s">
        <v>8</v>
      </c>
      <c r="B221" t="s">
        <v>406</v>
      </c>
      <c r="C221" t="s">
        <v>21</v>
      </c>
      <c r="D221" t="s">
        <v>10</v>
      </c>
      <c r="E221" t="s">
        <v>10</v>
      </c>
      <c r="F221" t="s">
        <v>458</v>
      </c>
      <c r="G221" t="s">
        <v>459</v>
      </c>
      <c r="H221" t="s">
        <v>1463</v>
      </c>
      <c r="I221" t="s">
        <v>1449</v>
      </c>
      <c r="J221" t="s">
        <v>1466</v>
      </c>
      <c r="K221" t="s">
        <v>1446</v>
      </c>
      <c r="L221" t="s">
        <v>360</v>
      </c>
      <c r="M221">
        <v>1</v>
      </c>
      <c r="N221">
        <v>1</v>
      </c>
      <c r="O221" t="s">
        <v>1462</v>
      </c>
      <c r="P221" t="s">
        <v>1448</v>
      </c>
      <c r="Q221" t="s">
        <v>1447</v>
      </c>
    </row>
    <row r="222" spans="1:17" x14ac:dyDescent="0.25">
      <c r="A222" t="s">
        <v>8</v>
      </c>
      <c r="B222" t="s">
        <v>406</v>
      </c>
      <c r="C222" t="s">
        <v>21</v>
      </c>
      <c r="D222" t="s">
        <v>10</v>
      </c>
      <c r="E222" t="s">
        <v>14</v>
      </c>
      <c r="F222" t="s">
        <v>460</v>
      </c>
      <c r="G222" t="s">
        <v>461</v>
      </c>
      <c r="H222" t="s">
        <v>1463</v>
      </c>
      <c r="I222" t="s">
        <v>1449</v>
      </c>
      <c r="J222" t="s">
        <v>1466</v>
      </c>
      <c r="K222" t="s">
        <v>1446</v>
      </c>
      <c r="L222" t="s">
        <v>360</v>
      </c>
      <c r="M222">
        <v>0</v>
      </c>
      <c r="N222">
        <v>1</v>
      </c>
      <c r="O222" t="s">
        <v>1462</v>
      </c>
      <c r="P222" t="s">
        <v>1448</v>
      </c>
      <c r="Q222" t="s">
        <v>1447</v>
      </c>
    </row>
    <row r="223" spans="1:17" x14ac:dyDescent="0.25">
      <c r="A223" t="s">
        <v>8</v>
      </c>
      <c r="B223" t="s">
        <v>406</v>
      </c>
      <c r="C223" t="s">
        <v>21</v>
      </c>
      <c r="D223" t="s">
        <v>10</v>
      </c>
      <c r="E223" t="s">
        <v>21</v>
      </c>
      <c r="F223" t="s">
        <v>462</v>
      </c>
      <c r="G223" t="s">
        <v>414</v>
      </c>
      <c r="H223" t="s">
        <v>1463</v>
      </c>
      <c r="I223" t="s">
        <v>1449</v>
      </c>
      <c r="J223" t="s">
        <v>1466</v>
      </c>
      <c r="K223" t="s">
        <v>1446</v>
      </c>
      <c r="L223" t="s">
        <v>360</v>
      </c>
      <c r="M223">
        <v>0</v>
      </c>
      <c r="N223">
        <v>1</v>
      </c>
      <c r="O223" t="s">
        <v>1462</v>
      </c>
      <c r="P223" t="s">
        <v>1448</v>
      </c>
      <c r="Q223" t="s">
        <v>1447</v>
      </c>
    </row>
    <row r="224" spans="1:17" x14ac:dyDescent="0.25">
      <c r="A224" t="s">
        <v>8</v>
      </c>
      <c r="B224" t="s">
        <v>406</v>
      </c>
      <c r="C224" t="s">
        <v>21</v>
      </c>
      <c r="D224" t="s">
        <v>14</v>
      </c>
      <c r="E224" t="s">
        <v>10</v>
      </c>
      <c r="F224" t="s">
        <v>463</v>
      </c>
      <c r="G224" t="s">
        <v>464</v>
      </c>
      <c r="H224" t="s">
        <v>1463</v>
      </c>
      <c r="I224" t="s">
        <v>1451</v>
      </c>
      <c r="J224" t="s">
        <v>1466</v>
      </c>
      <c r="K224" t="s">
        <v>1446</v>
      </c>
      <c r="L224" t="s">
        <v>360</v>
      </c>
      <c r="M224">
        <v>1</v>
      </c>
      <c r="N224">
        <v>1</v>
      </c>
      <c r="O224" t="s">
        <v>1462</v>
      </c>
      <c r="P224" t="s">
        <v>1448</v>
      </c>
      <c r="Q224" t="s">
        <v>1447</v>
      </c>
    </row>
    <row r="225" spans="1:17" x14ac:dyDescent="0.25">
      <c r="A225" t="s">
        <v>8</v>
      </c>
      <c r="B225" t="s">
        <v>406</v>
      </c>
      <c r="C225" t="s">
        <v>21</v>
      </c>
      <c r="D225" t="s">
        <v>14</v>
      </c>
      <c r="E225" t="s">
        <v>14</v>
      </c>
      <c r="F225" t="s">
        <v>465</v>
      </c>
      <c r="G225" t="s">
        <v>466</v>
      </c>
      <c r="H225" t="s">
        <v>1463</v>
      </c>
      <c r="I225" t="s">
        <v>1451</v>
      </c>
      <c r="J225" t="s">
        <v>1466</v>
      </c>
      <c r="K225" t="s">
        <v>1446</v>
      </c>
      <c r="L225" t="s">
        <v>360</v>
      </c>
      <c r="M225">
        <v>0</v>
      </c>
      <c r="N225">
        <v>1</v>
      </c>
      <c r="O225" t="s">
        <v>1462</v>
      </c>
      <c r="P225" t="s">
        <v>1448</v>
      </c>
      <c r="Q225" t="s">
        <v>1447</v>
      </c>
    </row>
    <row r="226" spans="1:17" x14ac:dyDescent="0.25">
      <c r="A226" t="s">
        <v>8</v>
      </c>
      <c r="B226" t="s">
        <v>406</v>
      </c>
      <c r="C226" t="s">
        <v>21</v>
      </c>
      <c r="D226" t="s">
        <v>14</v>
      </c>
      <c r="E226" t="s">
        <v>21</v>
      </c>
      <c r="F226" t="s">
        <v>467</v>
      </c>
      <c r="G226" t="s">
        <v>422</v>
      </c>
      <c r="H226" t="s">
        <v>1463</v>
      </c>
      <c r="I226" t="s">
        <v>1451</v>
      </c>
      <c r="J226" t="s">
        <v>1466</v>
      </c>
      <c r="K226" t="s">
        <v>1446</v>
      </c>
      <c r="L226" t="s">
        <v>360</v>
      </c>
      <c r="M226">
        <v>0</v>
      </c>
      <c r="N226">
        <v>1</v>
      </c>
      <c r="O226" t="s">
        <v>1462</v>
      </c>
      <c r="P226" t="s">
        <v>1448</v>
      </c>
      <c r="Q226" t="s">
        <v>1447</v>
      </c>
    </row>
    <row r="227" spans="1:17" x14ac:dyDescent="0.25">
      <c r="A227" t="s">
        <v>8</v>
      </c>
      <c r="B227" t="s">
        <v>406</v>
      </c>
      <c r="C227" t="s">
        <v>21</v>
      </c>
      <c r="D227" t="s">
        <v>21</v>
      </c>
      <c r="E227" t="s">
        <v>10</v>
      </c>
      <c r="F227" t="s">
        <v>468</v>
      </c>
      <c r="G227" t="s">
        <v>469</v>
      </c>
      <c r="H227" t="s">
        <v>1463</v>
      </c>
      <c r="I227" t="s">
        <v>1452</v>
      </c>
      <c r="J227" t="s">
        <v>1466</v>
      </c>
      <c r="K227" t="s">
        <v>1446</v>
      </c>
      <c r="L227" t="s">
        <v>360</v>
      </c>
      <c r="M227">
        <v>1</v>
      </c>
      <c r="N227">
        <v>1</v>
      </c>
      <c r="O227" t="s">
        <v>1462</v>
      </c>
      <c r="P227" t="s">
        <v>1448</v>
      </c>
      <c r="Q227" t="s">
        <v>1447</v>
      </c>
    </row>
    <row r="228" spans="1:17" x14ac:dyDescent="0.25">
      <c r="A228" t="s">
        <v>8</v>
      </c>
      <c r="B228" t="s">
        <v>406</v>
      </c>
      <c r="C228" t="s">
        <v>21</v>
      </c>
      <c r="D228" t="s">
        <v>21</v>
      </c>
      <c r="E228" t="s">
        <v>14</v>
      </c>
      <c r="F228" t="s">
        <v>470</v>
      </c>
      <c r="G228" t="s">
        <v>471</v>
      </c>
      <c r="H228" t="s">
        <v>1463</v>
      </c>
      <c r="I228" t="s">
        <v>1452</v>
      </c>
      <c r="J228" t="s">
        <v>1466</v>
      </c>
      <c r="K228" t="s">
        <v>1446</v>
      </c>
      <c r="L228" t="s">
        <v>360</v>
      </c>
      <c r="M228">
        <v>0</v>
      </c>
      <c r="N228">
        <v>1</v>
      </c>
      <c r="O228" t="s">
        <v>1462</v>
      </c>
      <c r="P228" t="s">
        <v>1448</v>
      </c>
      <c r="Q228" t="s">
        <v>1447</v>
      </c>
    </row>
    <row r="229" spans="1:17" x14ac:dyDescent="0.25">
      <c r="A229" t="s">
        <v>8</v>
      </c>
      <c r="B229" t="s">
        <v>406</v>
      </c>
      <c r="C229" t="s">
        <v>21</v>
      </c>
      <c r="D229" t="s">
        <v>21</v>
      </c>
      <c r="E229" t="s">
        <v>21</v>
      </c>
      <c r="F229" t="s">
        <v>472</v>
      </c>
      <c r="G229" t="s">
        <v>430</v>
      </c>
      <c r="H229" t="s">
        <v>1463</v>
      </c>
      <c r="I229" t="s">
        <v>1452</v>
      </c>
      <c r="J229" t="s">
        <v>1466</v>
      </c>
      <c r="K229" t="s">
        <v>1446</v>
      </c>
      <c r="L229" t="s">
        <v>360</v>
      </c>
      <c r="M229">
        <v>0</v>
      </c>
      <c r="N229">
        <v>1</v>
      </c>
      <c r="O229" t="s">
        <v>1462</v>
      </c>
      <c r="P229" t="s">
        <v>1448</v>
      </c>
      <c r="Q229" t="s">
        <v>1447</v>
      </c>
    </row>
    <row r="230" spans="1:17" x14ac:dyDescent="0.25">
      <c r="A230" t="s">
        <v>8</v>
      </c>
      <c r="B230" t="s">
        <v>473</v>
      </c>
      <c r="C230" t="s">
        <v>10</v>
      </c>
      <c r="D230" t="s">
        <v>10</v>
      </c>
      <c r="E230" t="s">
        <v>10</v>
      </c>
      <c r="F230" t="s">
        <v>474</v>
      </c>
      <c r="G230" t="s">
        <v>133</v>
      </c>
      <c r="H230" t="s">
        <v>1463</v>
      </c>
      <c r="I230" t="s">
        <v>1449</v>
      </c>
      <c r="J230" t="s">
        <v>1467</v>
      </c>
      <c r="K230" t="s">
        <v>1450</v>
      </c>
      <c r="L230" t="s">
        <v>1461</v>
      </c>
      <c r="M230">
        <v>1</v>
      </c>
      <c r="N230">
        <v>1</v>
      </c>
      <c r="O230" t="s">
        <v>1462</v>
      </c>
      <c r="P230" t="s">
        <v>1448</v>
      </c>
      <c r="Q230" t="s">
        <v>1447</v>
      </c>
    </row>
    <row r="231" spans="1:17" x14ac:dyDescent="0.25">
      <c r="A231" t="s">
        <v>8</v>
      </c>
      <c r="B231" t="s">
        <v>473</v>
      </c>
      <c r="C231" t="s">
        <v>10</v>
      </c>
      <c r="D231" t="s">
        <v>10</v>
      </c>
      <c r="E231" t="s">
        <v>14</v>
      </c>
      <c r="F231" t="s">
        <v>475</v>
      </c>
      <c r="G231" t="s">
        <v>135</v>
      </c>
      <c r="H231" t="s">
        <v>1463</v>
      </c>
      <c r="I231" t="s">
        <v>1449</v>
      </c>
      <c r="J231" t="s">
        <v>1467</v>
      </c>
      <c r="K231" t="s">
        <v>1450</v>
      </c>
      <c r="L231" t="s">
        <v>1461</v>
      </c>
      <c r="M231">
        <v>0.8</v>
      </c>
      <c r="N231">
        <v>1</v>
      </c>
      <c r="O231" t="s">
        <v>1462</v>
      </c>
      <c r="P231" t="s">
        <v>1448</v>
      </c>
      <c r="Q231" t="s">
        <v>1447</v>
      </c>
    </row>
    <row r="232" spans="1:17" x14ac:dyDescent="0.25">
      <c r="A232" t="s">
        <v>8</v>
      </c>
      <c r="B232" t="s">
        <v>473</v>
      </c>
      <c r="C232" t="s">
        <v>10</v>
      </c>
      <c r="D232" t="s">
        <v>10</v>
      </c>
      <c r="E232" t="s">
        <v>21</v>
      </c>
      <c r="F232" t="s">
        <v>476</v>
      </c>
      <c r="G232" t="s">
        <v>137</v>
      </c>
      <c r="H232" t="s">
        <v>1463</v>
      </c>
      <c r="I232" t="s">
        <v>1449</v>
      </c>
      <c r="J232" t="s">
        <v>1467</v>
      </c>
      <c r="K232" t="s">
        <v>1450</v>
      </c>
      <c r="L232" t="s">
        <v>1461</v>
      </c>
      <c r="M232">
        <v>0.6</v>
      </c>
      <c r="N232">
        <v>1</v>
      </c>
      <c r="O232" t="s">
        <v>1462</v>
      </c>
      <c r="P232" t="s">
        <v>1448</v>
      </c>
      <c r="Q232" t="s">
        <v>1447</v>
      </c>
    </row>
    <row r="233" spans="1:17" x14ac:dyDescent="0.25">
      <c r="A233" t="s">
        <v>8</v>
      </c>
      <c r="B233" t="s">
        <v>473</v>
      </c>
      <c r="C233" t="s">
        <v>10</v>
      </c>
      <c r="D233" t="s">
        <v>10</v>
      </c>
      <c r="E233" t="s">
        <v>24</v>
      </c>
      <c r="F233" t="s">
        <v>477</v>
      </c>
      <c r="G233" t="s">
        <v>139</v>
      </c>
      <c r="H233" t="s">
        <v>1463</v>
      </c>
      <c r="I233" t="s">
        <v>1449</v>
      </c>
      <c r="J233" t="s">
        <v>1467</v>
      </c>
      <c r="K233" t="s">
        <v>1450</v>
      </c>
      <c r="L233" t="s">
        <v>1461</v>
      </c>
      <c r="M233">
        <v>0.4</v>
      </c>
      <c r="N233">
        <v>1</v>
      </c>
      <c r="O233" t="s">
        <v>1462</v>
      </c>
      <c r="P233" t="s">
        <v>1448</v>
      </c>
      <c r="Q233" t="s">
        <v>1447</v>
      </c>
    </row>
    <row r="234" spans="1:17" x14ac:dyDescent="0.25">
      <c r="A234" t="s">
        <v>8</v>
      </c>
      <c r="B234" t="s">
        <v>473</v>
      </c>
      <c r="C234" t="s">
        <v>10</v>
      </c>
      <c r="D234" t="s">
        <v>10</v>
      </c>
      <c r="E234" t="s">
        <v>27</v>
      </c>
      <c r="F234" t="s">
        <v>478</v>
      </c>
      <c r="G234" t="s">
        <v>141</v>
      </c>
      <c r="H234" t="s">
        <v>1463</v>
      </c>
      <c r="I234" t="s">
        <v>1449</v>
      </c>
      <c r="J234" t="s">
        <v>1467</v>
      </c>
      <c r="K234" t="s">
        <v>1450</v>
      </c>
      <c r="L234" t="s">
        <v>1461</v>
      </c>
      <c r="M234">
        <v>0.2</v>
      </c>
      <c r="N234">
        <v>1</v>
      </c>
      <c r="O234" t="s">
        <v>1462</v>
      </c>
      <c r="P234" t="s">
        <v>1448</v>
      </c>
      <c r="Q234" t="s">
        <v>1447</v>
      </c>
    </row>
    <row r="235" spans="1:17" x14ac:dyDescent="0.25">
      <c r="A235" t="s">
        <v>8</v>
      </c>
      <c r="B235" t="s">
        <v>473</v>
      </c>
      <c r="C235" t="s">
        <v>10</v>
      </c>
      <c r="D235" t="s">
        <v>10</v>
      </c>
      <c r="E235" t="s">
        <v>30</v>
      </c>
      <c r="F235" t="s">
        <v>479</v>
      </c>
      <c r="G235" t="s">
        <v>143</v>
      </c>
      <c r="H235" t="s">
        <v>1463</v>
      </c>
      <c r="I235" t="s">
        <v>1449</v>
      </c>
      <c r="J235" t="s">
        <v>1467</v>
      </c>
      <c r="K235" t="s">
        <v>1450</v>
      </c>
      <c r="L235" t="s">
        <v>1461</v>
      </c>
      <c r="M235">
        <v>0</v>
      </c>
      <c r="N235">
        <v>1</v>
      </c>
      <c r="O235" t="s">
        <v>1462</v>
      </c>
      <c r="P235" t="s">
        <v>1448</v>
      </c>
      <c r="Q235" t="s">
        <v>1447</v>
      </c>
    </row>
    <row r="236" spans="1:17" x14ac:dyDescent="0.25">
      <c r="A236" t="s">
        <v>8</v>
      </c>
      <c r="B236" t="s">
        <v>473</v>
      </c>
      <c r="C236" t="s">
        <v>10</v>
      </c>
      <c r="D236" t="s">
        <v>10</v>
      </c>
      <c r="E236" t="s">
        <v>33</v>
      </c>
      <c r="F236" t="s">
        <v>480</v>
      </c>
      <c r="G236" t="s">
        <v>481</v>
      </c>
      <c r="H236" t="s">
        <v>1463</v>
      </c>
      <c r="I236" t="s">
        <v>1449</v>
      </c>
      <c r="J236" t="s">
        <v>1467</v>
      </c>
      <c r="K236" t="s">
        <v>1450</v>
      </c>
      <c r="L236" t="s">
        <v>1461</v>
      </c>
      <c r="M236">
        <v>0</v>
      </c>
      <c r="N236">
        <v>1</v>
      </c>
      <c r="O236" t="s">
        <v>1462</v>
      </c>
      <c r="P236" t="s">
        <v>1448</v>
      </c>
      <c r="Q236" t="s">
        <v>1447</v>
      </c>
    </row>
    <row r="237" spans="1:17" x14ac:dyDescent="0.25">
      <c r="A237" t="s">
        <v>8</v>
      </c>
      <c r="B237" t="s">
        <v>473</v>
      </c>
      <c r="C237" t="s">
        <v>10</v>
      </c>
      <c r="D237" t="s">
        <v>14</v>
      </c>
      <c r="E237" t="s">
        <v>10</v>
      </c>
      <c r="F237" t="s">
        <v>482</v>
      </c>
      <c r="G237" t="s">
        <v>147</v>
      </c>
      <c r="H237" t="s">
        <v>1463</v>
      </c>
      <c r="I237" t="s">
        <v>1451</v>
      </c>
      <c r="J237" t="s">
        <v>1467</v>
      </c>
      <c r="K237" t="s">
        <v>1450</v>
      </c>
      <c r="L237" t="s">
        <v>1461</v>
      </c>
      <c r="M237">
        <v>1</v>
      </c>
      <c r="N237">
        <v>1</v>
      </c>
      <c r="O237" t="s">
        <v>1462</v>
      </c>
      <c r="P237" t="s">
        <v>1448</v>
      </c>
      <c r="Q237" t="s">
        <v>1447</v>
      </c>
    </row>
    <row r="238" spans="1:17" x14ac:dyDescent="0.25">
      <c r="A238" t="s">
        <v>8</v>
      </c>
      <c r="B238" t="s">
        <v>473</v>
      </c>
      <c r="C238" t="s">
        <v>10</v>
      </c>
      <c r="D238" t="s">
        <v>14</v>
      </c>
      <c r="E238" t="s">
        <v>14</v>
      </c>
      <c r="F238" t="s">
        <v>483</v>
      </c>
      <c r="G238" t="s">
        <v>149</v>
      </c>
      <c r="H238" t="s">
        <v>1463</v>
      </c>
      <c r="I238" t="s">
        <v>1451</v>
      </c>
      <c r="J238" t="s">
        <v>1467</v>
      </c>
      <c r="K238" t="s">
        <v>1450</v>
      </c>
      <c r="L238" t="s">
        <v>1461</v>
      </c>
      <c r="M238">
        <v>0.8</v>
      </c>
      <c r="N238">
        <v>1</v>
      </c>
      <c r="O238" t="s">
        <v>1462</v>
      </c>
      <c r="P238" t="s">
        <v>1448</v>
      </c>
      <c r="Q238" t="s">
        <v>1447</v>
      </c>
    </row>
    <row r="239" spans="1:17" x14ac:dyDescent="0.25">
      <c r="A239" t="s">
        <v>8</v>
      </c>
      <c r="B239" t="s">
        <v>473</v>
      </c>
      <c r="C239" t="s">
        <v>10</v>
      </c>
      <c r="D239" t="s">
        <v>14</v>
      </c>
      <c r="E239" t="s">
        <v>21</v>
      </c>
      <c r="F239" t="s">
        <v>484</v>
      </c>
      <c r="G239" t="s">
        <v>151</v>
      </c>
      <c r="H239" t="s">
        <v>1463</v>
      </c>
      <c r="I239" t="s">
        <v>1451</v>
      </c>
      <c r="J239" t="s">
        <v>1467</v>
      </c>
      <c r="K239" t="s">
        <v>1450</v>
      </c>
      <c r="L239" t="s">
        <v>1461</v>
      </c>
      <c r="M239">
        <v>0.6</v>
      </c>
      <c r="N239">
        <v>1</v>
      </c>
      <c r="O239" t="s">
        <v>1462</v>
      </c>
      <c r="P239" t="s">
        <v>1448</v>
      </c>
      <c r="Q239" t="s">
        <v>1447</v>
      </c>
    </row>
    <row r="240" spans="1:17" x14ac:dyDescent="0.25">
      <c r="A240" t="s">
        <v>8</v>
      </c>
      <c r="B240" t="s">
        <v>473</v>
      </c>
      <c r="C240" t="s">
        <v>10</v>
      </c>
      <c r="D240" t="s">
        <v>14</v>
      </c>
      <c r="E240" t="s">
        <v>24</v>
      </c>
      <c r="F240" t="s">
        <v>485</v>
      </c>
      <c r="G240" t="s">
        <v>153</v>
      </c>
      <c r="H240" t="s">
        <v>1463</v>
      </c>
      <c r="I240" t="s">
        <v>1451</v>
      </c>
      <c r="J240" t="s">
        <v>1467</v>
      </c>
      <c r="K240" t="s">
        <v>1450</v>
      </c>
      <c r="L240" t="s">
        <v>1461</v>
      </c>
      <c r="M240">
        <v>0.4</v>
      </c>
      <c r="N240">
        <v>1</v>
      </c>
      <c r="O240" t="s">
        <v>1462</v>
      </c>
      <c r="P240" t="s">
        <v>1448</v>
      </c>
      <c r="Q240" t="s">
        <v>1447</v>
      </c>
    </row>
    <row r="241" spans="1:17" x14ac:dyDescent="0.25">
      <c r="A241" t="s">
        <v>8</v>
      </c>
      <c r="B241" t="s">
        <v>473</v>
      </c>
      <c r="C241" t="s">
        <v>10</v>
      </c>
      <c r="D241" t="s">
        <v>14</v>
      </c>
      <c r="E241" t="s">
        <v>27</v>
      </c>
      <c r="F241" t="s">
        <v>486</v>
      </c>
      <c r="G241" t="s">
        <v>155</v>
      </c>
      <c r="H241" t="s">
        <v>1463</v>
      </c>
      <c r="I241" t="s">
        <v>1451</v>
      </c>
      <c r="J241" t="s">
        <v>1467</v>
      </c>
      <c r="K241" t="s">
        <v>1450</v>
      </c>
      <c r="L241" t="s">
        <v>1461</v>
      </c>
      <c r="M241">
        <v>0.2</v>
      </c>
      <c r="N241">
        <v>1</v>
      </c>
      <c r="O241" t="s">
        <v>1462</v>
      </c>
      <c r="P241" t="s">
        <v>1448</v>
      </c>
      <c r="Q241" t="s">
        <v>1447</v>
      </c>
    </row>
    <row r="242" spans="1:17" x14ac:dyDescent="0.25">
      <c r="A242" t="s">
        <v>8</v>
      </c>
      <c r="B242" t="s">
        <v>473</v>
      </c>
      <c r="C242" t="s">
        <v>10</v>
      </c>
      <c r="D242" t="s">
        <v>14</v>
      </c>
      <c r="E242" t="s">
        <v>30</v>
      </c>
      <c r="F242" t="s">
        <v>487</v>
      </c>
      <c r="G242" t="s">
        <v>157</v>
      </c>
      <c r="H242" t="s">
        <v>1463</v>
      </c>
      <c r="I242" t="s">
        <v>1451</v>
      </c>
      <c r="J242" t="s">
        <v>1467</v>
      </c>
      <c r="K242" t="s">
        <v>1450</v>
      </c>
      <c r="L242" t="s">
        <v>1461</v>
      </c>
      <c r="M242">
        <v>0</v>
      </c>
      <c r="N242">
        <v>1</v>
      </c>
      <c r="O242" t="s">
        <v>1462</v>
      </c>
      <c r="P242" t="s">
        <v>1448</v>
      </c>
      <c r="Q242" t="s">
        <v>1447</v>
      </c>
    </row>
    <row r="243" spans="1:17" x14ac:dyDescent="0.25">
      <c r="A243" t="s">
        <v>8</v>
      </c>
      <c r="B243" t="s">
        <v>473</v>
      </c>
      <c r="C243" t="s">
        <v>10</v>
      </c>
      <c r="D243" t="s">
        <v>14</v>
      </c>
      <c r="E243" t="s">
        <v>33</v>
      </c>
      <c r="F243" t="s">
        <v>488</v>
      </c>
      <c r="G243" t="s">
        <v>489</v>
      </c>
      <c r="H243" t="s">
        <v>1463</v>
      </c>
      <c r="I243" t="s">
        <v>1451</v>
      </c>
      <c r="J243" t="s">
        <v>1467</v>
      </c>
      <c r="K243" t="s">
        <v>1450</v>
      </c>
      <c r="L243" t="s">
        <v>1461</v>
      </c>
      <c r="M243">
        <v>0</v>
      </c>
      <c r="N243">
        <v>1</v>
      </c>
      <c r="O243" t="s">
        <v>1462</v>
      </c>
      <c r="P243" t="s">
        <v>1448</v>
      </c>
      <c r="Q243" t="s">
        <v>1447</v>
      </c>
    </row>
    <row r="244" spans="1:17" x14ac:dyDescent="0.25">
      <c r="A244" t="s">
        <v>8</v>
      </c>
      <c r="B244" t="s">
        <v>473</v>
      </c>
      <c r="C244" t="s">
        <v>10</v>
      </c>
      <c r="D244" t="s">
        <v>21</v>
      </c>
      <c r="E244" t="s">
        <v>10</v>
      </c>
      <c r="F244" t="s">
        <v>490</v>
      </c>
      <c r="G244" t="s">
        <v>161</v>
      </c>
      <c r="H244" t="s">
        <v>1463</v>
      </c>
      <c r="I244" t="s">
        <v>1452</v>
      </c>
      <c r="J244" t="s">
        <v>1467</v>
      </c>
      <c r="K244" t="s">
        <v>1450</v>
      </c>
      <c r="L244" t="s">
        <v>1461</v>
      </c>
      <c r="M244">
        <v>1</v>
      </c>
      <c r="N244">
        <v>1</v>
      </c>
      <c r="O244" t="s">
        <v>1462</v>
      </c>
      <c r="P244" t="s">
        <v>1448</v>
      </c>
      <c r="Q244" t="s">
        <v>1447</v>
      </c>
    </row>
    <row r="245" spans="1:17" x14ac:dyDescent="0.25">
      <c r="A245" t="s">
        <v>8</v>
      </c>
      <c r="B245" t="s">
        <v>473</v>
      </c>
      <c r="C245" t="s">
        <v>10</v>
      </c>
      <c r="D245" t="s">
        <v>21</v>
      </c>
      <c r="E245" t="s">
        <v>14</v>
      </c>
      <c r="F245" t="s">
        <v>491</v>
      </c>
      <c r="G245" t="s">
        <v>163</v>
      </c>
      <c r="H245" t="s">
        <v>1463</v>
      </c>
      <c r="I245" t="s">
        <v>1452</v>
      </c>
      <c r="J245" t="s">
        <v>1467</v>
      </c>
      <c r="K245" t="s">
        <v>1450</v>
      </c>
      <c r="L245" t="s">
        <v>1461</v>
      </c>
      <c r="M245">
        <v>0.8</v>
      </c>
      <c r="N245">
        <v>1</v>
      </c>
      <c r="O245" t="s">
        <v>1462</v>
      </c>
      <c r="P245" t="s">
        <v>1448</v>
      </c>
      <c r="Q245" t="s">
        <v>1447</v>
      </c>
    </row>
    <row r="246" spans="1:17" x14ac:dyDescent="0.25">
      <c r="A246" t="s">
        <v>8</v>
      </c>
      <c r="B246" t="s">
        <v>473</v>
      </c>
      <c r="C246" t="s">
        <v>10</v>
      </c>
      <c r="D246" t="s">
        <v>21</v>
      </c>
      <c r="E246" t="s">
        <v>21</v>
      </c>
      <c r="F246" t="s">
        <v>492</v>
      </c>
      <c r="G246" t="s">
        <v>165</v>
      </c>
      <c r="H246" t="s">
        <v>1463</v>
      </c>
      <c r="I246" t="s">
        <v>1452</v>
      </c>
      <c r="J246" t="s">
        <v>1467</v>
      </c>
      <c r="K246" t="s">
        <v>1450</v>
      </c>
      <c r="L246" t="s">
        <v>1461</v>
      </c>
      <c r="M246">
        <v>0.6</v>
      </c>
      <c r="N246">
        <v>1</v>
      </c>
      <c r="O246" t="s">
        <v>1462</v>
      </c>
      <c r="P246" t="s">
        <v>1448</v>
      </c>
      <c r="Q246" t="s">
        <v>1447</v>
      </c>
    </row>
    <row r="247" spans="1:17" x14ac:dyDescent="0.25">
      <c r="A247" t="s">
        <v>8</v>
      </c>
      <c r="B247" t="s">
        <v>473</v>
      </c>
      <c r="C247" t="s">
        <v>10</v>
      </c>
      <c r="D247" t="s">
        <v>21</v>
      </c>
      <c r="E247" t="s">
        <v>24</v>
      </c>
      <c r="F247" t="s">
        <v>493</v>
      </c>
      <c r="G247" t="s">
        <v>167</v>
      </c>
      <c r="H247" t="s">
        <v>1463</v>
      </c>
      <c r="I247" t="s">
        <v>1452</v>
      </c>
      <c r="J247" t="s">
        <v>1467</v>
      </c>
      <c r="K247" t="s">
        <v>1450</v>
      </c>
      <c r="L247" t="s">
        <v>1461</v>
      </c>
      <c r="M247">
        <v>0.4</v>
      </c>
      <c r="N247">
        <v>1</v>
      </c>
      <c r="O247" t="s">
        <v>1462</v>
      </c>
      <c r="P247" t="s">
        <v>1448</v>
      </c>
      <c r="Q247" t="s">
        <v>1447</v>
      </c>
    </row>
    <row r="248" spans="1:17" x14ac:dyDescent="0.25">
      <c r="A248" t="s">
        <v>8</v>
      </c>
      <c r="B248" t="s">
        <v>473</v>
      </c>
      <c r="C248" t="s">
        <v>10</v>
      </c>
      <c r="D248" t="s">
        <v>21</v>
      </c>
      <c r="E248" t="s">
        <v>27</v>
      </c>
      <c r="F248" t="s">
        <v>494</v>
      </c>
      <c r="G248" t="s">
        <v>169</v>
      </c>
      <c r="H248" t="s">
        <v>1463</v>
      </c>
      <c r="I248" t="s">
        <v>1452</v>
      </c>
      <c r="J248" t="s">
        <v>1467</v>
      </c>
      <c r="K248" t="s">
        <v>1450</v>
      </c>
      <c r="L248" t="s">
        <v>1461</v>
      </c>
      <c r="M248">
        <v>0.2</v>
      </c>
      <c r="N248">
        <v>1</v>
      </c>
      <c r="O248" t="s">
        <v>1462</v>
      </c>
      <c r="P248" t="s">
        <v>1448</v>
      </c>
      <c r="Q248" t="s">
        <v>1447</v>
      </c>
    </row>
    <row r="249" spans="1:17" x14ac:dyDescent="0.25">
      <c r="A249" t="s">
        <v>8</v>
      </c>
      <c r="B249" t="s">
        <v>473</v>
      </c>
      <c r="C249" t="s">
        <v>10</v>
      </c>
      <c r="D249" t="s">
        <v>21</v>
      </c>
      <c r="E249" t="s">
        <v>30</v>
      </c>
      <c r="F249" t="s">
        <v>495</v>
      </c>
      <c r="G249" t="s">
        <v>171</v>
      </c>
      <c r="H249" t="s">
        <v>1463</v>
      </c>
      <c r="I249" t="s">
        <v>1452</v>
      </c>
      <c r="J249" t="s">
        <v>1467</v>
      </c>
      <c r="K249" t="s">
        <v>1450</v>
      </c>
      <c r="L249" t="s">
        <v>1461</v>
      </c>
      <c r="M249">
        <v>0</v>
      </c>
      <c r="N249">
        <v>1</v>
      </c>
      <c r="O249" t="s">
        <v>1462</v>
      </c>
      <c r="P249" t="s">
        <v>1448</v>
      </c>
      <c r="Q249" t="s">
        <v>1447</v>
      </c>
    </row>
    <row r="250" spans="1:17" x14ac:dyDescent="0.25">
      <c r="A250" t="s">
        <v>8</v>
      </c>
      <c r="B250" t="s">
        <v>473</v>
      </c>
      <c r="C250" t="s">
        <v>10</v>
      </c>
      <c r="D250" t="s">
        <v>21</v>
      </c>
      <c r="E250" t="s">
        <v>33</v>
      </c>
      <c r="F250" t="s">
        <v>496</v>
      </c>
      <c r="G250" t="s">
        <v>497</v>
      </c>
      <c r="H250" t="s">
        <v>1463</v>
      </c>
      <c r="I250" t="s">
        <v>1452</v>
      </c>
      <c r="J250" t="s">
        <v>1467</v>
      </c>
      <c r="K250" t="s">
        <v>1450</v>
      </c>
      <c r="L250" t="s">
        <v>1461</v>
      </c>
      <c r="M250">
        <v>0</v>
      </c>
      <c r="N250">
        <v>1</v>
      </c>
      <c r="O250" t="s">
        <v>1462</v>
      </c>
      <c r="P250" t="s">
        <v>1448</v>
      </c>
      <c r="Q250" t="s">
        <v>1447</v>
      </c>
    </row>
    <row r="251" spans="1:17" x14ac:dyDescent="0.25">
      <c r="A251" t="s">
        <v>8</v>
      </c>
      <c r="B251" t="s">
        <v>473</v>
      </c>
      <c r="C251" t="s">
        <v>14</v>
      </c>
      <c r="D251" t="s">
        <v>10</v>
      </c>
      <c r="E251" t="s">
        <v>10</v>
      </c>
      <c r="F251" t="s">
        <v>498</v>
      </c>
      <c r="G251" t="s">
        <v>133</v>
      </c>
      <c r="H251" t="s">
        <v>1463</v>
      </c>
      <c r="I251" t="s">
        <v>1449</v>
      </c>
      <c r="J251" t="s">
        <v>1467</v>
      </c>
      <c r="K251" t="s">
        <v>1453</v>
      </c>
      <c r="L251" t="s">
        <v>1461</v>
      </c>
      <c r="M251">
        <v>1</v>
      </c>
      <c r="N251">
        <v>1</v>
      </c>
      <c r="O251" t="s">
        <v>1462</v>
      </c>
      <c r="P251" t="s">
        <v>1448</v>
      </c>
      <c r="Q251" t="s">
        <v>1447</v>
      </c>
    </row>
    <row r="252" spans="1:17" x14ac:dyDescent="0.25">
      <c r="A252" t="s">
        <v>8</v>
      </c>
      <c r="B252" t="s">
        <v>473</v>
      </c>
      <c r="C252" t="s">
        <v>14</v>
      </c>
      <c r="D252" t="s">
        <v>10</v>
      </c>
      <c r="E252" t="s">
        <v>14</v>
      </c>
      <c r="F252" t="s">
        <v>499</v>
      </c>
      <c r="G252" t="s">
        <v>135</v>
      </c>
      <c r="H252" t="s">
        <v>1463</v>
      </c>
      <c r="I252" t="s">
        <v>1449</v>
      </c>
      <c r="J252" t="s">
        <v>1467</v>
      </c>
      <c r="K252" t="s">
        <v>1453</v>
      </c>
      <c r="L252" t="s">
        <v>1461</v>
      </c>
      <c r="M252">
        <v>0.8</v>
      </c>
      <c r="N252">
        <v>1</v>
      </c>
      <c r="O252" t="s">
        <v>1462</v>
      </c>
      <c r="P252" t="s">
        <v>1448</v>
      </c>
      <c r="Q252" t="s">
        <v>1447</v>
      </c>
    </row>
    <row r="253" spans="1:17" x14ac:dyDescent="0.25">
      <c r="A253" t="s">
        <v>8</v>
      </c>
      <c r="B253" t="s">
        <v>473</v>
      </c>
      <c r="C253" t="s">
        <v>14</v>
      </c>
      <c r="D253" t="s">
        <v>10</v>
      </c>
      <c r="E253" t="s">
        <v>21</v>
      </c>
      <c r="F253" t="s">
        <v>500</v>
      </c>
      <c r="G253" t="s">
        <v>137</v>
      </c>
      <c r="H253" t="s">
        <v>1463</v>
      </c>
      <c r="I253" t="s">
        <v>1449</v>
      </c>
      <c r="J253" t="s">
        <v>1467</v>
      </c>
      <c r="K253" t="s">
        <v>1453</v>
      </c>
      <c r="L253" t="s">
        <v>1461</v>
      </c>
      <c r="M253">
        <v>0.6</v>
      </c>
      <c r="N253">
        <v>1</v>
      </c>
      <c r="O253" t="s">
        <v>1462</v>
      </c>
      <c r="P253" t="s">
        <v>1448</v>
      </c>
      <c r="Q253" t="s">
        <v>1447</v>
      </c>
    </row>
    <row r="254" spans="1:17" x14ac:dyDescent="0.25">
      <c r="A254" t="s">
        <v>8</v>
      </c>
      <c r="B254" t="s">
        <v>473</v>
      </c>
      <c r="C254" t="s">
        <v>14</v>
      </c>
      <c r="D254" t="s">
        <v>10</v>
      </c>
      <c r="E254" t="s">
        <v>24</v>
      </c>
      <c r="F254" t="s">
        <v>501</v>
      </c>
      <c r="G254" t="s">
        <v>139</v>
      </c>
      <c r="H254" t="s">
        <v>1463</v>
      </c>
      <c r="I254" t="s">
        <v>1449</v>
      </c>
      <c r="J254" t="s">
        <v>1467</v>
      </c>
      <c r="K254" t="s">
        <v>1453</v>
      </c>
      <c r="L254" t="s">
        <v>1461</v>
      </c>
      <c r="M254">
        <v>0.4</v>
      </c>
      <c r="N254">
        <v>1</v>
      </c>
      <c r="O254" t="s">
        <v>1462</v>
      </c>
      <c r="P254" t="s">
        <v>1448</v>
      </c>
      <c r="Q254" t="s">
        <v>1447</v>
      </c>
    </row>
    <row r="255" spans="1:17" x14ac:dyDescent="0.25">
      <c r="A255" t="s">
        <v>8</v>
      </c>
      <c r="B255" t="s">
        <v>473</v>
      </c>
      <c r="C255" t="s">
        <v>14</v>
      </c>
      <c r="D255" t="s">
        <v>10</v>
      </c>
      <c r="E255" t="s">
        <v>27</v>
      </c>
      <c r="F255" t="s">
        <v>502</v>
      </c>
      <c r="G255" t="s">
        <v>141</v>
      </c>
      <c r="H255" t="s">
        <v>1463</v>
      </c>
      <c r="I255" t="s">
        <v>1449</v>
      </c>
      <c r="J255" t="s">
        <v>1467</v>
      </c>
      <c r="K255" t="s">
        <v>1453</v>
      </c>
      <c r="L255" t="s">
        <v>1461</v>
      </c>
      <c r="M255">
        <v>0.2</v>
      </c>
      <c r="N255">
        <v>1</v>
      </c>
      <c r="O255" t="s">
        <v>1462</v>
      </c>
      <c r="P255" t="s">
        <v>1448</v>
      </c>
      <c r="Q255" t="s">
        <v>1447</v>
      </c>
    </row>
    <row r="256" spans="1:17" x14ac:dyDescent="0.25">
      <c r="A256" t="s">
        <v>8</v>
      </c>
      <c r="B256" t="s">
        <v>473</v>
      </c>
      <c r="C256" t="s">
        <v>14</v>
      </c>
      <c r="D256" t="s">
        <v>10</v>
      </c>
      <c r="E256" t="s">
        <v>30</v>
      </c>
      <c r="F256" t="s">
        <v>503</v>
      </c>
      <c r="G256" t="s">
        <v>143</v>
      </c>
      <c r="H256" t="s">
        <v>1463</v>
      </c>
      <c r="I256" t="s">
        <v>1449</v>
      </c>
      <c r="J256" t="s">
        <v>1467</v>
      </c>
      <c r="K256" t="s">
        <v>1453</v>
      </c>
      <c r="L256" t="s">
        <v>1461</v>
      </c>
      <c r="M256">
        <v>0</v>
      </c>
      <c r="N256">
        <v>1</v>
      </c>
      <c r="O256" t="s">
        <v>1462</v>
      </c>
      <c r="P256" t="s">
        <v>1448</v>
      </c>
      <c r="Q256" t="s">
        <v>1447</v>
      </c>
    </row>
    <row r="257" spans="1:17" x14ac:dyDescent="0.25">
      <c r="A257" t="s">
        <v>8</v>
      </c>
      <c r="B257" t="s">
        <v>473</v>
      </c>
      <c r="C257" t="s">
        <v>14</v>
      </c>
      <c r="D257" t="s">
        <v>10</v>
      </c>
      <c r="E257" t="s">
        <v>33</v>
      </c>
      <c r="F257" t="s">
        <v>504</v>
      </c>
      <c r="G257" t="s">
        <v>481</v>
      </c>
      <c r="H257" t="s">
        <v>1463</v>
      </c>
      <c r="I257" t="s">
        <v>1449</v>
      </c>
      <c r="J257" t="s">
        <v>1467</v>
      </c>
      <c r="K257" t="s">
        <v>1453</v>
      </c>
      <c r="L257" t="s">
        <v>1461</v>
      </c>
      <c r="M257">
        <v>0</v>
      </c>
      <c r="N257">
        <v>1</v>
      </c>
      <c r="O257" t="s">
        <v>1462</v>
      </c>
      <c r="P257" t="s">
        <v>1448</v>
      </c>
      <c r="Q257" t="s">
        <v>1447</v>
      </c>
    </row>
    <row r="258" spans="1:17" x14ac:dyDescent="0.25">
      <c r="A258" t="s">
        <v>8</v>
      </c>
      <c r="B258" t="s">
        <v>473</v>
      </c>
      <c r="C258" t="s">
        <v>14</v>
      </c>
      <c r="D258" t="s">
        <v>14</v>
      </c>
      <c r="E258" t="s">
        <v>10</v>
      </c>
      <c r="F258" t="s">
        <v>505</v>
      </c>
      <c r="G258" t="s">
        <v>147</v>
      </c>
      <c r="H258" t="s">
        <v>1463</v>
      </c>
      <c r="I258" t="s">
        <v>1451</v>
      </c>
      <c r="J258" t="s">
        <v>1467</v>
      </c>
      <c r="K258" t="s">
        <v>1453</v>
      </c>
      <c r="L258" t="s">
        <v>1461</v>
      </c>
      <c r="M258">
        <v>1</v>
      </c>
      <c r="N258">
        <v>1</v>
      </c>
      <c r="O258" t="s">
        <v>1462</v>
      </c>
      <c r="P258" t="s">
        <v>1448</v>
      </c>
      <c r="Q258" t="s">
        <v>1447</v>
      </c>
    </row>
    <row r="259" spans="1:17" x14ac:dyDescent="0.25">
      <c r="A259" t="s">
        <v>8</v>
      </c>
      <c r="B259" t="s">
        <v>473</v>
      </c>
      <c r="C259" t="s">
        <v>14</v>
      </c>
      <c r="D259" t="s">
        <v>14</v>
      </c>
      <c r="E259" t="s">
        <v>14</v>
      </c>
      <c r="F259" t="s">
        <v>506</v>
      </c>
      <c r="G259" t="s">
        <v>149</v>
      </c>
      <c r="H259" t="s">
        <v>1463</v>
      </c>
      <c r="I259" t="s">
        <v>1451</v>
      </c>
      <c r="J259" t="s">
        <v>1467</v>
      </c>
      <c r="K259" t="s">
        <v>1453</v>
      </c>
      <c r="L259" t="s">
        <v>1461</v>
      </c>
      <c r="M259">
        <v>0.8</v>
      </c>
      <c r="N259">
        <v>1</v>
      </c>
      <c r="O259" t="s">
        <v>1462</v>
      </c>
      <c r="P259" t="s">
        <v>1448</v>
      </c>
      <c r="Q259" t="s">
        <v>1447</v>
      </c>
    </row>
    <row r="260" spans="1:17" x14ac:dyDescent="0.25">
      <c r="A260" t="s">
        <v>8</v>
      </c>
      <c r="B260" t="s">
        <v>473</v>
      </c>
      <c r="C260" t="s">
        <v>14</v>
      </c>
      <c r="D260" t="s">
        <v>14</v>
      </c>
      <c r="E260" t="s">
        <v>21</v>
      </c>
      <c r="F260" t="s">
        <v>507</v>
      </c>
      <c r="G260" t="s">
        <v>151</v>
      </c>
      <c r="H260" t="s">
        <v>1463</v>
      </c>
      <c r="I260" t="s">
        <v>1451</v>
      </c>
      <c r="J260" t="s">
        <v>1467</v>
      </c>
      <c r="K260" t="s">
        <v>1453</v>
      </c>
      <c r="L260" t="s">
        <v>1461</v>
      </c>
      <c r="M260">
        <v>0.6</v>
      </c>
      <c r="N260">
        <v>1</v>
      </c>
      <c r="O260" t="s">
        <v>1462</v>
      </c>
      <c r="P260" t="s">
        <v>1448</v>
      </c>
      <c r="Q260" t="s">
        <v>1447</v>
      </c>
    </row>
    <row r="261" spans="1:17" x14ac:dyDescent="0.25">
      <c r="A261" t="s">
        <v>8</v>
      </c>
      <c r="B261" t="s">
        <v>473</v>
      </c>
      <c r="C261" t="s">
        <v>14</v>
      </c>
      <c r="D261" t="s">
        <v>14</v>
      </c>
      <c r="E261" t="s">
        <v>24</v>
      </c>
      <c r="F261" t="s">
        <v>508</v>
      </c>
      <c r="G261" t="s">
        <v>153</v>
      </c>
      <c r="H261" t="s">
        <v>1463</v>
      </c>
      <c r="I261" t="s">
        <v>1451</v>
      </c>
      <c r="J261" t="s">
        <v>1467</v>
      </c>
      <c r="K261" t="s">
        <v>1453</v>
      </c>
      <c r="L261" t="s">
        <v>1461</v>
      </c>
      <c r="M261">
        <v>0.4</v>
      </c>
      <c r="N261">
        <v>1</v>
      </c>
      <c r="O261" t="s">
        <v>1462</v>
      </c>
      <c r="P261" t="s">
        <v>1448</v>
      </c>
      <c r="Q261" t="s">
        <v>1447</v>
      </c>
    </row>
    <row r="262" spans="1:17" x14ac:dyDescent="0.25">
      <c r="A262" t="s">
        <v>8</v>
      </c>
      <c r="B262" t="s">
        <v>473</v>
      </c>
      <c r="C262" t="s">
        <v>14</v>
      </c>
      <c r="D262" t="s">
        <v>14</v>
      </c>
      <c r="E262" t="s">
        <v>27</v>
      </c>
      <c r="F262" t="s">
        <v>509</v>
      </c>
      <c r="G262" t="s">
        <v>155</v>
      </c>
      <c r="H262" t="s">
        <v>1463</v>
      </c>
      <c r="I262" t="s">
        <v>1451</v>
      </c>
      <c r="J262" t="s">
        <v>1467</v>
      </c>
      <c r="K262" t="s">
        <v>1453</v>
      </c>
      <c r="L262" t="s">
        <v>1461</v>
      </c>
      <c r="M262">
        <v>0.2</v>
      </c>
      <c r="N262">
        <v>1</v>
      </c>
      <c r="O262" t="s">
        <v>1462</v>
      </c>
      <c r="P262" t="s">
        <v>1448</v>
      </c>
      <c r="Q262" t="s">
        <v>1447</v>
      </c>
    </row>
    <row r="263" spans="1:17" x14ac:dyDescent="0.25">
      <c r="A263" t="s">
        <v>8</v>
      </c>
      <c r="B263" t="s">
        <v>473</v>
      </c>
      <c r="C263" t="s">
        <v>14</v>
      </c>
      <c r="D263" t="s">
        <v>14</v>
      </c>
      <c r="E263" t="s">
        <v>30</v>
      </c>
      <c r="F263" t="s">
        <v>510</v>
      </c>
      <c r="G263" t="s">
        <v>157</v>
      </c>
      <c r="H263" t="s">
        <v>1463</v>
      </c>
      <c r="I263" t="s">
        <v>1451</v>
      </c>
      <c r="J263" t="s">
        <v>1467</v>
      </c>
      <c r="K263" t="s">
        <v>1453</v>
      </c>
      <c r="L263" t="s">
        <v>1461</v>
      </c>
      <c r="M263">
        <v>0</v>
      </c>
      <c r="N263">
        <v>1</v>
      </c>
      <c r="O263" t="s">
        <v>1462</v>
      </c>
      <c r="P263" t="s">
        <v>1448</v>
      </c>
      <c r="Q263" t="s">
        <v>1447</v>
      </c>
    </row>
    <row r="264" spans="1:17" x14ac:dyDescent="0.25">
      <c r="A264" t="s">
        <v>8</v>
      </c>
      <c r="B264" t="s">
        <v>473</v>
      </c>
      <c r="C264" t="s">
        <v>14</v>
      </c>
      <c r="D264" t="s">
        <v>14</v>
      </c>
      <c r="E264" t="s">
        <v>33</v>
      </c>
      <c r="F264" t="s">
        <v>511</v>
      </c>
      <c r="G264" t="s">
        <v>489</v>
      </c>
      <c r="H264" t="s">
        <v>1463</v>
      </c>
      <c r="I264" t="s">
        <v>1451</v>
      </c>
      <c r="J264" t="s">
        <v>1467</v>
      </c>
      <c r="K264" t="s">
        <v>1453</v>
      </c>
      <c r="L264" t="s">
        <v>1461</v>
      </c>
      <c r="M264">
        <v>0</v>
      </c>
      <c r="N264">
        <v>1</v>
      </c>
      <c r="O264" t="s">
        <v>1462</v>
      </c>
      <c r="P264" t="s">
        <v>1448</v>
      </c>
      <c r="Q264" t="s">
        <v>1447</v>
      </c>
    </row>
    <row r="265" spans="1:17" x14ac:dyDescent="0.25">
      <c r="A265" t="s">
        <v>8</v>
      </c>
      <c r="B265" t="s">
        <v>473</v>
      </c>
      <c r="C265" t="s">
        <v>14</v>
      </c>
      <c r="D265" t="s">
        <v>21</v>
      </c>
      <c r="E265" t="s">
        <v>10</v>
      </c>
      <c r="F265" t="s">
        <v>512</v>
      </c>
      <c r="G265" t="s">
        <v>161</v>
      </c>
      <c r="H265" t="s">
        <v>1463</v>
      </c>
      <c r="I265" t="s">
        <v>1452</v>
      </c>
      <c r="J265" t="s">
        <v>1467</v>
      </c>
      <c r="K265" t="s">
        <v>1453</v>
      </c>
      <c r="L265" t="s">
        <v>1461</v>
      </c>
      <c r="M265">
        <v>1</v>
      </c>
      <c r="N265">
        <v>1</v>
      </c>
      <c r="O265" t="s">
        <v>1462</v>
      </c>
      <c r="P265" t="s">
        <v>1448</v>
      </c>
      <c r="Q265" t="s">
        <v>1447</v>
      </c>
    </row>
    <row r="266" spans="1:17" x14ac:dyDescent="0.25">
      <c r="A266" t="s">
        <v>8</v>
      </c>
      <c r="B266" t="s">
        <v>473</v>
      </c>
      <c r="C266" t="s">
        <v>14</v>
      </c>
      <c r="D266" t="s">
        <v>21</v>
      </c>
      <c r="E266" t="s">
        <v>14</v>
      </c>
      <c r="F266" t="s">
        <v>513</v>
      </c>
      <c r="G266" t="s">
        <v>163</v>
      </c>
      <c r="H266" t="s">
        <v>1463</v>
      </c>
      <c r="I266" t="s">
        <v>1452</v>
      </c>
      <c r="J266" t="s">
        <v>1467</v>
      </c>
      <c r="K266" t="s">
        <v>1453</v>
      </c>
      <c r="L266" t="s">
        <v>1461</v>
      </c>
      <c r="M266">
        <v>0.8</v>
      </c>
      <c r="N266">
        <v>1</v>
      </c>
      <c r="O266" t="s">
        <v>1462</v>
      </c>
      <c r="P266" t="s">
        <v>1448</v>
      </c>
      <c r="Q266" t="s">
        <v>1447</v>
      </c>
    </row>
    <row r="267" spans="1:17" x14ac:dyDescent="0.25">
      <c r="A267" t="s">
        <v>8</v>
      </c>
      <c r="B267" t="s">
        <v>473</v>
      </c>
      <c r="C267" t="s">
        <v>14</v>
      </c>
      <c r="D267" t="s">
        <v>21</v>
      </c>
      <c r="E267" t="s">
        <v>21</v>
      </c>
      <c r="F267" t="s">
        <v>514</v>
      </c>
      <c r="G267" t="s">
        <v>165</v>
      </c>
      <c r="H267" t="s">
        <v>1463</v>
      </c>
      <c r="I267" t="s">
        <v>1452</v>
      </c>
      <c r="J267" t="s">
        <v>1467</v>
      </c>
      <c r="K267" t="s">
        <v>1453</v>
      </c>
      <c r="L267" t="s">
        <v>1461</v>
      </c>
      <c r="M267">
        <v>0.6</v>
      </c>
      <c r="N267">
        <v>1</v>
      </c>
      <c r="O267" t="s">
        <v>1462</v>
      </c>
      <c r="P267" t="s">
        <v>1448</v>
      </c>
      <c r="Q267" t="s">
        <v>1447</v>
      </c>
    </row>
    <row r="268" spans="1:17" x14ac:dyDescent="0.25">
      <c r="A268" t="s">
        <v>8</v>
      </c>
      <c r="B268" t="s">
        <v>473</v>
      </c>
      <c r="C268" t="s">
        <v>14</v>
      </c>
      <c r="D268" t="s">
        <v>21</v>
      </c>
      <c r="E268" t="s">
        <v>24</v>
      </c>
      <c r="F268" t="s">
        <v>515</v>
      </c>
      <c r="G268" t="s">
        <v>167</v>
      </c>
      <c r="H268" t="s">
        <v>1463</v>
      </c>
      <c r="I268" t="s">
        <v>1452</v>
      </c>
      <c r="J268" t="s">
        <v>1467</v>
      </c>
      <c r="K268" t="s">
        <v>1453</v>
      </c>
      <c r="L268" t="s">
        <v>1461</v>
      </c>
      <c r="M268">
        <v>0.4</v>
      </c>
      <c r="N268">
        <v>1</v>
      </c>
      <c r="O268" t="s">
        <v>1462</v>
      </c>
      <c r="P268" t="s">
        <v>1448</v>
      </c>
      <c r="Q268" t="s">
        <v>1447</v>
      </c>
    </row>
    <row r="269" spans="1:17" x14ac:dyDescent="0.25">
      <c r="A269" t="s">
        <v>8</v>
      </c>
      <c r="B269" t="s">
        <v>473</v>
      </c>
      <c r="C269" t="s">
        <v>14</v>
      </c>
      <c r="D269" t="s">
        <v>21</v>
      </c>
      <c r="E269" t="s">
        <v>27</v>
      </c>
      <c r="F269" t="s">
        <v>516</v>
      </c>
      <c r="G269" t="s">
        <v>169</v>
      </c>
      <c r="H269" t="s">
        <v>1463</v>
      </c>
      <c r="I269" t="s">
        <v>1452</v>
      </c>
      <c r="J269" t="s">
        <v>1467</v>
      </c>
      <c r="K269" t="s">
        <v>1453</v>
      </c>
      <c r="L269" t="s">
        <v>1461</v>
      </c>
      <c r="M269">
        <v>0.2</v>
      </c>
      <c r="N269">
        <v>1</v>
      </c>
      <c r="O269" t="s">
        <v>1462</v>
      </c>
      <c r="P269" t="s">
        <v>1448</v>
      </c>
      <c r="Q269" t="s">
        <v>1447</v>
      </c>
    </row>
    <row r="270" spans="1:17" x14ac:dyDescent="0.25">
      <c r="A270" t="s">
        <v>8</v>
      </c>
      <c r="B270" t="s">
        <v>473</v>
      </c>
      <c r="C270" t="s">
        <v>14</v>
      </c>
      <c r="D270" t="s">
        <v>21</v>
      </c>
      <c r="E270" t="s">
        <v>30</v>
      </c>
      <c r="F270" t="s">
        <v>517</v>
      </c>
      <c r="G270" t="s">
        <v>171</v>
      </c>
      <c r="H270" t="s">
        <v>1463</v>
      </c>
      <c r="I270" t="s">
        <v>1452</v>
      </c>
      <c r="J270" t="s">
        <v>1467</v>
      </c>
      <c r="K270" t="s">
        <v>1453</v>
      </c>
      <c r="L270" t="s">
        <v>1461</v>
      </c>
      <c r="M270">
        <v>0</v>
      </c>
      <c r="N270">
        <v>1</v>
      </c>
      <c r="O270" t="s">
        <v>1462</v>
      </c>
      <c r="P270" t="s">
        <v>1448</v>
      </c>
      <c r="Q270" t="s">
        <v>1447</v>
      </c>
    </row>
    <row r="271" spans="1:17" x14ac:dyDescent="0.25">
      <c r="A271" t="s">
        <v>8</v>
      </c>
      <c r="B271" t="s">
        <v>473</v>
      </c>
      <c r="C271" t="s">
        <v>14</v>
      </c>
      <c r="D271" t="s">
        <v>21</v>
      </c>
      <c r="E271" t="s">
        <v>33</v>
      </c>
      <c r="F271" t="s">
        <v>518</v>
      </c>
      <c r="G271" t="s">
        <v>497</v>
      </c>
      <c r="H271" t="s">
        <v>1463</v>
      </c>
      <c r="I271" t="s">
        <v>1452</v>
      </c>
      <c r="J271" t="s">
        <v>1467</v>
      </c>
      <c r="K271" t="s">
        <v>1453</v>
      </c>
      <c r="L271" t="s">
        <v>1461</v>
      </c>
      <c r="M271">
        <v>0</v>
      </c>
      <c r="N271">
        <v>1</v>
      </c>
      <c r="O271" t="s">
        <v>1462</v>
      </c>
      <c r="P271" t="s">
        <v>1448</v>
      </c>
      <c r="Q271" t="s">
        <v>1447</v>
      </c>
    </row>
    <row r="272" spans="1:17" x14ac:dyDescent="0.25">
      <c r="A272" t="s">
        <v>8</v>
      </c>
      <c r="B272" t="s">
        <v>519</v>
      </c>
      <c r="C272" t="s">
        <v>10</v>
      </c>
      <c r="D272" t="s">
        <v>10</v>
      </c>
      <c r="E272" t="s">
        <v>10</v>
      </c>
      <c r="F272" t="s">
        <v>520</v>
      </c>
      <c r="G272" t="s">
        <v>521</v>
      </c>
      <c r="H272" t="s">
        <v>1463</v>
      </c>
      <c r="I272" t="s">
        <v>1449</v>
      </c>
      <c r="J272" t="s">
        <v>1467</v>
      </c>
      <c r="K272" t="s">
        <v>1446</v>
      </c>
      <c r="L272" t="s">
        <v>473</v>
      </c>
      <c r="M272">
        <v>1</v>
      </c>
      <c r="N272">
        <v>1</v>
      </c>
      <c r="O272" t="s">
        <v>1462</v>
      </c>
      <c r="P272" t="s">
        <v>1447</v>
      </c>
      <c r="Q272" t="s">
        <v>1447</v>
      </c>
    </row>
    <row r="273" spans="1:17" x14ac:dyDescent="0.25">
      <c r="A273" t="s">
        <v>8</v>
      </c>
      <c r="B273" t="s">
        <v>519</v>
      </c>
      <c r="C273" t="s">
        <v>10</v>
      </c>
      <c r="D273" t="s">
        <v>10</v>
      </c>
      <c r="E273" t="s">
        <v>14</v>
      </c>
      <c r="F273" t="s">
        <v>522</v>
      </c>
      <c r="G273" t="s">
        <v>523</v>
      </c>
      <c r="H273" t="s">
        <v>1463</v>
      </c>
      <c r="I273" t="s">
        <v>1449</v>
      </c>
      <c r="J273" t="s">
        <v>1467</v>
      </c>
      <c r="K273" t="s">
        <v>1446</v>
      </c>
      <c r="L273" t="s">
        <v>473</v>
      </c>
      <c r="M273">
        <v>1</v>
      </c>
      <c r="N273">
        <v>1</v>
      </c>
      <c r="O273" t="s">
        <v>1462</v>
      </c>
      <c r="P273" t="s">
        <v>1447</v>
      </c>
      <c r="Q273" t="s">
        <v>1447</v>
      </c>
    </row>
    <row r="274" spans="1:17" x14ac:dyDescent="0.25">
      <c r="A274" t="s">
        <v>8</v>
      </c>
      <c r="B274" t="s">
        <v>519</v>
      </c>
      <c r="C274" t="s">
        <v>10</v>
      </c>
      <c r="D274" t="s">
        <v>10</v>
      </c>
      <c r="E274" t="s">
        <v>21</v>
      </c>
      <c r="F274" t="s">
        <v>524</v>
      </c>
      <c r="G274" t="s">
        <v>525</v>
      </c>
      <c r="H274" t="s">
        <v>1463</v>
      </c>
      <c r="I274" t="s">
        <v>1449</v>
      </c>
      <c r="J274" t="s">
        <v>1467</v>
      </c>
      <c r="K274" t="s">
        <v>1446</v>
      </c>
      <c r="L274" t="s">
        <v>473</v>
      </c>
      <c r="M274">
        <v>1</v>
      </c>
      <c r="N274">
        <v>1</v>
      </c>
      <c r="O274" t="s">
        <v>1462</v>
      </c>
      <c r="P274" t="s">
        <v>1447</v>
      </c>
      <c r="Q274" t="s">
        <v>1447</v>
      </c>
    </row>
    <row r="275" spans="1:17" x14ac:dyDescent="0.25">
      <c r="A275" t="s">
        <v>8</v>
      </c>
      <c r="B275" t="s">
        <v>519</v>
      </c>
      <c r="C275" t="s">
        <v>10</v>
      </c>
      <c r="D275" t="s">
        <v>10</v>
      </c>
      <c r="E275" t="s">
        <v>24</v>
      </c>
      <c r="F275" t="s">
        <v>526</v>
      </c>
      <c r="G275" t="s">
        <v>527</v>
      </c>
      <c r="H275" t="s">
        <v>1463</v>
      </c>
      <c r="I275" t="s">
        <v>1449</v>
      </c>
      <c r="J275" t="s">
        <v>1467</v>
      </c>
      <c r="K275" t="s">
        <v>1446</v>
      </c>
      <c r="L275" t="s">
        <v>473</v>
      </c>
      <c r="M275">
        <v>1</v>
      </c>
      <c r="N275">
        <v>1</v>
      </c>
      <c r="O275" t="s">
        <v>1462</v>
      </c>
      <c r="P275" t="s">
        <v>1447</v>
      </c>
      <c r="Q275" t="s">
        <v>1447</v>
      </c>
    </row>
    <row r="276" spans="1:17" x14ac:dyDescent="0.25">
      <c r="A276" t="s">
        <v>8</v>
      </c>
      <c r="B276" t="s">
        <v>519</v>
      </c>
      <c r="C276" t="s">
        <v>10</v>
      </c>
      <c r="D276" t="s">
        <v>10</v>
      </c>
      <c r="E276" t="s">
        <v>27</v>
      </c>
      <c r="F276" t="s">
        <v>528</v>
      </c>
      <c r="G276" t="s">
        <v>529</v>
      </c>
      <c r="H276" t="s">
        <v>1463</v>
      </c>
      <c r="I276" t="s">
        <v>1449</v>
      </c>
      <c r="J276" t="s">
        <v>1467</v>
      </c>
      <c r="K276" t="s">
        <v>1446</v>
      </c>
      <c r="L276" t="s">
        <v>473</v>
      </c>
      <c r="M276">
        <v>1</v>
      </c>
      <c r="N276">
        <v>1</v>
      </c>
      <c r="O276" t="s">
        <v>1462</v>
      </c>
      <c r="P276" t="s">
        <v>1447</v>
      </c>
      <c r="Q276" t="s">
        <v>1447</v>
      </c>
    </row>
    <row r="277" spans="1:17" x14ac:dyDescent="0.25">
      <c r="A277" t="s">
        <v>8</v>
      </c>
      <c r="B277" t="s">
        <v>519</v>
      </c>
      <c r="C277" t="s">
        <v>10</v>
      </c>
      <c r="D277" t="s">
        <v>10</v>
      </c>
      <c r="E277" t="s">
        <v>30</v>
      </c>
      <c r="F277" t="s">
        <v>530</v>
      </c>
      <c r="G277" t="s">
        <v>225</v>
      </c>
      <c r="H277" t="s">
        <v>1463</v>
      </c>
      <c r="I277" t="s">
        <v>1449</v>
      </c>
      <c r="J277" t="s">
        <v>1467</v>
      </c>
      <c r="K277" t="s">
        <v>1446</v>
      </c>
      <c r="L277" t="s">
        <v>473</v>
      </c>
      <c r="M277">
        <v>0</v>
      </c>
      <c r="N277">
        <v>1</v>
      </c>
      <c r="O277" t="s">
        <v>1462</v>
      </c>
      <c r="P277" t="s">
        <v>1447</v>
      </c>
      <c r="Q277" t="s">
        <v>1447</v>
      </c>
    </row>
    <row r="278" spans="1:17" x14ac:dyDescent="0.25">
      <c r="A278" t="s">
        <v>8</v>
      </c>
      <c r="B278" t="s">
        <v>519</v>
      </c>
      <c r="C278" t="s">
        <v>10</v>
      </c>
      <c r="D278" t="s">
        <v>10</v>
      </c>
      <c r="E278" t="s">
        <v>33</v>
      </c>
      <c r="F278" t="s">
        <v>531</v>
      </c>
      <c r="G278" t="s">
        <v>532</v>
      </c>
      <c r="H278" t="s">
        <v>1463</v>
      </c>
      <c r="I278" t="s">
        <v>1449</v>
      </c>
      <c r="J278" t="s">
        <v>1467</v>
      </c>
      <c r="K278" t="s">
        <v>1446</v>
      </c>
      <c r="L278" t="s">
        <v>473</v>
      </c>
      <c r="M278">
        <v>0</v>
      </c>
      <c r="N278">
        <v>1</v>
      </c>
      <c r="O278" t="s">
        <v>1462</v>
      </c>
      <c r="P278" t="s">
        <v>1447</v>
      </c>
      <c r="Q278" t="s">
        <v>1447</v>
      </c>
    </row>
    <row r="279" spans="1:17" x14ac:dyDescent="0.25">
      <c r="A279" t="s">
        <v>8</v>
      </c>
      <c r="B279" t="s">
        <v>519</v>
      </c>
      <c r="C279" t="s">
        <v>10</v>
      </c>
      <c r="D279" t="s">
        <v>14</v>
      </c>
      <c r="E279" t="s">
        <v>10</v>
      </c>
      <c r="F279" t="s">
        <v>533</v>
      </c>
      <c r="G279" t="s">
        <v>534</v>
      </c>
      <c r="H279" t="s">
        <v>1463</v>
      </c>
      <c r="I279" t="s">
        <v>1451</v>
      </c>
      <c r="J279" t="s">
        <v>1467</v>
      </c>
      <c r="K279" t="s">
        <v>1446</v>
      </c>
      <c r="L279" t="s">
        <v>473</v>
      </c>
      <c r="M279">
        <v>1</v>
      </c>
      <c r="N279">
        <v>1</v>
      </c>
      <c r="O279" t="s">
        <v>1462</v>
      </c>
      <c r="P279" t="s">
        <v>1447</v>
      </c>
      <c r="Q279" t="s">
        <v>1447</v>
      </c>
    </row>
    <row r="280" spans="1:17" x14ac:dyDescent="0.25">
      <c r="A280" t="s">
        <v>8</v>
      </c>
      <c r="B280" t="s">
        <v>519</v>
      </c>
      <c r="C280" t="s">
        <v>10</v>
      </c>
      <c r="D280" t="s">
        <v>14</v>
      </c>
      <c r="E280" t="s">
        <v>14</v>
      </c>
      <c r="F280" t="s">
        <v>535</v>
      </c>
      <c r="G280" t="s">
        <v>536</v>
      </c>
      <c r="H280" t="s">
        <v>1463</v>
      </c>
      <c r="I280" t="s">
        <v>1451</v>
      </c>
      <c r="J280" t="s">
        <v>1467</v>
      </c>
      <c r="K280" t="s">
        <v>1446</v>
      </c>
      <c r="L280" t="s">
        <v>473</v>
      </c>
      <c r="M280">
        <v>1</v>
      </c>
      <c r="N280">
        <v>1</v>
      </c>
      <c r="O280" t="s">
        <v>1462</v>
      </c>
      <c r="P280" t="s">
        <v>1447</v>
      </c>
      <c r="Q280" t="s">
        <v>1447</v>
      </c>
    </row>
    <row r="281" spans="1:17" x14ac:dyDescent="0.25">
      <c r="A281" t="s">
        <v>8</v>
      </c>
      <c r="B281" t="s">
        <v>519</v>
      </c>
      <c r="C281" t="s">
        <v>10</v>
      </c>
      <c r="D281" t="s">
        <v>14</v>
      </c>
      <c r="E281" t="s">
        <v>21</v>
      </c>
      <c r="F281" t="s">
        <v>537</v>
      </c>
      <c r="G281" t="s">
        <v>538</v>
      </c>
      <c r="H281" t="s">
        <v>1463</v>
      </c>
      <c r="I281" t="s">
        <v>1451</v>
      </c>
      <c r="J281" t="s">
        <v>1467</v>
      </c>
      <c r="K281" t="s">
        <v>1446</v>
      </c>
      <c r="L281" t="s">
        <v>473</v>
      </c>
      <c r="M281">
        <v>1</v>
      </c>
      <c r="N281">
        <v>1</v>
      </c>
      <c r="O281" t="s">
        <v>1462</v>
      </c>
      <c r="P281" t="s">
        <v>1447</v>
      </c>
      <c r="Q281" t="s">
        <v>1447</v>
      </c>
    </row>
    <row r="282" spans="1:17" x14ac:dyDescent="0.25">
      <c r="A282" t="s">
        <v>8</v>
      </c>
      <c r="B282" t="s">
        <v>519</v>
      </c>
      <c r="C282" t="s">
        <v>10</v>
      </c>
      <c r="D282" t="s">
        <v>14</v>
      </c>
      <c r="E282" t="s">
        <v>24</v>
      </c>
      <c r="F282" t="s">
        <v>539</v>
      </c>
      <c r="G282" t="s">
        <v>540</v>
      </c>
      <c r="H282" t="s">
        <v>1463</v>
      </c>
      <c r="I282" t="s">
        <v>1451</v>
      </c>
      <c r="J282" t="s">
        <v>1467</v>
      </c>
      <c r="K282" t="s">
        <v>1446</v>
      </c>
      <c r="L282" t="s">
        <v>473</v>
      </c>
      <c r="M282">
        <v>1</v>
      </c>
      <c r="N282">
        <v>1</v>
      </c>
      <c r="O282" t="s">
        <v>1462</v>
      </c>
      <c r="P282" t="s">
        <v>1447</v>
      </c>
      <c r="Q282" t="s">
        <v>1447</v>
      </c>
    </row>
    <row r="283" spans="1:17" x14ac:dyDescent="0.25">
      <c r="A283" t="s">
        <v>8</v>
      </c>
      <c r="B283" t="s">
        <v>519</v>
      </c>
      <c r="C283" t="s">
        <v>10</v>
      </c>
      <c r="D283" t="s">
        <v>14</v>
      </c>
      <c r="E283" t="s">
        <v>27</v>
      </c>
      <c r="F283" t="s">
        <v>541</v>
      </c>
      <c r="G283" t="s">
        <v>542</v>
      </c>
      <c r="H283" t="s">
        <v>1463</v>
      </c>
      <c r="I283" t="s">
        <v>1451</v>
      </c>
      <c r="J283" t="s">
        <v>1467</v>
      </c>
      <c r="K283" t="s">
        <v>1446</v>
      </c>
      <c r="L283" t="s">
        <v>473</v>
      </c>
      <c r="M283">
        <v>1</v>
      </c>
      <c r="N283">
        <v>1</v>
      </c>
      <c r="O283" t="s">
        <v>1462</v>
      </c>
      <c r="P283" t="s">
        <v>1447</v>
      </c>
      <c r="Q283" t="s">
        <v>1447</v>
      </c>
    </row>
    <row r="284" spans="1:17" x14ac:dyDescent="0.25">
      <c r="A284" t="s">
        <v>8</v>
      </c>
      <c r="B284" t="s">
        <v>519</v>
      </c>
      <c r="C284" t="s">
        <v>10</v>
      </c>
      <c r="D284" t="s">
        <v>14</v>
      </c>
      <c r="E284" t="s">
        <v>30</v>
      </c>
      <c r="F284" t="s">
        <v>543</v>
      </c>
      <c r="G284" t="s">
        <v>232</v>
      </c>
      <c r="H284" t="s">
        <v>1463</v>
      </c>
      <c r="I284" t="s">
        <v>1451</v>
      </c>
      <c r="J284" t="s">
        <v>1467</v>
      </c>
      <c r="K284" t="s">
        <v>1446</v>
      </c>
      <c r="L284" t="s">
        <v>473</v>
      </c>
      <c r="M284">
        <v>0</v>
      </c>
      <c r="N284">
        <v>1</v>
      </c>
      <c r="O284" t="s">
        <v>1462</v>
      </c>
      <c r="P284" t="s">
        <v>1447</v>
      </c>
      <c r="Q284" t="s">
        <v>1447</v>
      </c>
    </row>
    <row r="285" spans="1:17" x14ac:dyDescent="0.25">
      <c r="A285" t="s">
        <v>8</v>
      </c>
      <c r="B285" t="s">
        <v>519</v>
      </c>
      <c r="C285" t="s">
        <v>10</v>
      </c>
      <c r="D285" t="s">
        <v>14</v>
      </c>
      <c r="E285" t="s">
        <v>33</v>
      </c>
      <c r="F285" t="s">
        <v>544</v>
      </c>
      <c r="G285" t="s">
        <v>545</v>
      </c>
      <c r="H285" t="s">
        <v>1463</v>
      </c>
      <c r="I285" t="s">
        <v>1451</v>
      </c>
      <c r="J285" t="s">
        <v>1467</v>
      </c>
      <c r="K285" t="s">
        <v>1446</v>
      </c>
      <c r="L285" t="s">
        <v>473</v>
      </c>
      <c r="M285">
        <v>0</v>
      </c>
      <c r="N285">
        <v>1</v>
      </c>
      <c r="O285" t="s">
        <v>1462</v>
      </c>
      <c r="P285" t="s">
        <v>1447</v>
      </c>
      <c r="Q285" t="s">
        <v>1447</v>
      </c>
    </row>
    <row r="286" spans="1:17" x14ac:dyDescent="0.25">
      <c r="A286" t="s">
        <v>8</v>
      </c>
      <c r="B286" t="s">
        <v>519</v>
      </c>
      <c r="C286" t="s">
        <v>10</v>
      </c>
      <c r="D286" t="s">
        <v>21</v>
      </c>
      <c r="E286" t="s">
        <v>10</v>
      </c>
      <c r="F286" t="s">
        <v>546</v>
      </c>
      <c r="G286" t="s">
        <v>547</v>
      </c>
      <c r="H286" t="s">
        <v>1463</v>
      </c>
      <c r="I286" t="s">
        <v>1452</v>
      </c>
      <c r="J286" t="s">
        <v>1467</v>
      </c>
      <c r="K286" t="s">
        <v>1446</v>
      </c>
      <c r="L286" t="s">
        <v>473</v>
      </c>
      <c r="M286">
        <v>1</v>
      </c>
      <c r="N286">
        <v>1</v>
      </c>
      <c r="O286" t="s">
        <v>1462</v>
      </c>
      <c r="P286" t="s">
        <v>1447</v>
      </c>
      <c r="Q286" t="s">
        <v>1447</v>
      </c>
    </row>
    <row r="287" spans="1:17" x14ac:dyDescent="0.25">
      <c r="A287" t="s">
        <v>8</v>
      </c>
      <c r="B287" t="s">
        <v>519</v>
      </c>
      <c r="C287" t="s">
        <v>10</v>
      </c>
      <c r="D287" t="s">
        <v>21</v>
      </c>
      <c r="E287" t="s">
        <v>14</v>
      </c>
      <c r="F287" t="s">
        <v>548</v>
      </c>
      <c r="G287" t="s">
        <v>549</v>
      </c>
      <c r="H287" t="s">
        <v>1463</v>
      </c>
      <c r="I287" t="s">
        <v>1452</v>
      </c>
      <c r="J287" t="s">
        <v>1467</v>
      </c>
      <c r="K287" t="s">
        <v>1446</v>
      </c>
      <c r="L287" t="s">
        <v>473</v>
      </c>
      <c r="M287">
        <v>1</v>
      </c>
      <c r="N287">
        <v>1</v>
      </c>
      <c r="O287" t="s">
        <v>1462</v>
      </c>
      <c r="P287" t="s">
        <v>1447</v>
      </c>
      <c r="Q287" t="s">
        <v>1447</v>
      </c>
    </row>
    <row r="288" spans="1:17" x14ac:dyDescent="0.25">
      <c r="A288" t="s">
        <v>8</v>
      </c>
      <c r="B288" t="s">
        <v>519</v>
      </c>
      <c r="C288" t="s">
        <v>10</v>
      </c>
      <c r="D288" t="s">
        <v>21</v>
      </c>
      <c r="E288" t="s">
        <v>21</v>
      </c>
      <c r="F288" t="s">
        <v>550</v>
      </c>
      <c r="G288" t="s">
        <v>551</v>
      </c>
      <c r="H288" t="s">
        <v>1463</v>
      </c>
      <c r="I288" t="s">
        <v>1452</v>
      </c>
      <c r="J288" t="s">
        <v>1467</v>
      </c>
      <c r="K288" t="s">
        <v>1446</v>
      </c>
      <c r="L288" t="s">
        <v>473</v>
      </c>
      <c r="M288">
        <v>1</v>
      </c>
      <c r="N288">
        <v>1</v>
      </c>
      <c r="O288" t="s">
        <v>1462</v>
      </c>
      <c r="P288" t="s">
        <v>1447</v>
      </c>
      <c r="Q288" t="s">
        <v>1447</v>
      </c>
    </row>
    <row r="289" spans="1:17" x14ac:dyDescent="0.25">
      <c r="A289" t="s">
        <v>8</v>
      </c>
      <c r="B289" t="s">
        <v>519</v>
      </c>
      <c r="C289" t="s">
        <v>10</v>
      </c>
      <c r="D289" t="s">
        <v>21</v>
      </c>
      <c r="E289" t="s">
        <v>24</v>
      </c>
      <c r="F289" t="s">
        <v>552</v>
      </c>
      <c r="G289" t="s">
        <v>553</v>
      </c>
      <c r="H289" t="s">
        <v>1463</v>
      </c>
      <c r="I289" t="s">
        <v>1452</v>
      </c>
      <c r="J289" t="s">
        <v>1467</v>
      </c>
      <c r="K289" t="s">
        <v>1446</v>
      </c>
      <c r="L289" t="s">
        <v>473</v>
      </c>
      <c r="M289">
        <v>1</v>
      </c>
      <c r="N289">
        <v>1</v>
      </c>
      <c r="O289" t="s">
        <v>1462</v>
      </c>
      <c r="P289" t="s">
        <v>1447</v>
      </c>
      <c r="Q289" t="s">
        <v>1447</v>
      </c>
    </row>
    <row r="290" spans="1:17" x14ac:dyDescent="0.25">
      <c r="A290" t="s">
        <v>8</v>
      </c>
      <c r="B290" t="s">
        <v>519</v>
      </c>
      <c r="C290" t="s">
        <v>10</v>
      </c>
      <c r="D290" t="s">
        <v>21</v>
      </c>
      <c r="E290" t="s">
        <v>27</v>
      </c>
      <c r="F290" t="s">
        <v>554</v>
      </c>
      <c r="G290" t="s">
        <v>555</v>
      </c>
      <c r="H290" t="s">
        <v>1463</v>
      </c>
      <c r="I290" t="s">
        <v>1452</v>
      </c>
      <c r="J290" t="s">
        <v>1467</v>
      </c>
      <c r="K290" t="s">
        <v>1446</v>
      </c>
      <c r="L290" t="s">
        <v>473</v>
      </c>
      <c r="M290">
        <v>1</v>
      </c>
      <c r="N290">
        <v>1</v>
      </c>
      <c r="O290" t="s">
        <v>1462</v>
      </c>
      <c r="P290" t="s">
        <v>1447</v>
      </c>
      <c r="Q290" t="s">
        <v>1447</v>
      </c>
    </row>
    <row r="291" spans="1:17" x14ac:dyDescent="0.25">
      <c r="A291" t="s">
        <v>8</v>
      </c>
      <c r="B291" t="s">
        <v>519</v>
      </c>
      <c r="C291" t="s">
        <v>10</v>
      </c>
      <c r="D291" t="s">
        <v>21</v>
      </c>
      <c r="E291" t="s">
        <v>30</v>
      </c>
      <c r="F291" t="s">
        <v>556</v>
      </c>
      <c r="G291" t="s">
        <v>239</v>
      </c>
      <c r="H291" t="s">
        <v>1463</v>
      </c>
      <c r="I291" t="s">
        <v>1452</v>
      </c>
      <c r="J291" t="s">
        <v>1467</v>
      </c>
      <c r="K291" t="s">
        <v>1446</v>
      </c>
      <c r="L291" t="s">
        <v>473</v>
      </c>
      <c r="M291">
        <v>0</v>
      </c>
      <c r="N291">
        <v>1</v>
      </c>
      <c r="O291" t="s">
        <v>1462</v>
      </c>
      <c r="P291" t="s">
        <v>1447</v>
      </c>
      <c r="Q291" t="s">
        <v>1447</v>
      </c>
    </row>
    <row r="292" spans="1:17" x14ac:dyDescent="0.25">
      <c r="A292" t="s">
        <v>8</v>
      </c>
      <c r="B292" t="s">
        <v>519</v>
      </c>
      <c r="C292" t="s">
        <v>10</v>
      </c>
      <c r="D292" t="s">
        <v>21</v>
      </c>
      <c r="E292" t="s">
        <v>33</v>
      </c>
      <c r="F292" t="s">
        <v>557</v>
      </c>
      <c r="G292" t="s">
        <v>558</v>
      </c>
      <c r="H292" t="s">
        <v>1463</v>
      </c>
      <c r="I292" t="s">
        <v>1452</v>
      </c>
      <c r="J292" t="s">
        <v>1467</v>
      </c>
      <c r="K292" t="s">
        <v>1446</v>
      </c>
      <c r="L292" t="s">
        <v>473</v>
      </c>
      <c r="M292">
        <v>0</v>
      </c>
      <c r="N292">
        <v>1</v>
      </c>
      <c r="O292" t="s">
        <v>1462</v>
      </c>
      <c r="P292" t="s">
        <v>1447</v>
      </c>
      <c r="Q292" t="s">
        <v>1447</v>
      </c>
    </row>
    <row r="293" spans="1:17" x14ac:dyDescent="0.25">
      <c r="A293" t="s">
        <v>8</v>
      </c>
      <c r="B293" t="s">
        <v>519</v>
      </c>
      <c r="C293" t="s">
        <v>14</v>
      </c>
      <c r="D293" t="s">
        <v>10</v>
      </c>
      <c r="E293" t="s">
        <v>10</v>
      </c>
      <c r="F293" t="s">
        <v>559</v>
      </c>
      <c r="G293" t="s">
        <v>221</v>
      </c>
      <c r="H293" t="s">
        <v>1463</v>
      </c>
      <c r="I293" t="s">
        <v>1449</v>
      </c>
      <c r="J293" t="s">
        <v>1467</v>
      </c>
      <c r="K293" t="s">
        <v>1446</v>
      </c>
      <c r="L293" t="s">
        <v>473</v>
      </c>
      <c r="M293">
        <v>1</v>
      </c>
      <c r="N293">
        <v>1</v>
      </c>
      <c r="O293" t="s">
        <v>1462</v>
      </c>
      <c r="P293" t="s">
        <v>1447</v>
      </c>
      <c r="Q293" t="s">
        <v>1447</v>
      </c>
    </row>
    <row r="294" spans="1:17" x14ac:dyDescent="0.25">
      <c r="A294" t="s">
        <v>8</v>
      </c>
      <c r="B294" t="s">
        <v>519</v>
      </c>
      <c r="C294" t="s">
        <v>14</v>
      </c>
      <c r="D294" t="s">
        <v>10</v>
      </c>
      <c r="E294" t="s">
        <v>14</v>
      </c>
      <c r="F294" t="s">
        <v>560</v>
      </c>
      <c r="G294" t="s">
        <v>223</v>
      </c>
      <c r="H294" t="s">
        <v>1463</v>
      </c>
      <c r="I294" t="s">
        <v>1449</v>
      </c>
      <c r="J294" t="s">
        <v>1467</v>
      </c>
      <c r="K294" t="s">
        <v>1446</v>
      </c>
      <c r="L294" t="s">
        <v>473</v>
      </c>
      <c r="M294">
        <v>1</v>
      </c>
      <c r="N294">
        <v>1</v>
      </c>
      <c r="O294" t="s">
        <v>1462</v>
      </c>
      <c r="P294" t="s">
        <v>1447</v>
      </c>
      <c r="Q294" t="s">
        <v>1447</v>
      </c>
    </row>
    <row r="295" spans="1:17" x14ac:dyDescent="0.25">
      <c r="A295" t="s">
        <v>8</v>
      </c>
      <c r="B295" t="s">
        <v>519</v>
      </c>
      <c r="C295" t="s">
        <v>14</v>
      </c>
      <c r="D295" t="s">
        <v>10</v>
      </c>
      <c r="E295" t="s">
        <v>21</v>
      </c>
      <c r="F295" t="s">
        <v>561</v>
      </c>
      <c r="G295" t="s">
        <v>225</v>
      </c>
      <c r="H295" t="s">
        <v>1463</v>
      </c>
      <c r="I295" t="s">
        <v>1449</v>
      </c>
      <c r="J295" t="s">
        <v>1467</v>
      </c>
      <c r="K295" t="s">
        <v>1446</v>
      </c>
      <c r="L295" t="s">
        <v>473</v>
      </c>
      <c r="M295">
        <v>0.5</v>
      </c>
      <c r="N295">
        <v>1</v>
      </c>
      <c r="O295" t="s">
        <v>1462</v>
      </c>
      <c r="P295" t="s">
        <v>1447</v>
      </c>
      <c r="Q295" t="s">
        <v>1447</v>
      </c>
    </row>
    <row r="296" spans="1:17" x14ac:dyDescent="0.25">
      <c r="A296" t="s">
        <v>8</v>
      </c>
      <c r="B296" t="s">
        <v>519</v>
      </c>
      <c r="C296" t="s">
        <v>14</v>
      </c>
      <c r="D296" t="s">
        <v>10</v>
      </c>
      <c r="E296" t="s">
        <v>24</v>
      </c>
      <c r="F296" t="s">
        <v>562</v>
      </c>
      <c r="G296" t="s">
        <v>532</v>
      </c>
      <c r="H296" t="s">
        <v>1463</v>
      </c>
      <c r="I296" t="s">
        <v>1449</v>
      </c>
      <c r="J296" t="s">
        <v>1467</v>
      </c>
      <c r="K296" t="s">
        <v>1446</v>
      </c>
      <c r="L296" t="s">
        <v>473</v>
      </c>
      <c r="M296">
        <v>0</v>
      </c>
      <c r="N296">
        <v>1</v>
      </c>
      <c r="O296" t="s">
        <v>1462</v>
      </c>
      <c r="P296" t="s">
        <v>1447</v>
      </c>
      <c r="Q296" t="s">
        <v>1447</v>
      </c>
    </row>
    <row r="297" spans="1:17" x14ac:dyDescent="0.25">
      <c r="A297" t="s">
        <v>8</v>
      </c>
      <c r="B297" t="s">
        <v>519</v>
      </c>
      <c r="C297" t="s">
        <v>14</v>
      </c>
      <c r="D297" t="s">
        <v>14</v>
      </c>
      <c r="E297" t="s">
        <v>10</v>
      </c>
      <c r="F297" t="s">
        <v>563</v>
      </c>
      <c r="G297" t="s">
        <v>228</v>
      </c>
      <c r="H297" t="s">
        <v>1463</v>
      </c>
      <c r="I297" t="s">
        <v>1451</v>
      </c>
      <c r="J297" t="s">
        <v>1467</v>
      </c>
      <c r="K297" t="s">
        <v>1446</v>
      </c>
      <c r="L297" t="s">
        <v>473</v>
      </c>
      <c r="M297">
        <v>1</v>
      </c>
      <c r="N297">
        <v>1</v>
      </c>
      <c r="O297" t="s">
        <v>1462</v>
      </c>
      <c r="P297" t="s">
        <v>1447</v>
      </c>
      <c r="Q297" t="s">
        <v>1447</v>
      </c>
    </row>
    <row r="298" spans="1:17" x14ac:dyDescent="0.25">
      <c r="A298" t="s">
        <v>8</v>
      </c>
      <c r="B298" t="s">
        <v>519</v>
      </c>
      <c r="C298" t="s">
        <v>14</v>
      </c>
      <c r="D298" t="s">
        <v>14</v>
      </c>
      <c r="E298" t="s">
        <v>14</v>
      </c>
      <c r="F298" t="s">
        <v>564</v>
      </c>
      <c r="G298" t="s">
        <v>230</v>
      </c>
      <c r="H298" t="s">
        <v>1463</v>
      </c>
      <c r="I298" t="s">
        <v>1451</v>
      </c>
      <c r="J298" t="s">
        <v>1467</v>
      </c>
      <c r="K298" t="s">
        <v>1446</v>
      </c>
      <c r="L298" t="s">
        <v>473</v>
      </c>
      <c r="M298">
        <v>1</v>
      </c>
      <c r="N298">
        <v>1</v>
      </c>
      <c r="O298" t="s">
        <v>1462</v>
      </c>
      <c r="P298" t="s">
        <v>1447</v>
      </c>
      <c r="Q298" t="s">
        <v>1447</v>
      </c>
    </row>
    <row r="299" spans="1:17" x14ac:dyDescent="0.25">
      <c r="A299" t="s">
        <v>8</v>
      </c>
      <c r="B299" t="s">
        <v>519</v>
      </c>
      <c r="C299" t="s">
        <v>14</v>
      </c>
      <c r="D299" t="s">
        <v>14</v>
      </c>
      <c r="E299" t="s">
        <v>21</v>
      </c>
      <c r="F299" t="s">
        <v>565</v>
      </c>
      <c r="G299" t="s">
        <v>232</v>
      </c>
      <c r="H299" t="s">
        <v>1463</v>
      </c>
      <c r="I299" t="s">
        <v>1451</v>
      </c>
      <c r="J299" t="s">
        <v>1467</v>
      </c>
      <c r="K299" t="s">
        <v>1446</v>
      </c>
      <c r="L299" t="s">
        <v>473</v>
      </c>
      <c r="M299">
        <v>0.5</v>
      </c>
      <c r="N299">
        <v>1</v>
      </c>
      <c r="O299" t="s">
        <v>1462</v>
      </c>
      <c r="P299" t="s">
        <v>1447</v>
      </c>
      <c r="Q299" t="s">
        <v>1447</v>
      </c>
    </row>
    <row r="300" spans="1:17" x14ac:dyDescent="0.25">
      <c r="A300" t="s">
        <v>8</v>
      </c>
      <c r="B300" t="s">
        <v>519</v>
      </c>
      <c r="C300" t="s">
        <v>14</v>
      </c>
      <c r="D300" t="s">
        <v>14</v>
      </c>
      <c r="E300" t="s">
        <v>24</v>
      </c>
      <c r="F300" t="s">
        <v>566</v>
      </c>
      <c r="G300" t="s">
        <v>545</v>
      </c>
      <c r="H300" t="s">
        <v>1463</v>
      </c>
      <c r="I300" t="s">
        <v>1451</v>
      </c>
      <c r="J300" t="s">
        <v>1467</v>
      </c>
      <c r="K300" t="s">
        <v>1446</v>
      </c>
      <c r="L300" t="s">
        <v>473</v>
      </c>
      <c r="M300">
        <v>0</v>
      </c>
      <c r="N300">
        <v>1</v>
      </c>
      <c r="O300" t="s">
        <v>1462</v>
      </c>
      <c r="P300" t="s">
        <v>1447</v>
      </c>
      <c r="Q300" t="s">
        <v>1447</v>
      </c>
    </row>
    <row r="301" spans="1:17" x14ac:dyDescent="0.25">
      <c r="A301" t="s">
        <v>8</v>
      </c>
      <c r="B301" t="s">
        <v>519</v>
      </c>
      <c r="C301" t="s">
        <v>14</v>
      </c>
      <c r="D301" t="s">
        <v>21</v>
      </c>
      <c r="E301" t="s">
        <v>10</v>
      </c>
      <c r="F301" t="s">
        <v>567</v>
      </c>
      <c r="G301" t="s">
        <v>235</v>
      </c>
      <c r="H301" t="s">
        <v>1463</v>
      </c>
      <c r="I301" t="s">
        <v>1452</v>
      </c>
      <c r="J301" t="s">
        <v>1467</v>
      </c>
      <c r="K301" t="s">
        <v>1446</v>
      </c>
      <c r="L301" t="s">
        <v>473</v>
      </c>
      <c r="M301">
        <v>1</v>
      </c>
      <c r="N301">
        <v>1</v>
      </c>
      <c r="O301" t="s">
        <v>1462</v>
      </c>
      <c r="P301" t="s">
        <v>1447</v>
      </c>
      <c r="Q301" t="s">
        <v>1447</v>
      </c>
    </row>
    <row r="302" spans="1:17" x14ac:dyDescent="0.25">
      <c r="A302" t="s">
        <v>8</v>
      </c>
      <c r="B302" t="s">
        <v>519</v>
      </c>
      <c r="C302" t="s">
        <v>14</v>
      </c>
      <c r="D302" t="s">
        <v>21</v>
      </c>
      <c r="E302" t="s">
        <v>14</v>
      </c>
      <c r="F302" t="s">
        <v>568</v>
      </c>
      <c r="G302" t="s">
        <v>237</v>
      </c>
      <c r="H302" t="s">
        <v>1463</v>
      </c>
      <c r="I302" t="s">
        <v>1452</v>
      </c>
      <c r="J302" t="s">
        <v>1467</v>
      </c>
      <c r="K302" t="s">
        <v>1446</v>
      </c>
      <c r="L302" t="s">
        <v>473</v>
      </c>
      <c r="M302">
        <v>1</v>
      </c>
      <c r="N302">
        <v>1</v>
      </c>
      <c r="O302" t="s">
        <v>1462</v>
      </c>
      <c r="P302" t="s">
        <v>1447</v>
      </c>
      <c r="Q302" t="s">
        <v>1447</v>
      </c>
    </row>
    <row r="303" spans="1:17" x14ac:dyDescent="0.25">
      <c r="A303" t="s">
        <v>8</v>
      </c>
      <c r="B303" t="s">
        <v>519</v>
      </c>
      <c r="C303" t="s">
        <v>14</v>
      </c>
      <c r="D303" t="s">
        <v>21</v>
      </c>
      <c r="E303" t="s">
        <v>21</v>
      </c>
      <c r="F303" t="s">
        <v>569</v>
      </c>
      <c r="G303" t="s">
        <v>239</v>
      </c>
      <c r="H303" t="s">
        <v>1463</v>
      </c>
      <c r="I303" t="s">
        <v>1452</v>
      </c>
      <c r="J303" t="s">
        <v>1467</v>
      </c>
      <c r="K303" t="s">
        <v>1446</v>
      </c>
      <c r="L303" t="s">
        <v>473</v>
      </c>
      <c r="M303">
        <v>1</v>
      </c>
      <c r="N303">
        <v>1</v>
      </c>
      <c r="O303" t="s">
        <v>1462</v>
      </c>
      <c r="P303" t="s">
        <v>1447</v>
      </c>
      <c r="Q303" t="s">
        <v>1447</v>
      </c>
    </row>
    <row r="304" spans="1:17" x14ac:dyDescent="0.25">
      <c r="A304" t="s">
        <v>8</v>
      </c>
      <c r="B304" t="s">
        <v>519</v>
      </c>
      <c r="C304" t="s">
        <v>14</v>
      </c>
      <c r="D304" t="s">
        <v>21</v>
      </c>
      <c r="E304" t="s">
        <v>24</v>
      </c>
      <c r="F304" t="s">
        <v>570</v>
      </c>
      <c r="G304" t="s">
        <v>558</v>
      </c>
      <c r="H304" t="s">
        <v>1463</v>
      </c>
      <c r="I304" t="s">
        <v>1452</v>
      </c>
      <c r="J304" t="s">
        <v>1467</v>
      </c>
      <c r="K304" t="s">
        <v>1446</v>
      </c>
      <c r="L304" t="s">
        <v>473</v>
      </c>
      <c r="M304">
        <v>0</v>
      </c>
      <c r="N304">
        <v>1</v>
      </c>
      <c r="O304" t="s">
        <v>1462</v>
      </c>
      <c r="P304" t="s">
        <v>1447</v>
      </c>
      <c r="Q304" t="s">
        <v>1447</v>
      </c>
    </row>
    <row r="305" spans="1:17" x14ac:dyDescent="0.25">
      <c r="A305" t="s">
        <v>8</v>
      </c>
      <c r="B305" t="s">
        <v>519</v>
      </c>
      <c r="C305" t="s">
        <v>21</v>
      </c>
      <c r="D305" t="s">
        <v>10</v>
      </c>
      <c r="E305" t="s">
        <v>10</v>
      </c>
      <c r="F305" t="s">
        <v>571</v>
      </c>
      <c r="G305" t="s">
        <v>572</v>
      </c>
      <c r="H305" t="s">
        <v>1463</v>
      </c>
      <c r="I305" t="s">
        <v>1449</v>
      </c>
      <c r="J305" t="s">
        <v>1467</v>
      </c>
      <c r="K305" t="s">
        <v>1446</v>
      </c>
      <c r="L305" t="s">
        <v>473</v>
      </c>
      <c r="M305">
        <v>1</v>
      </c>
      <c r="N305">
        <v>1</v>
      </c>
      <c r="O305" t="s">
        <v>1462</v>
      </c>
      <c r="P305" t="s">
        <v>1447</v>
      </c>
      <c r="Q305" t="s">
        <v>1447</v>
      </c>
    </row>
    <row r="306" spans="1:17" x14ac:dyDescent="0.25">
      <c r="A306" t="s">
        <v>8</v>
      </c>
      <c r="B306" t="s">
        <v>519</v>
      </c>
      <c r="C306" t="s">
        <v>21</v>
      </c>
      <c r="D306" t="s">
        <v>10</v>
      </c>
      <c r="E306" t="s">
        <v>14</v>
      </c>
      <c r="F306" t="s">
        <v>573</v>
      </c>
      <c r="G306" t="s">
        <v>225</v>
      </c>
      <c r="H306" t="s">
        <v>1463</v>
      </c>
      <c r="I306" t="s">
        <v>1449</v>
      </c>
      <c r="J306" t="s">
        <v>1467</v>
      </c>
      <c r="K306" t="s">
        <v>1446</v>
      </c>
      <c r="L306" t="s">
        <v>473</v>
      </c>
      <c r="M306">
        <v>1</v>
      </c>
      <c r="N306">
        <v>1</v>
      </c>
      <c r="O306" t="s">
        <v>1462</v>
      </c>
      <c r="P306" t="s">
        <v>1447</v>
      </c>
      <c r="Q306" t="s">
        <v>1447</v>
      </c>
    </row>
    <row r="307" spans="1:17" x14ac:dyDescent="0.25">
      <c r="A307" t="s">
        <v>8</v>
      </c>
      <c r="B307" t="s">
        <v>519</v>
      </c>
      <c r="C307" t="s">
        <v>21</v>
      </c>
      <c r="D307" t="s">
        <v>10</v>
      </c>
      <c r="E307" t="s">
        <v>21</v>
      </c>
      <c r="F307" t="s">
        <v>574</v>
      </c>
      <c r="G307" t="s">
        <v>532</v>
      </c>
      <c r="H307" t="s">
        <v>1463</v>
      </c>
      <c r="I307" t="s">
        <v>1449</v>
      </c>
      <c r="J307" t="s">
        <v>1467</v>
      </c>
      <c r="K307" t="s">
        <v>1446</v>
      </c>
      <c r="L307" t="s">
        <v>473</v>
      </c>
      <c r="M307">
        <v>0</v>
      </c>
      <c r="N307">
        <v>1</v>
      </c>
      <c r="O307" t="s">
        <v>1462</v>
      </c>
      <c r="P307" t="s">
        <v>1447</v>
      </c>
      <c r="Q307" t="s">
        <v>1447</v>
      </c>
    </row>
    <row r="308" spans="1:17" x14ac:dyDescent="0.25">
      <c r="A308" t="s">
        <v>8</v>
      </c>
      <c r="B308" t="s">
        <v>519</v>
      </c>
      <c r="C308" t="s">
        <v>21</v>
      </c>
      <c r="D308" t="s">
        <v>14</v>
      </c>
      <c r="E308" t="s">
        <v>10</v>
      </c>
      <c r="F308" t="s">
        <v>575</v>
      </c>
      <c r="G308" t="s">
        <v>576</v>
      </c>
      <c r="H308" t="s">
        <v>1463</v>
      </c>
      <c r="I308" t="s">
        <v>1451</v>
      </c>
      <c r="J308" t="s">
        <v>1467</v>
      </c>
      <c r="K308" t="s">
        <v>1446</v>
      </c>
      <c r="L308" t="s">
        <v>473</v>
      </c>
      <c r="M308">
        <v>1</v>
      </c>
      <c r="N308">
        <v>1</v>
      </c>
      <c r="O308" t="s">
        <v>1462</v>
      </c>
      <c r="P308" t="s">
        <v>1447</v>
      </c>
      <c r="Q308" t="s">
        <v>1447</v>
      </c>
    </row>
    <row r="309" spans="1:17" x14ac:dyDescent="0.25">
      <c r="A309" t="s">
        <v>8</v>
      </c>
      <c r="B309" t="s">
        <v>519</v>
      </c>
      <c r="C309" t="s">
        <v>21</v>
      </c>
      <c r="D309" t="s">
        <v>14</v>
      </c>
      <c r="E309" t="s">
        <v>14</v>
      </c>
      <c r="F309" t="s">
        <v>577</v>
      </c>
      <c r="G309" t="s">
        <v>232</v>
      </c>
      <c r="H309" t="s">
        <v>1463</v>
      </c>
      <c r="I309" t="s">
        <v>1451</v>
      </c>
      <c r="J309" t="s">
        <v>1467</v>
      </c>
      <c r="K309" t="s">
        <v>1446</v>
      </c>
      <c r="L309" t="s">
        <v>473</v>
      </c>
      <c r="M309">
        <v>1</v>
      </c>
      <c r="N309">
        <v>1</v>
      </c>
      <c r="O309" t="s">
        <v>1462</v>
      </c>
      <c r="P309" t="s">
        <v>1447</v>
      </c>
      <c r="Q309" t="s">
        <v>1447</v>
      </c>
    </row>
    <row r="310" spans="1:17" x14ac:dyDescent="0.25">
      <c r="A310" t="s">
        <v>8</v>
      </c>
      <c r="B310" t="s">
        <v>519</v>
      </c>
      <c r="C310" t="s">
        <v>21</v>
      </c>
      <c r="D310" t="s">
        <v>14</v>
      </c>
      <c r="E310" t="s">
        <v>21</v>
      </c>
      <c r="F310" t="s">
        <v>578</v>
      </c>
      <c r="G310" t="s">
        <v>545</v>
      </c>
      <c r="H310" t="s">
        <v>1463</v>
      </c>
      <c r="I310" t="s">
        <v>1451</v>
      </c>
      <c r="J310" t="s">
        <v>1467</v>
      </c>
      <c r="K310" t="s">
        <v>1446</v>
      </c>
      <c r="L310" t="s">
        <v>473</v>
      </c>
      <c r="M310">
        <v>0</v>
      </c>
      <c r="N310">
        <v>1</v>
      </c>
      <c r="O310" t="s">
        <v>1462</v>
      </c>
      <c r="P310" t="s">
        <v>1447</v>
      </c>
      <c r="Q310" t="s">
        <v>1447</v>
      </c>
    </row>
    <row r="311" spans="1:17" x14ac:dyDescent="0.25">
      <c r="A311" t="s">
        <v>8</v>
      </c>
      <c r="B311" t="s">
        <v>519</v>
      </c>
      <c r="C311" t="s">
        <v>21</v>
      </c>
      <c r="D311" t="s">
        <v>21</v>
      </c>
      <c r="E311" t="s">
        <v>10</v>
      </c>
      <c r="F311" t="s">
        <v>579</v>
      </c>
      <c r="G311" t="s">
        <v>580</v>
      </c>
      <c r="H311" t="s">
        <v>1463</v>
      </c>
      <c r="I311" t="s">
        <v>1452</v>
      </c>
      <c r="J311" t="s">
        <v>1467</v>
      </c>
      <c r="K311" t="s">
        <v>1446</v>
      </c>
      <c r="L311" t="s">
        <v>473</v>
      </c>
      <c r="M311">
        <v>1</v>
      </c>
      <c r="N311">
        <v>1</v>
      </c>
      <c r="O311" t="s">
        <v>1462</v>
      </c>
      <c r="P311" t="s">
        <v>1447</v>
      </c>
      <c r="Q311" t="s">
        <v>1447</v>
      </c>
    </row>
    <row r="312" spans="1:17" x14ac:dyDescent="0.25">
      <c r="A312" t="s">
        <v>8</v>
      </c>
      <c r="B312" t="s">
        <v>519</v>
      </c>
      <c r="C312" t="s">
        <v>21</v>
      </c>
      <c r="D312" t="s">
        <v>21</v>
      </c>
      <c r="E312" t="s">
        <v>14</v>
      </c>
      <c r="F312" t="s">
        <v>581</v>
      </c>
      <c r="G312" t="s">
        <v>239</v>
      </c>
      <c r="H312" t="s">
        <v>1463</v>
      </c>
      <c r="I312" t="s">
        <v>1452</v>
      </c>
      <c r="J312" t="s">
        <v>1467</v>
      </c>
      <c r="K312" t="s">
        <v>1446</v>
      </c>
      <c r="L312" t="s">
        <v>473</v>
      </c>
      <c r="M312">
        <v>1</v>
      </c>
      <c r="N312">
        <v>1</v>
      </c>
      <c r="O312" t="s">
        <v>1462</v>
      </c>
      <c r="P312" t="s">
        <v>1447</v>
      </c>
      <c r="Q312" t="s">
        <v>1447</v>
      </c>
    </row>
    <row r="313" spans="1:17" x14ac:dyDescent="0.25">
      <c r="A313" t="s">
        <v>8</v>
      </c>
      <c r="B313" t="s">
        <v>519</v>
      </c>
      <c r="C313" t="s">
        <v>21</v>
      </c>
      <c r="D313" t="s">
        <v>21</v>
      </c>
      <c r="E313" t="s">
        <v>21</v>
      </c>
      <c r="F313" t="s">
        <v>582</v>
      </c>
      <c r="G313" t="s">
        <v>558</v>
      </c>
      <c r="H313" t="s">
        <v>1463</v>
      </c>
      <c r="I313" t="s">
        <v>1452</v>
      </c>
      <c r="J313" t="s">
        <v>1467</v>
      </c>
      <c r="K313" t="s">
        <v>1446</v>
      </c>
      <c r="L313" t="s">
        <v>473</v>
      </c>
      <c r="M313">
        <v>0</v>
      </c>
      <c r="N313">
        <v>1</v>
      </c>
      <c r="O313" t="s">
        <v>1462</v>
      </c>
      <c r="P313" t="s">
        <v>1447</v>
      </c>
      <c r="Q313" t="s">
        <v>1447</v>
      </c>
    </row>
    <row r="314" spans="1:17" x14ac:dyDescent="0.25">
      <c r="A314" t="s">
        <v>8</v>
      </c>
      <c r="B314" t="s">
        <v>583</v>
      </c>
      <c r="C314" t="s">
        <v>10</v>
      </c>
      <c r="D314" t="s">
        <v>10</v>
      </c>
      <c r="E314" t="s">
        <v>10</v>
      </c>
      <c r="F314" t="s">
        <v>584</v>
      </c>
      <c r="G314" t="s">
        <v>133</v>
      </c>
      <c r="H314" t="s">
        <v>1463</v>
      </c>
      <c r="I314" t="s">
        <v>1449</v>
      </c>
      <c r="J314" t="s">
        <v>1468</v>
      </c>
      <c r="K314" t="s">
        <v>1450</v>
      </c>
      <c r="L314" t="s">
        <v>1461</v>
      </c>
      <c r="M314">
        <v>1</v>
      </c>
      <c r="N314">
        <v>1.5</v>
      </c>
      <c r="O314" t="s">
        <v>1462</v>
      </c>
      <c r="P314" t="s">
        <v>1448</v>
      </c>
      <c r="Q314" t="s">
        <v>1447</v>
      </c>
    </row>
    <row r="315" spans="1:17" x14ac:dyDescent="0.25">
      <c r="A315" t="s">
        <v>8</v>
      </c>
      <c r="B315" t="s">
        <v>583</v>
      </c>
      <c r="C315" t="s">
        <v>10</v>
      </c>
      <c r="D315" t="s">
        <v>10</v>
      </c>
      <c r="E315" t="s">
        <v>14</v>
      </c>
      <c r="F315" t="s">
        <v>585</v>
      </c>
      <c r="G315" t="s">
        <v>135</v>
      </c>
      <c r="H315" t="s">
        <v>1463</v>
      </c>
      <c r="I315" t="s">
        <v>1449</v>
      </c>
      <c r="J315" t="s">
        <v>1468</v>
      </c>
      <c r="K315" t="s">
        <v>1450</v>
      </c>
      <c r="L315" t="s">
        <v>1461</v>
      </c>
      <c r="M315">
        <v>0.8</v>
      </c>
      <c r="N315">
        <v>1.5</v>
      </c>
      <c r="O315" t="s">
        <v>1462</v>
      </c>
      <c r="P315" t="s">
        <v>1448</v>
      </c>
      <c r="Q315" t="s">
        <v>1447</v>
      </c>
    </row>
    <row r="316" spans="1:17" x14ac:dyDescent="0.25">
      <c r="A316" t="s">
        <v>8</v>
      </c>
      <c r="B316" t="s">
        <v>583</v>
      </c>
      <c r="C316" t="s">
        <v>10</v>
      </c>
      <c r="D316" t="s">
        <v>10</v>
      </c>
      <c r="E316" t="s">
        <v>21</v>
      </c>
      <c r="F316" t="s">
        <v>586</v>
      </c>
      <c r="G316" t="s">
        <v>137</v>
      </c>
      <c r="H316" t="s">
        <v>1463</v>
      </c>
      <c r="I316" t="s">
        <v>1449</v>
      </c>
      <c r="J316" t="s">
        <v>1468</v>
      </c>
      <c r="K316" t="s">
        <v>1450</v>
      </c>
      <c r="L316" t="s">
        <v>1461</v>
      </c>
      <c r="M316">
        <v>0.6</v>
      </c>
      <c r="N316">
        <v>1.5</v>
      </c>
      <c r="O316" t="s">
        <v>1462</v>
      </c>
      <c r="P316" t="s">
        <v>1448</v>
      </c>
      <c r="Q316" t="s">
        <v>1447</v>
      </c>
    </row>
    <row r="317" spans="1:17" x14ac:dyDescent="0.25">
      <c r="A317" t="s">
        <v>8</v>
      </c>
      <c r="B317" t="s">
        <v>583</v>
      </c>
      <c r="C317" t="s">
        <v>10</v>
      </c>
      <c r="D317" t="s">
        <v>10</v>
      </c>
      <c r="E317" t="s">
        <v>24</v>
      </c>
      <c r="F317" t="s">
        <v>587</v>
      </c>
      <c r="G317" t="s">
        <v>139</v>
      </c>
      <c r="H317" t="s">
        <v>1463</v>
      </c>
      <c r="I317" t="s">
        <v>1449</v>
      </c>
      <c r="J317" t="s">
        <v>1468</v>
      </c>
      <c r="K317" t="s">
        <v>1450</v>
      </c>
      <c r="L317" t="s">
        <v>1461</v>
      </c>
      <c r="M317">
        <v>0.4</v>
      </c>
      <c r="N317">
        <v>1.5</v>
      </c>
      <c r="O317" t="s">
        <v>1462</v>
      </c>
      <c r="P317" t="s">
        <v>1448</v>
      </c>
      <c r="Q317" t="s">
        <v>1447</v>
      </c>
    </row>
    <row r="318" spans="1:17" x14ac:dyDescent="0.25">
      <c r="A318" t="s">
        <v>8</v>
      </c>
      <c r="B318" t="s">
        <v>583</v>
      </c>
      <c r="C318" t="s">
        <v>10</v>
      </c>
      <c r="D318" t="s">
        <v>10</v>
      </c>
      <c r="E318" t="s">
        <v>27</v>
      </c>
      <c r="F318" t="s">
        <v>588</v>
      </c>
      <c r="G318" t="s">
        <v>141</v>
      </c>
      <c r="H318" t="s">
        <v>1463</v>
      </c>
      <c r="I318" t="s">
        <v>1449</v>
      </c>
      <c r="J318" t="s">
        <v>1468</v>
      </c>
      <c r="K318" t="s">
        <v>1450</v>
      </c>
      <c r="L318" t="s">
        <v>1461</v>
      </c>
      <c r="M318">
        <v>0.2</v>
      </c>
      <c r="N318">
        <v>1.5</v>
      </c>
      <c r="O318" t="s">
        <v>1462</v>
      </c>
      <c r="P318" t="s">
        <v>1448</v>
      </c>
      <c r="Q318" t="s">
        <v>1447</v>
      </c>
    </row>
    <row r="319" spans="1:17" x14ac:dyDescent="0.25">
      <c r="A319" t="s">
        <v>8</v>
      </c>
      <c r="B319" t="s">
        <v>583</v>
      </c>
      <c r="C319" t="s">
        <v>10</v>
      </c>
      <c r="D319" t="s">
        <v>10</v>
      </c>
      <c r="E319" t="s">
        <v>30</v>
      </c>
      <c r="F319" t="s">
        <v>589</v>
      </c>
      <c r="G319" t="s">
        <v>143</v>
      </c>
      <c r="H319" t="s">
        <v>1463</v>
      </c>
      <c r="I319" t="s">
        <v>1449</v>
      </c>
      <c r="J319" t="s">
        <v>1468</v>
      </c>
      <c r="K319" t="s">
        <v>1450</v>
      </c>
      <c r="L319" t="s">
        <v>1461</v>
      </c>
      <c r="M319">
        <v>0</v>
      </c>
      <c r="N319">
        <v>1.5</v>
      </c>
      <c r="O319" t="s">
        <v>1462</v>
      </c>
      <c r="P319" t="s">
        <v>1448</v>
      </c>
      <c r="Q319" t="s">
        <v>1447</v>
      </c>
    </row>
    <row r="320" spans="1:17" x14ac:dyDescent="0.25">
      <c r="A320" t="s">
        <v>8</v>
      </c>
      <c r="B320" t="s">
        <v>583</v>
      </c>
      <c r="C320" t="s">
        <v>10</v>
      </c>
      <c r="D320" t="s">
        <v>10</v>
      </c>
      <c r="E320" t="s">
        <v>33</v>
      </c>
      <c r="F320" t="s">
        <v>590</v>
      </c>
      <c r="G320" t="s">
        <v>591</v>
      </c>
      <c r="H320" t="s">
        <v>1463</v>
      </c>
      <c r="I320" t="s">
        <v>1449</v>
      </c>
      <c r="J320" t="s">
        <v>1468</v>
      </c>
      <c r="K320" t="s">
        <v>1450</v>
      </c>
      <c r="L320" t="s">
        <v>1461</v>
      </c>
      <c r="M320">
        <v>0</v>
      </c>
      <c r="N320">
        <v>1.5</v>
      </c>
      <c r="O320" t="s">
        <v>1462</v>
      </c>
      <c r="P320" t="s">
        <v>1448</v>
      </c>
      <c r="Q320" t="s">
        <v>1447</v>
      </c>
    </row>
    <row r="321" spans="1:17" x14ac:dyDescent="0.25">
      <c r="A321" t="s">
        <v>8</v>
      </c>
      <c r="B321" t="s">
        <v>583</v>
      </c>
      <c r="C321" t="s">
        <v>10</v>
      </c>
      <c r="D321" t="s">
        <v>14</v>
      </c>
      <c r="E321" t="s">
        <v>10</v>
      </c>
      <c r="F321" t="s">
        <v>592</v>
      </c>
      <c r="G321" t="s">
        <v>147</v>
      </c>
      <c r="H321" t="s">
        <v>1463</v>
      </c>
      <c r="I321" t="s">
        <v>1451</v>
      </c>
      <c r="J321" t="s">
        <v>1468</v>
      </c>
      <c r="K321" t="s">
        <v>1450</v>
      </c>
      <c r="L321" t="s">
        <v>1461</v>
      </c>
      <c r="M321">
        <v>1</v>
      </c>
      <c r="N321">
        <v>1.5</v>
      </c>
      <c r="O321" t="s">
        <v>1462</v>
      </c>
      <c r="P321" t="s">
        <v>1448</v>
      </c>
      <c r="Q321" t="s">
        <v>1447</v>
      </c>
    </row>
    <row r="322" spans="1:17" x14ac:dyDescent="0.25">
      <c r="A322" t="s">
        <v>8</v>
      </c>
      <c r="B322" t="s">
        <v>583</v>
      </c>
      <c r="C322" t="s">
        <v>10</v>
      </c>
      <c r="D322" t="s">
        <v>14</v>
      </c>
      <c r="E322" t="s">
        <v>14</v>
      </c>
      <c r="F322" t="s">
        <v>593</v>
      </c>
      <c r="G322" t="s">
        <v>149</v>
      </c>
      <c r="H322" t="s">
        <v>1463</v>
      </c>
      <c r="I322" t="s">
        <v>1451</v>
      </c>
      <c r="J322" t="s">
        <v>1468</v>
      </c>
      <c r="K322" t="s">
        <v>1450</v>
      </c>
      <c r="L322" t="s">
        <v>1461</v>
      </c>
      <c r="M322">
        <v>0.8</v>
      </c>
      <c r="N322">
        <v>1.5</v>
      </c>
      <c r="O322" t="s">
        <v>1462</v>
      </c>
      <c r="P322" t="s">
        <v>1448</v>
      </c>
      <c r="Q322" t="s">
        <v>1447</v>
      </c>
    </row>
    <row r="323" spans="1:17" x14ac:dyDescent="0.25">
      <c r="A323" t="s">
        <v>8</v>
      </c>
      <c r="B323" t="s">
        <v>583</v>
      </c>
      <c r="C323" t="s">
        <v>10</v>
      </c>
      <c r="D323" t="s">
        <v>14</v>
      </c>
      <c r="E323" t="s">
        <v>21</v>
      </c>
      <c r="F323" t="s">
        <v>594</v>
      </c>
      <c r="G323" t="s">
        <v>151</v>
      </c>
      <c r="H323" t="s">
        <v>1463</v>
      </c>
      <c r="I323" t="s">
        <v>1451</v>
      </c>
      <c r="J323" t="s">
        <v>1468</v>
      </c>
      <c r="K323" t="s">
        <v>1450</v>
      </c>
      <c r="L323" t="s">
        <v>1461</v>
      </c>
      <c r="M323">
        <v>0.6</v>
      </c>
      <c r="N323">
        <v>1.5</v>
      </c>
      <c r="O323" t="s">
        <v>1462</v>
      </c>
      <c r="P323" t="s">
        <v>1448</v>
      </c>
      <c r="Q323" t="s">
        <v>1447</v>
      </c>
    </row>
    <row r="324" spans="1:17" x14ac:dyDescent="0.25">
      <c r="A324" t="s">
        <v>8</v>
      </c>
      <c r="B324" t="s">
        <v>583</v>
      </c>
      <c r="C324" t="s">
        <v>10</v>
      </c>
      <c r="D324" t="s">
        <v>14</v>
      </c>
      <c r="E324" t="s">
        <v>24</v>
      </c>
      <c r="F324" t="s">
        <v>595</v>
      </c>
      <c r="G324" t="s">
        <v>153</v>
      </c>
      <c r="H324" t="s">
        <v>1463</v>
      </c>
      <c r="I324" t="s">
        <v>1451</v>
      </c>
      <c r="J324" t="s">
        <v>1468</v>
      </c>
      <c r="K324" t="s">
        <v>1450</v>
      </c>
      <c r="L324" t="s">
        <v>1461</v>
      </c>
      <c r="M324">
        <v>0.4</v>
      </c>
      <c r="N324">
        <v>1.5</v>
      </c>
      <c r="O324" t="s">
        <v>1462</v>
      </c>
      <c r="P324" t="s">
        <v>1448</v>
      </c>
      <c r="Q324" t="s">
        <v>1447</v>
      </c>
    </row>
    <row r="325" spans="1:17" x14ac:dyDescent="0.25">
      <c r="A325" t="s">
        <v>8</v>
      </c>
      <c r="B325" t="s">
        <v>583</v>
      </c>
      <c r="C325" t="s">
        <v>10</v>
      </c>
      <c r="D325" t="s">
        <v>14</v>
      </c>
      <c r="E325" t="s">
        <v>27</v>
      </c>
      <c r="F325" t="s">
        <v>596</v>
      </c>
      <c r="G325" t="s">
        <v>155</v>
      </c>
      <c r="H325" t="s">
        <v>1463</v>
      </c>
      <c r="I325" t="s">
        <v>1451</v>
      </c>
      <c r="J325" t="s">
        <v>1468</v>
      </c>
      <c r="K325" t="s">
        <v>1450</v>
      </c>
      <c r="L325" t="s">
        <v>1461</v>
      </c>
      <c r="M325">
        <v>0.2</v>
      </c>
      <c r="N325">
        <v>1.5</v>
      </c>
      <c r="O325" t="s">
        <v>1462</v>
      </c>
      <c r="P325" t="s">
        <v>1448</v>
      </c>
      <c r="Q325" t="s">
        <v>1447</v>
      </c>
    </row>
    <row r="326" spans="1:17" x14ac:dyDescent="0.25">
      <c r="A326" t="s">
        <v>8</v>
      </c>
      <c r="B326" t="s">
        <v>583</v>
      </c>
      <c r="C326" t="s">
        <v>10</v>
      </c>
      <c r="D326" t="s">
        <v>14</v>
      </c>
      <c r="E326" t="s">
        <v>30</v>
      </c>
      <c r="F326" t="s">
        <v>597</v>
      </c>
      <c r="G326" t="s">
        <v>157</v>
      </c>
      <c r="H326" t="s">
        <v>1463</v>
      </c>
      <c r="I326" t="s">
        <v>1451</v>
      </c>
      <c r="J326" t="s">
        <v>1468</v>
      </c>
      <c r="K326" t="s">
        <v>1450</v>
      </c>
      <c r="L326" t="s">
        <v>1461</v>
      </c>
      <c r="M326">
        <v>0</v>
      </c>
      <c r="N326">
        <v>1.5</v>
      </c>
      <c r="O326" t="s">
        <v>1462</v>
      </c>
      <c r="P326" t="s">
        <v>1448</v>
      </c>
      <c r="Q326" t="s">
        <v>1447</v>
      </c>
    </row>
    <row r="327" spans="1:17" x14ac:dyDescent="0.25">
      <c r="A327" t="s">
        <v>8</v>
      </c>
      <c r="B327" t="s">
        <v>583</v>
      </c>
      <c r="C327" t="s">
        <v>10</v>
      </c>
      <c r="D327" t="s">
        <v>14</v>
      </c>
      <c r="E327" t="s">
        <v>33</v>
      </c>
      <c r="F327" t="s">
        <v>598</v>
      </c>
      <c r="G327" t="s">
        <v>599</v>
      </c>
      <c r="H327" t="s">
        <v>1463</v>
      </c>
      <c r="I327" t="s">
        <v>1451</v>
      </c>
      <c r="J327" t="s">
        <v>1468</v>
      </c>
      <c r="K327" t="s">
        <v>1450</v>
      </c>
      <c r="L327" t="s">
        <v>1461</v>
      </c>
      <c r="M327">
        <v>0</v>
      </c>
      <c r="N327">
        <v>1.5</v>
      </c>
      <c r="O327" t="s">
        <v>1462</v>
      </c>
      <c r="P327" t="s">
        <v>1448</v>
      </c>
      <c r="Q327" t="s">
        <v>1447</v>
      </c>
    </row>
    <row r="328" spans="1:17" x14ac:dyDescent="0.25">
      <c r="A328" t="s">
        <v>8</v>
      </c>
      <c r="B328" t="s">
        <v>583</v>
      </c>
      <c r="C328" t="s">
        <v>10</v>
      </c>
      <c r="D328" t="s">
        <v>21</v>
      </c>
      <c r="E328" t="s">
        <v>10</v>
      </c>
      <c r="F328" t="s">
        <v>600</v>
      </c>
      <c r="G328" t="s">
        <v>161</v>
      </c>
      <c r="H328" t="s">
        <v>1463</v>
      </c>
      <c r="I328" t="s">
        <v>1452</v>
      </c>
      <c r="J328" t="s">
        <v>1468</v>
      </c>
      <c r="K328" t="s">
        <v>1450</v>
      </c>
      <c r="L328" t="s">
        <v>1461</v>
      </c>
      <c r="M328">
        <v>1</v>
      </c>
      <c r="N328">
        <v>1.5</v>
      </c>
      <c r="O328" t="s">
        <v>1462</v>
      </c>
      <c r="P328" t="s">
        <v>1448</v>
      </c>
      <c r="Q328" t="s">
        <v>1447</v>
      </c>
    </row>
    <row r="329" spans="1:17" x14ac:dyDescent="0.25">
      <c r="A329" t="s">
        <v>8</v>
      </c>
      <c r="B329" t="s">
        <v>583</v>
      </c>
      <c r="C329" t="s">
        <v>10</v>
      </c>
      <c r="D329" t="s">
        <v>21</v>
      </c>
      <c r="E329" t="s">
        <v>14</v>
      </c>
      <c r="F329" t="s">
        <v>601</v>
      </c>
      <c r="G329" t="s">
        <v>163</v>
      </c>
      <c r="H329" t="s">
        <v>1463</v>
      </c>
      <c r="I329" t="s">
        <v>1452</v>
      </c>
      <c r="J329" t="s">
        <v>1468</v>
      </c>
      <c r="K329" t="s">
        <v>1450</v>
      </c>
      <c r="L329" t="s">
        <v>1461</v>
      </c>
      <c r="M329">
        <v>0.8</v>
      </c>
      <c r="N329">
        <v>1.5</v>
      </c>
      <c r="O329" t="s">
        <v>1462</v>
      </c>
      <c r="P329" t="s">
        <v>1448</v>
      </c>
      <c r="Q329" t="s">
        <v>1447</v>
      </c>
    </row>
    <row r="330" spans="1:17" x14ac:dyDescent="0.25">
      <c r="A330" t="s">
        <v>8</v>
      </c>
      <c r="B330" t="s">
        <v>583</v>
      </c>
      <c r="C330" t="s">
        <v>10</v>
      </c>
      <c r="D330" t="s">
        <v>21</v>
      </c>
      <c r="E330" t="s">
        <v>21</v>
      </c>
      <c r="F330" t="s">
        <v>602</v>
      </c>
      <c r="G330" t="s">
        <v>165</v>
      </c>
      <c r="H330" t="s">
        <v>1463</v>
      </c>
      <c r="I330" t="s">
        <v>1452</v>
      </c>
      <c r="J330" t="s">
        <v>1468</v>
      </c>
      <c r="K330" t="s">
        <v>1450</v>
      </c>
      <c r="L330" t="s">
        <v>1461</v>
      </c>
      <c r="M330">
        <v>0.6</v>
      </c>
      <c r="N330">
        <v>1.5</v>
      </c>
      <c r="O330" t="s">
        <v>1462</v>
      </c>
      <c r="P330" t="s">
        <v>1448</v>
      </c>
      <c r="Q330" t="s">
        <v>1447</v>
      </c>
    </row>
    <row r="331" spans="1:17" x14ac:dyDescent="0.25">
      <c r="A331" t="s">
        <v>8</v>
      </c>
      <c r="B331" t="s">
        <v>583</v>
      </c>
      <c r="C331" t="s">
        <v>10</v>
      </c>
      <c r="D331" t="s">
        <v>21</v>
      </c>
      <c r="E331" t="s">
        <v>24</v>
      </c>
      <c r="F331" t="s">
        <v>603</v>
      </c>
      <c r="G331" t="s">
        <v>167</v>
      </c>
      <c r="H331" t="s">
        <v>1463</v>
      </c>
      <c r="I331" t="s">
        <v>1452</v>
      </c>
      <c r="J331" t="s">
        <v>1468</v>
      </c>
      <c r="K331" t="s">
        <v>1450</v>
      </c>
      <c r="L331" t="s">
        <v>1461</v>
      </c>
      <c r="M331">
        <v>0.4</v>
      </c>
      <c r="N331">
        <v>1.5</v>
      </c>
      <c r="O331" t="s">
        <v>1462</v>
      </c>
      <c r="P331" t="s">
        <v>1448</v>
      </c>
      <c r="Q331" t="s">
        <v>1447</v>
      </c>
    </row>
    <row r="332" spans="1:17" x14ac:dyDescent="0.25">
      <c r="A332" t="s">
        <v>8</v>
      </c>
      <c r="B332" t="s">
        <v>583</v>
      </c>
      <c r="C332" t="s">
        <v>10</v>
      </c>
      <c r="D332" t="s">
        <v>21</v>
      </c>
      <c r="E332" t="s">
        <v>27</v>
      </c>
      <c r="F332" t="s">
        <v>604</v>
      </c>
      <c r="G332" t="s">
        <v>169</v>
      </c>
      <c r="H332" t="s">
        <v>1463</v>
      </c>
      <c r="I332" t="s">
        <v>1452</v>
      </c>
      <c r="J332" t="s">
        <v>1468</v>
      </c>
      <c r="K332" t="s">
        <v>1450</v>
      </c>
      <c r="L332" t="s">
        <v>1461</v>
      </c>
      <c r="M332">
        <v>0.2</v>
      </c>
      <c r="N332">
        <v>1.5</v>
      </c>
      <c r="O332" t="s">
        <v>1462</v>
      </c>
      <c r="P332" t="s">
        <v>1448</v>
      </c>
      <c r="Q332" t="s">
        <v>1447</v>
      </c>
    </row>
    <row r="333" spans="1:17" x14ac:dyDescent="0.25">
      <c r="A333" t="s">
        <v>8</v>
      </c>
      <c r="B333" t="s">
        <v>583</v>
      </c>
      <c r="C333" t="s">
        <v>10</v>
      </c>
      <c r="D333" t="s">
        <v>21</v>
      </c>
      <c r="E333" t="s">
        <v>30</v>
      </c>
      <c r="F333" t="s">
        <v>605</v>
      </c>
      <c r="G333" t="s">
        <v>171</v>
      </c>
      <c r="H333" t="s">
        <v>1463</v>
      </c>
      <c r="I333" t="s">
        <v>1452</v>
      </c>
      <c r="J333" t="s">
        <v>1468</v>
      </c>
      <c r="K333" t="s">
        <v>1450</v>
      </c>
      <c r="L333" t="s">
        <v>1461</v>
      </c>
      <c r="M333">
        <v>0</v>
      </c>
      <c r="N333">
        <v>1.5</v>
      </c>
      <c r="O333" t="s">
        <v>1462</v>
      </c>
      <c r="P333" t="s">
        <v>1448</v>
      </c>
      <c r="Q333" t="s">
        <v>1447</v>
      </c>
    </row>
    <row r="334" spans="1:17" x14ac:dyDescent="0.25">
      <c r="A334" t="s">
        <v>8</v>
      </c>
      <c r="B334" t="s">
        <v>583</v>
      </c>
      <c r="C334" t="s">
        <v>10</v>
      </c>
      <c r="D334" t="s">
        <v>21</v>
      </c>
      <c r="E334" t="s">
        <v>33</v>
      </c>
      <c r="F334" t="s">
        <v>606</v>
      </c>
      <c r="G334" t="s">
        <v>607</v>
      </c>
      <c r="H334" t="s">
        <v>1463</v>
      </c>
      <c r="I334" t="s">
        <v>1452</v>
      </c>
      <c r="J334" t="s">
        <v>1468</v>
      </c>
      <c r="K334" t="s">
        <v>1450</v>
      </c>
      <c r="L334" t="s">
        <v>1461</v>
      </c>
      <c r="M334">
        <v>0</v>
      </c>
      <c r="N334">
        <v>1.5</v>
      </c>
      <c r="O334" t="s">
        <v>1462</v>
      </c>
      <c r="P334" t="s">
        <v>1448</v>
      </c>
      <c r="Q334" t="s">
        <v>1447</v>
      </c>
    </row>
    <row r="335" spans="1:17" x14ac:dyDescent="0.25">
      <c r="A335" t="s">
        <v>8</v>
      </c>
      <c r="B335" t="s">
        <v>583</v>
      </c>
      <c r="C335" t="s">
        <v>14</v>
      </c>
      <c r="D335" t="s">
        <v>10</v>
      </c>
      <c r="E335" t="s">
        <v>10</v>
      </c>
      <c r="F335" t="s">
        <v>608</v>
      </c>
      <c r="G335" t="s">
        <v>133</v>
      </c>
      <c r="H335" t="s">
        <v>1463</v>
      </c>
      <c r="I335" t="s">
        <v>1449</v>
      </c>
      <c r="J335" t="s">
        <v>1468</v>
      </c>
      <c r="K335" t="s">
        <v>1453</v>
      </c>
      <c r="L335" t="s">
        <v>1461</v>
      </c>
      <c r="M335">
        <v>1</v>
      </c>
      <c r="N335">
        <v>1.5</v>
      </c>
      <c r="O335" t="s">
        <v>1462</v>
      </c>
      <c r="P335" t="s">
        <v>1448</v>
      </c>
      <c r="Q335" t="s">
        <v>1447</v>
      </c>
    </row>
    <row r="336" spans="1:17" x14ac:dyDescent="0.25">
      <c r="A336" t="s">
        <v>8</v>
      </c>
      <c r="B336" t="s">
        <v>583</v>
      </c>
      <c r="C336" t="s">
        <v>14</v>
      </c>
      <c r="D336" t="s">
        <v>10</v>
      </c>
      <c r="E336" t="s">
        <v>14</v>
      </c>
      <c r="F336" t="s">
        <v>609</v>
      </c>
      <c r="G336" t="s">
        <v>135</v>
      </c>
      <c r="H336" t="s">
        <v>1463</v>
      </c>
      <c r="I336" t="s">
        <v>1449</v>
      </c>
      <c r="J336" t="s">
        <v>1468</v>
      </c>
      <c r="K336" t="s">
        <v>1453</v>
      </c>
      <c r="L336" t="s">
        <v>1461</v>
      </c>
      <c r="M336">
        <v>0.8</v>
      </c>
      <c r="N336">
        <v>1.5</v>
      </c>
      <c r="O336" t="s">
        <v>1462</v>
      </c>
      <c r="P336" t="s">
        <v>1448</v>
      </c>
      <c r="Q336" t="s">
        <v>1447</v>
      </c>
    </row>
    <row r="337" spans="1:17" x14ac:dyDescent="0.25">
      <c r="A337" t="s">
        <v>8</v>
      </c>
      <c r="B337" t="s">
        <v>583</v>
      </c>
      <c r="C337" t="s">
        <v>14</v>
      </c>
      <c r="D337" t="s">
        <v>10</v>
      </c>
      <c r="E337" t="s">
        <v>21</v>
      </c>
      <c r="F337" t="s">
        <v>610</v>
      </c>
      <c r="G337" t="s">
        <v>137</v>
      </c>
      <c r="H337" t="s">
        <v>1463</v>
      </c>
      <c r="I337" t="s">
        <v>1449</v>
      </c>
      <c r="J337" t="s">
        <v>1468</v>
      </c>
      <c r="K337" t="s">
        <v>1453</v>
      </c>
      <c r="L337" t="s">
        <v>1461</v>
      </c>
      <c r="M337">
        <v>0.6</v>
      </c>
      <c r="N337">
        <v>1.5</v>
      </c>
      <c r="O337" t="s">
        <v>1462</v>
      </c>
      <c r="P337" t="s">
        <v>1448</v>
      </c>
      <c r="Q337" t="s">
        <v>1447</v>
      </c>
    </row>
    <row r="338" spans="1:17" x14ac:dyDescent="0.25">
      <c r="A338" t="s">
        <v>8</v>
      </c>
      <c r="B338" t="s">
        <v>583</v>
      </c>
      <c r="C338" t="s">
        <v>14</v>
      </c>
      <c r="D338" t="s">
        <v>10</v>
      </c>
      <c r="E338" t="s">
        <v>24</v>
      </c>
      <c r="F338" t="s">
        <v>611</v>
      </c>
      <c r="G338" t="s">
        <v>139</v>
      </c>
      <c r="H338" t="s">
        <v>1463</v>
      </c>
      <c r="I338" t="s">
        <v>1449</v>
      </c>
      <c r="J338" t="s">
        <v>1468</v>
      </c>
      <c r="K338" t="s">
        <v>1453</v>
      </c>
      <c r="L338" t="s">
        <v>1461</v>
      </c>
      <c r="M338">
        <v>0.4</v>
      </c>
      <c r="N338">
        <v>1.5</v>
      </c>
      <c r="O338" t="s">
        <v>1462</v>
      </c>
      <c r="P338" t="s">
        <v>1448</v>
      </c>
      <c r="Q338" t="s">
        <v>1447</v>
      </c>
    </row>
    <row r="339" spans="1:17" x14ac:dyDescent="0.25">
      <c r="A339" t="s">
        <v>8</v>
      </c>
      <c r="B339" t="s">
        <v>583</v>
      </c>
      <c r="C339" t="s">
        <v>14</v>
      </c>
      <c r="D339" t="s">
        <v>10</v>
      </c>
      <c r="E339" t="s">
        <v>27</v>
      </c>
      <c r="F339" t="s">
        <v>612</v>
      </c>
      <c r="G339" t="s">
        <v>141</v>
      </c>
      <c r="H339" t="s">
        <v>1463</v>
      </c>
      <c r="I339" t="s">
        <v>1449</v>
      </c>
      <c r="J339" t="s">
        <v>1468</v>
      </c>
      <c r="K339" t="s">
        <v>1453</v>
      </c>
      <c r="L339" t="s">
        <v>1461</v>
      </c>
      <c r="M339">
        <v>0.2</v>
      </c>
      <c r="N339">
        <v>1.5</v>
      </c>
      <c r="O339" t="s">
        <v>1462</v>
      </c>
      <c r="P339" t="s">
        <v>1448</v>
      </c>
      <c r="Q339" t="s">
        <v>1447</v>
      </c>
    </row>
    <row r="340" spans="1:17" x14ac:dyDescent="0.25">
      <c r="A340" t="s">
        <v>8</v>
      </c>
      <c r="B340" t="s">
        <v>583</v>
      </c>
      <c r="C340" t="s">
        <v>14</v>
      </c>
      <c r="D340" t="s">
        <v>10</v>
      </c>
      <c r="E340" t="s">
        <v>30</v>
      </c>
      <c r="F340" t="s">
        <v>613</v>
      </c>
      <c r="G340" t="s">
        <v>143</v>
      </c>
      <c r="H340" t="s">
        <v>1463</v>
      </c>
      <c r="I340" t="s">
        <v>1449</v>
      </c>
      <c r="J340" t="s">
        <v>1468</v>
      </c>
      <c r="K340" t="s">
        <v>1453</v>
      </c>
      <c r="L340" t="s">
        <v>1461</v>
      </c>
      <c r="M340">
        <v>0</v>
      </c>
      <c r="N340">
        <v>1.5</v>
      </c>
      <c r="O340" t="s">
        <v>1462</v>
      </c>
      <c r="P340" t="s">
        <v>1448</v>
      </c>
      <c r="Q340" t="s">
        <v>1447</v>
      </c>
    </row>
    <row r="341" spans="1:17" x14ac:dyDescent="0.25">
      <c r="A341" t="s">
        <v>8</v>
      </c>
      <c r="B341" t="s">
        <v>583</v>
      </c>
      <c r="C341" t="s">
        <v>14</v>
      </c>
      <c r="D341" t="s">
        <v>10</v>
      </c>
      <c r="E341" t="s">
        <v>33</v>
      </c>
      <c r="F341" t="s">
        <v>614</v>
      </c>
      <c r="G341" t="s">
        <v>591</v>
      </c>
      <c r="H341" t="s">
        <v>1463</v>
      </c>
      <c r="I341" t="s">
        <v>1449</v>
      </c>
      <c r="J341" t="s">
        <v>1468</v>
      </c>
      <c r="K341" t="s">
        <v>1453</v>
      </c>
      <c r="L341" t="s">
        <v>1461</v>
      </c>
      <c r="M341">
        <v>0</v>
      </c>
      <c r="N341">
        <v>1.5</v>
      </c>
      <c r="O341" t="s">
        <v>1462</v>
      </c>
      <c r="P341" t="s">
        <v>1448</v>
      </c>
      <c r="Q341" t="s">
        <v>1447</v>
      </c>
    </row>
    <row r="342" spans="1:17" x14ac:dyDescent="0.25">
      <c r="A342" t="s">
        <v>8</v>
      </c>
      <c r="B342" t="s">
        <v>583</v>
      </c>
      <c r="C342" t="s">
        <v>14</v>
      </c>
      <c r="D342" t="s">
        <v>14</v>
      </c>
      <c r="E342" t="s">
        <v>10</v>
      </c>
      <c r="F342" t="s">
        <v>615</v>
      </c>
      <c r="G342" t="s">
        <v>147</v>
      </c>
      <c r="H342" t="s">
        <v>1463</v>
      </c>
      <c r="I342" t="s">
        <v>1451</v>
      </c>
      <c r="J342" t="s">
        <v>1468</v>
      </c>
      <c r="K342" t="s">
        <v>1453</v>
      </c>
      <c r="L342" t="s">
        <v>1461</v>
      </c>
      <c r="M342">
        <v>1</v>
      </c>
      <c r="N342">
        <v>1.5</v>
      </c>
      <c r="O342" t="s">
        <v>1462</v>
      </c>
      <c r="P342" t="s">
        <v>1448</v>
      </c>
      <c r="Q342" t="s">
        <v>1447</v>
      </c>
    </row>
    <row r="343" spans="1:17" x14ac:dyDescent="0.25">
      <c r="A343" t="s">
        <v>8</v>
      </c>
      <c r="B343" t="s">
        <v>583</v>
      </c>
      <c r="C343" t="s">
        <v>14</v>
      </c>
      <c r="D343" t="s">
        <v>14</v>
      </c>
      <c r="E343" t="s">
        <v>14</v>
      </c>
      <c r="F343" t="s">
        <v>616</v>
      </c>
      <c r="G343" t="s">
        <v>149</v>
      </c>
      <c r="H343" t="s">
        <v>1463</v>
      </c>
      <c r="I343" t="s">
        <v>1451</v>
      </c>
      <c r="J343" t="s">
        <v>1468</v>
      </c>
      <c r="K343" t="s">
        <v>1453</v>
      </c>
      <c r="L343" t="s">
        <v>1461</v>
      </c>
      <c r="M343">
        <v>0.8</v>
      </c>
      <c r="N343">
        <v>1.5</v>
      </c>
      <c r="O343" t="s">
        <v>1462</v>
      </c>
      <c r="P343" t="s">
        <v>1448</v>
      </c>
      <c r="Q343" t="s">
        <v>1447</v>
      </c>
    </row>
    <row r="344" spans="1:17" x14ac:dyDescent="0.25">
      <c r="A344" t="s">
        <v>8</v>
      </c>
      <c r="B344" t="s">
        <v>583</v>
      </c>
      <c r="C344" t="s">
        <v>14</v>
      </c>
      <c r="D344" t="s">
        <v>14</v>
      </c>
      <c r="E344" t="s">
        <v>21</v>
      </c>
      <c r="F344" t="s">
        <v>617</v>
      </c>
      <c r="G344" t="s">
        <v>151</v>
      </c>
      <c r="H344" t="s">
        <v>1463</v>
      </c>
      <c r="I344" t="s">
        <v>1451</v>
      </c>
      <c r="J344" t="s">
        <v>1468</v>
      </c>
      <c r="K344" t="s">
        <v>1453</v>
      </c>
      <c r="L344" t="s">
        <v>1461</v>
      </c>
      <c r="M344">
        <v>0.6</v>
      </c>
      <c r="N344">
        <v>1.5</v>
      </c>
      <c r="O344" t="s">
        <v>1462</v>
      </c>
      <c r="P344" t="s">
        <v>1448</v>
      </c>
      <c r="Q344" t="s">
        <v>1447</v>
      </c>
    </row>
    <row r="345" spans="1:17" x14ac:dyDescent="0.25">
      <c r="A345" t="s">
        <v>8</v>
      </c>
      <c r="B345" t="s">
        <v>583</v>
      </c>
      <c r="C345" t="s">
        <v>14</v>
      </c>
      <c r="D345" t="s">
        <v>14</v>
      </c>
      <c r="E345" t="s">
        <v>24</v>
      </c>
      <c r="F345" t="s">
        <v>618</v>
      </c>
      <c r="G345" t="s">
        <v>153</v>
      </c>
      <c r="H345" t="s">
        <v>1463</v>
      </c>
      <c r="I345" t="s">
        <v>1451</v>
      </c>
      <c r="J345" t="s">
        <v>1468</v>
      </c>
      <c r="K345" t="s">
        <v>1453</v>
      </c>
      <c r="L345" t="s">
        <v>1461</v>
      </c>
      <c r="M345">
        <v>0.4</v>
      </c>
      <c r="N345">
        <v>1.5</v>
      </c>
      <c r="O345" t="s">
        <v>1462</v>
      </c>
      <c r="P345" t="s">
        <v>1448</v>
      </c>
      <c r="Q345" t="s">
        <v>1447</v>
      </c>
    </row>
    <row r="346" spans="1:17" x14ac:dyDescent="0.25">
      <c r="A346" t="s">
        <v>8</v>
      </c>
      <c r="B346" t="s">
        <v>583</v>
      </c>
      <c r="C346" t="s">
        <v>14</v>
      </c>
      <c r="D346" t="s">
        <v>14</v>
      </c>
      <c r="E346" t="s">
        <v>27</v>
      </c>
      <c r="F346" t="s">
        <v>619</v>
      </c>
      <c r="G346" t="s">
        <v>155</v>
      </c>
      <c r="H346" t="s">
        <v>1463</v>
      </c>
      <c r="I346" t="s">
        <v>1451</v>
      </c>
      <c r="J346" t="s">
        <v>1468</v>
      </c>
      <c r="K346" t="s">
        <v>1453</v>
      </c>
      <c r="L346" t="s">
        <v>1461</v>
      </c>
      <c r="M346">
        <v>0.2</v>
      </c>
      <c r="N346">
        <v>1.5</v>
      </c>
      <c r="O346" t="s">
        <v>1462</v>
      </c>
      <c r="P346" t="s">
        <v>1448</v>
      </c>
      <c r="Q346" t="s">
        <v>1447</v>
      </c>
    </row>
    <row r="347" spans="1:17" x14ac:dyDescent="0.25">
      <c r="A347" t="s">
        <v>8</v>
      </c>
      <c r="B347" t="s">
        <v>583</v>
      </c>
      <c r="C347" t="s">
        <v>14</v>
      </c>
      <c r="D347" t="s">
        <v>14</v>
      </c>
      <c r="E347" t="s">
        <v>30</v>
      </c>
      <c r="F347" t="s">
        <v>620</v>
      </c>
      <c r="G347" t="s">
        <v>157</v>
      </c>
      <c r="H347" t="s">
        <v>1463</v>
      </c>
      <c r="I347" t="s">
        <v>1451</v>
      </c>
      <c r="J347" t="s">
        <v>1468</v>
      </c>
      <c r="K347" t="s">
        <v>1453</v>
      </c>
      <c r="L347" t="s">
        <v>1461</v>
      </c>
      <c r="M347">
        <v>0</v>
      </c>
      <c r="N347">
        <v>1.5</v>
      </c>
      <c r="O347" t="s">
        <v>1462</v>
      </c>
      <c r="P347" t="s">
        <v>1448</v>
      </c>
      <c r="Q347" t="s">
        <v>1447</v>
      </c>
    </row>
    <row r="348" spans="1:17" x14ac:dyDescent="0.25">
      <c r="A348" t="s">
        <v>8</v>
      </c>
      <c r="B348" t="s">
        <v>583</v>
      </c>
      <c r="C348" t="s">
        <v>14</v>
      </c>
      <c r="D348" t="s">
        <v>14</v>
      </c>
      <c r="E348" t="s">
        <v>33</v>
      </c>
      <c r="F348" t="s">
        <v>621</v>
      </c>
      <c r="G348" t="s">
        <v>599</v>
      </c>
      <c r="H348" t="s">
        <v>1463</v>
      </c>
      <c r="I348" t="s">
        <v>1451</v>
      </c>
      <c r="J348" t="s">
        <v>1468</v>
      </c>
      <c r="K348" t="s">
        <v>1453</v>
      </c>
      <c r="L348" t="s">
        <v>1461</v>
      </c>
      <c r="M348">
        <v>0</v>
      </c>
      <c r="N348">
        <v>1.5</v>
      </c>
      <c r="O348" t="s">
        <v>1462</v>
      </c>
      <c r="P348" t="s">
        <v>1448</v>
      </c>
      <c r="Q348" t="s">
        <v>1447</v>
      </c>
    </row>
    <row r="349" spans="1:17" x14ac:dyDescent="0.25">
      <c r="A349" t="s">
        <v>8</v>
      </c>
      <c r="B349" t="s">
        <v>583</v>
      </c>
      <c r="C349" t="s">
        <v>14</v>
      </c>
      <c r="D349" t="s">
        <v>21</v>
      </c>
      <c r="E349" t="s">
        <v>10</v>
      </c>
      <c r="F349" t="s">
        <v>622</v>
      </c>
      <c r="G349" t="s">
        <v>161</v>
      </c>
      <c r="H349" t="s">
        <v>1463</v>
      </c>
      <c r="I349" t="s">
        <v>1452</v>
      </c>
      <c r="J349" t="s">
        <v>1468</v>
      </c>
      <c r="K349" t="s">
        <v>1453</v>
      </c>
      <c r="L349" t="s">
        <v>1461</v>
      </c>
      <c r="M349">
        <v>1</v>
      </c>
      <c r="N349">
        <v>1.5</v>
      </c>
      <c r="O349" t="s">
        <v>1462</v>
      </c>
      <c r="P349" t="s">
        <v>1448</v>
      </c>
      <c r="Q349" t="s">
        <v>1447</v>
      </c>
    </row>
    <row r="350" spans="1:17" x14ac:dyDescent="0.25">
      <c r="A350" t="s">
        <v>8</v>
      </c>
      <c r="B350" t="s">
        <v>583</v>
      </c>
      <c r="C350" t="s">
        <v>14</v>
      </c>
      <c r="D350" t="s">
        <v>21</v>
      </c>
      <c r="E350" t="s">
        <v>14</v>
      </c>
      <c r="F350" t="s">
        <v>623</v>
      </c>
      <c r="G350" t="s">
        <v>163</v>
      </c>
      <c r="H350" t="s">
        <v>1463</v>
      </c>
      <c r="I350" t="s">
        <v>1452</v>
      </c>
      <c r="J350" t="s">
        <v>1468</v>
      </c>
      <c r="K350" t="s">
        <v>1453</v>
      </c>
      <c r="L350" t="s">
        <v>1461</v>
      </c>
      <c r="M350">
        <v>0.8</v>
      </c>
      <c r="N350">
        <v>1.5</v>
      </c>
      <c r="O350" t="s">
        <v>1462</v>
      </c>
      <c r="P350" t="s">
        <v>1448</v>
      </c>
      <c r="Q350" t="s">
        <v>1447</v>
      </c>
    </row>
    <row r="351" spans="1:17" x14ac:dyDescent="0.25">
      <c r="A351" t="s">
        <v>8</v>
      </c>
      <c r="B351" t="s">
        <v>583</v>
      </c>
      <c r="C351" t="s">
        <v>14</v>
      </c>
      <c r="D351" t="s">
        <v>21</v>
      </c>
      <c r="E351" t="s">
        <v>21</v>
      </c>
      <c r="F351" t="s">
        <v>624</v>
      </c>
      <c r="G351" t="s">
        <v>165</v>
      </c>
      <c r="H351" t="s">
        <v>1463</v>
      </c>
      <c r="I351" t="s">
        <v>1452</v>
      </c>
      <c r="J351" t="s">
        <v>1468</v>
      </c>
      <c r="K351" t="s">
        <v>1453</v>
      </c>
      <c r="L351" t="s">
        <v>1461</v>
      </c>
      <c r="M351">
        <v>0.6</v>
      </c>
      <c r="N351">
        <v>1.5</v>
      </c>
      <c r="O351" t="s">
        <v>1462</v>
      </c>
      <c r="P351" t="s">
        <v>1448</v>
      </c>
      <c r="Q351" t="s">
        <v>1447</v>
      </c>
    </row>
    <row r="352" spans="1:17" x14ac:dyDescent="0.25">
      <c r="A352" t="s">
        <v>8</v>
      </c>
      <c r="B352" t="s">
        <v>583</v>
      </c>
      <c r="C352" t="s">
        <v>14</v>
      </c>
      <c r="D352" t="s">
        <v>21</v>
      </c>
      <c r="E352" t="s">
        <v>24</v>
      </c>
      <c r="F352" t="s">
        <v>625</v>
      </c>
      <c r="G352" t="s">
        <v>167</v>
      </c>
      <c r="H352" t="s">
        <v>1463</v>
      </c>
      <c r="I352" t="s">
        <v>1452</v>
      </c>
      <c r="J352" t="s">
        <v>1468</v>
      </c>
      <c r="K352" t="s">
        <v>1453</v>
      </c>
      <c r="L352" t="s">
        <v>1461</v>
      </c>
      <c r="M352">
        <v>0.4</v>
      </c>
      <c r="N352">
        <v>1.5</v>
      </c>
      <c r="O352" t="s">
        <v>1462</v>
      </c>
      <c r="P352" t="s">
        <v>1448</v>
      </c>
      <c r="Q352" t="s">
        <v>1447</v>
      </c>
    </row>
    <row r="353" spans="1:17" x14ac:dyDescent="0.25">
      <c r="A353" t="s">
        <v>8</v>
      </c>
      <c r="B353" t="s">
        <v>583</v>
      </c>
      <c r="C353" t="s">
        <v>14</v>
      </c>
      <c r="D353" t="s">
        <v>21</v>
      </c>
      <c r="E353" t="s">
        <v>27</v>
      </c>
      <c r="F353" t="s">
        <v>626</v>
      </c>
      <c r="G353" t="s">
        <v>169</v>
      </c>
      <c r="H353" t="s">
        <v>1463</v>
      </c>
      <c r="I353" t="s">
        <v>1452</v>
      </c>
      <c r="J353" t="s">
        <v>1468</v>
      </c>
      <c r="K353" t="s">
        <v>1453</v>
      </c>
      <c r="L353" t="s">
        <v>1461</v>
      </c>
      <c r="M353">
        <v>0.2</v>
      </c>
      <c r="N353">
        <v>1.5</v>
      </c>
      <c r="O353" t="s">
        <v>1462</v>
      </c>
      <c r="P353" t="s">
        <v>1448</v>
      </c>
      <c r="Q353" t="s">
        <v>1447</v>
      </c>
    </row>
    <row r="354" spans="1:17" x14ac:dyDescent="0.25">
      <c r="A354" t="s">
        <v>8</v>
      </c>
      <c r="B354" t="s">
        <v>583</v>
      </c>
      <c r="C354" t="s">
        <v>14</v>
      </c>
      <c r="D354" t="s">
        <v>21</v>
      </c>
      <c r="E354" t="s">
        <v>30</v>
      </c>
      <c r="F354" t="s">
        <v>627</v>
      </c>
      <c r="G354" t="s">
        <v>171</v>
      </c>
      <c r="H354" t="s">
        <v>1463</v>
      </c>
      <c r="I354" t="s">
        <v>1452</v>
      </c>
      <c r="J354" t="s">
        <v>1468</v>
      </c>
      <c r="K354" t="s">
        <v>1453</v>
      </c>
      <c r="L354" t="s">
        <v>1461</v>
      </c>
      <c r="M354">
        <v>0</v>
      </c>
      <c r="N354">
        <v>1.5</v>
      </c>
      <c r="O354" t="s">
        <v>1462</v>
      </c>
      <c r="P354" t="s">
        <v>1448</v>
      </c>
      <c r="Q354" t="s">
        <v>1447</v>
      </c>
    </row>
    <row r="355" spans="1:17" x14ac:dyDescent="0.25">
      <c r="A355" t="s">
        <v>8</v>
      </c>
      <c r="B355" t="s">
        <v>583</v>
      </c>
      <c r="C355" t="s">
        <v>14</v>
      </c>
      <c r="D355" t="s">
        <v>21</v>
      </c>
      <c r="E355" t="s">
        <v>33</v>
      </c>
      <c r="F355" t="s">
        <v>628</v>
      </c>
      <c r="G355" t="s">
        <v>607</v>
      </c>
      <c r="H355" t="s">
        <v>1463</v>
      </c>
      <c r="I355" t="s">
        <v>1452</v>
      </c>
      <c r="J355" t="s">
        <v>1468</v>
      </c>
      <c r="K355" t="s">
        <v>1453</v>
      </c>
      <c r="L355" t="s">
        <v>1461</v>
      </c>
      <c r="M355">
        <v>0</v>
      </c>
      <c r="N355">
        <v>1.5</v>
      </c>
      <c r="O355" t="s">
        <v>1462</v>
      </c>
      <c r="P355" t="s">
        <v>1448</v>
      </c>
      <c r="Q355" t="s">
        <v>1447</v>
      </c>
    </row>
    <row r="356" spans="1:17" x14ac:dyDescent="0.25">
      <c r="A356" t="s">
        <v>8</v>
      </c>
      <c r="B356" t="s">
        <v>629</v>
      </c>
      <c r="C356" t="s">
        <v>10</v>
      </c>
      <c r="D356" t="s">
        <v>10</v>
      </c>
      <c r="E356" t="s">
        <v>10</v>
      </c>
      <c r="F356" t="s">
        <v>630</v>
      </c>
      <c r="G356" t="s">
        <v>631</v>
      </c>
      <c r="H356" t="s">
        <v>1463</v>
      </c>
      <c r="I356" t="s">
        <v>1449</v>
      </c>
      <c r="J356" t="s">
        <v>1468</v>
      </c>
      <c r="K356" t="s">
        <v>1446</v>
      </c>
      <c r="L356" t="s">
        <v>583</v>
      </c>
      <c r="M356">
        <v>1</v>
      </c>
      <c r="N356">
        <v>1.5</v>
      </c>
      <c r="O356" t="s">
        <v>1462</v>
      </c>
      <c r="P356" t="s">
        <v>1447</v>
      </c>
      <c r="Q356" t="s">
        <v>1447</v>
      </c>
    </row>
    <row r="357" spans="1:17" x14ac:dyDescent="0.25">
      <c r="A357" t="s">
        <v>8</v>
      </c>
      <c r="B357" t="s">
        <v>629</v>
      </c>
      <c r="C357" t="s">
        <v>10</v>
      </c>
      <c r="D357" t="s">
        <v>10</v>
      </c>
      <c r="E357" t="s">
        <v>14</v>
      </c>
      <c r="F357" t="s">
        <v>632</v>
      </c>
      <c r="G357" t="s">
        <v>633</v>
      </c>
      <c r="H357" t="s">
        <v>1463</v>
      </c>
      <c r="I357" t="s">
        <v>1449</v>
      </c>
      <c r="J357" t="s">
        <v>1468</v>
      </c>
      <c r="K357" t="s">
        <v>1446</v>
      </c>
      <c r="L357" t="s">
        <v>583</v>
      </c>
      <c r="M357">
        <v>1</v>
      </c>
      <c r="N357">
        <v>1.5</v>
      </c>
      <c r="O357" t="s">
        <v>1462</v>
      </c>
      <c r="P357" t="s">
        <v>1447</v>
      </c>
      <c r="Q357" t="s">
        <v>1447</v>
      </c>
    </row>
    <row r="358" spans="1:17" x14ac:dyDescent="0.25">
      <c r="A358" t="s">
        <v>8</v>
      </c>
      <c r="B358" t="s">
        <v>629</v>
      </c>
      <c r="C358" t="s">
        <v>10</v>
      </c>
      <c r="D358" t="s">
        <v>10</v>
      </c>
      <c r="E358" t="s">
        <v>21</v>
      </c>
      <c r="F358" t="s">
        <v>634</v>
      </c>
      <c r="G358" t="s">
        <v>635</v>
      </c>
      <c r="H358" t="s">
        <v>1463</v>
      </c>
      <c r="I358" t="s">
        <v>1449</v>
      </c>
      <c r="J358" t="s">
        <v>1468</v>
      </c>
      <c r="K358" t="s">
        <v>1446</v>
      </c>
      <c r="L358" t="s">
        <v>583</v>
      </c>
      <c r="M358">
        <v>1</v>
      </c>
      <c r="N358">
        <v>1.5</v>
      </c>
      <c r="O358" t="s">
        <v>1462</v>
      </c>
      <c r="P358" t="s">
        <v>1447</v>
      </c>
      <c r="Q358" t="s">
        <v>1447</v>
      </c>
    </row>
    <row r="359" spans="1:17" x14ac:dyDescent="0.25">
      <c r="A359" t="s">
        <v>8</v>
      </c>
      <c r="B359" t="s">
        <v>629</v>
      </c>
      <c r="C359" t="s">
        <v>10</v>
      </c>
      <c r="D359" t="s">
        <v>10</v>
      </c>
      <c r="E359" t="s">
        <v>24</v>
      </c>
      <c r="F359" t="s">
        <v>636</v>
      </c>
      <c r="G359" t="s">
        <v>637</v>
      </c>
      <c r="H359" t="s">
        <v>1463</v>
      </c>
      <c r="I359" t="s">
        <v>1449</v>
      </c>
      <c r="J359" t="s">
        <v>1468</v>
      </c>
      <c r="K359" t="s">
        <v>1446</v>
      </c>
      <c r="L359" t="s">
        <v>583</v>
      </c>
      <c r="M359">
        <v>1</v>
      </c>
      <c r="N359">
        <v>1.5</v>
      </c>
      <c r="O359" t="s">
        <v>1462</v>
      </c>
      <c r="P359" t="s">
        <v>1447</v>
      </c>
      <c r="Q359" t="s">
        <v>1447</v>
      </c>
    </row>
    <row r="360" spans="1:17" x14ac:dyDescent="0.25">
      <c r="A360" t="s">
        <v>8</v>
      </c>
      <c r="B360" t="s">
        <v>629</v>
      </c>
      <c r="C360" t="s">
        <v>10</v>
      </c>
      <c r="D360" t="s">
        <v>10</v>
      </c>
      <c r="E360" t="s">
        <v>27</v>
      </c>
      <c r="F360" t="s">
        <v>638</v>
      </c>
      <c r="G360" t="s">
        <v>639</v>
      </c>
      <c r="H360" t="s">
        <v>1463</v>
      </c>
      <c r="I360" t="s">
        <v>1449</v>
      </c>
      <c r="J360" t="s">
        <v>1468</v>
      </c>
      <c r="K360" t="s">
        <v>1446</v>
      </c>
      <c r="L360" t="s">
        <v>583</v>
      </c>
      <c r="M360">
        <v>1</v>
      </c>
      <c r="N360">
        <v>1.5</v>
      </c>
      <c r="O360" t="s">
        <v>1462</v>
      </c>
      <c r="P360" t="s">
        <v>1447</v>
      </c>
      <c r="Q360" t="s">
        <v>1447</v>
      </c>
    </row>
    <row r="361" spans="1:17" x14ac:dyDescent="0.25">
      <c r="A361" t="s">
        <v>8</v>
      </c>
      <c r="B361" t="s">
        <v>629</v>
      </c>
      <c r="C361" t="s">
        <v>10</v>
      </c>
      <c r="D361" t="s">
        <v>10</v>
      </c>
      <c r="E361" t="s">
        <v>30</v>
      </c>
      <c r="F361" t="s">
        <v>640</v>
      </c>
      <c r="G361" t="s">
        <v>641</v>
      </c>
      <c r="H361" t="s">
        <v>1463</v>
      </c>
      <c r="I361" t="s">
        <v>1449</v>
      </c>
      <c r="J361" t="s">
        <v>1468</v>
      </c>
      <c r="K361" t="s">
        <v>1446</v>
      </c>
      <c r="L361" t="s">
        <v>583</v>
      </c>
      <c r="M361">
        <v>1</v>
      </c>
      <c r="N361">
        <v>1.5</v>
      </c>
      <c r="O361" t="s">
        <v>1462</v>
      </c>
      <c r="P361" t="s">
        <v>1447</v>
      </c>
      <c r="Q361" t="s">
        <v>1447</v>
      </c>
    </row>
    <row r="362" spans="1:17" x14ac:dyDescent="0.25">
      <c r="A362" t="s">
        <v>8</v>
      </c>
      <c r="B362" t="s">
        <v>629</v>
      </c>
      <c r="C362" t="s">
        <v>10</v>
      </c>
      <c r="D362" t="s">
        <v>10</v>
      </c>
      <c r="E362" t="s">
        <v>33</v>
      </c>
      <c r="F362" t="s">
        <v>642</v>
      </c>
      <c r="G362" t="s">
        <v>643</v>
      </c>
      <c r="H362" t="s">
        <v>1463</v>
      </c>
      <c r="I362" t="s">
        <v>1449</v>
      </c>
      <c r="J362" t="s">
        <v>1468</v>
      </c>
      <c r="K362" t="s">
        <v>1446</v>
      </c>
      <c r="L362" t="s">
        <v>583</v>
      </c>
      <c r="M362">
        <v>0</v>
      </c>
      <c r="N362">
        <v>1.5</v>
      </c>
      <c r="O362" t="s">
        <v>1462</v>
      </c>
      <c r="P362" t="s">
        <v>1447</v>
      </c>
      <c r="Q362" t="s">
        <v>1447</v>
      </c>
    </row>
    <row r="363" spans="1:17" x14ac:dyDescent="0.25">
      <c r="A363" t="s">
        <v>8</v>
      </c>
      <c r="B363" t="s">
        <v>629</v>
      </c>
      <c r="C363" t="s">
        <v>10</v>
      </c>
      <c r="D363" t="s">
        <v>14</v>
      </c>
      <c r="E363" t="s">
        <v>10</v>
      </c>
      <c r="F363" t="s">
        <v>644</v>
      </c>
      <c r="G363" t="s">
        <v>645</v>
      </c>
      <c r="H363" t="s">
        <v>1463</v>
      </c>
      <c r="I363" t="s">
        <v>1451</v>
      </c>
      <c r="J363" t="s">
        <v>1468</v>
      </c>
      <c r="K363" t="s">
        <v>1446</v>
      </c>
      <c r="L363" t="s">
        <v>583</v>
      </c>
      <c r="M363">
        <v>1</v>
      </c>
      <c r="N363">
        <v>1.5</v>
      </c>
      <c r="O363" t="s">
        <v>1462</v>
      </c>
      <c r="P363" t="s">
        <v>1447</v>
      </c>
      <c r="Q363" t="s">
        <v>1447</v>
      </c>
    </row>
    <row r="364" spans="1:17" x14ac:dyDescent="0.25">
      <c r="A364" t="s">
        <v>8</v>
      </c>
      <c r="B364" t="s">
        <v>629</v>
      </c>
      <c r="C364" t="s">
        <v>10</v>
      </c>
      <c r="D364" t="s">
        <v>14</v>
      </c>
      <c r="E364" t="s">
        <v>14</v>
      </c>
      <c r="F364" t="s">
        <v>646</v>
      </c>
      <c r="G364" t="s">
        <v>647</v>
      </c>
      <c r="H364" t="s">
        <v>1463</v>
      </c>
      <c r="I364" t="s">
        <v>1451</v>
      </c>
      <c r="J364" t="s">
        <v>1468</v>
      </c>
      <c r="K364" t="s">
        <v>1446</v>
      </c>
      <c r="L364" t="s">
        <v>583</v>
      </c>
      <c r="M364">
        <v>1</v>
      </c>
      <c r="N364">
        <v>1.5</v>
      </c>
      <c r="O364" t="s">
        <v>1462</v>
      </c>
      <c r="P364" t="s">
        <v>1447</v>
      </c>
      <c r="Q364" t="s">
        <v>1447</v>
      </c>
    </row>
    <row r="365" spans="1:17" x14ac:dyDescent="0.25">
      <c r="A365" t="s">
        <v>8</v>
      </c>
      <c r="B365" t="s">
        <v>629</v>
      </c>
      <c r="C365" t="s">
        <v>10</v>
      </c>
      <c r="D365" t="s">
        <v>14</v>
      </c>
      <c r="E365" t="s">
        <v>21</v>
      </c>
      <c r="F365" t="s">
        <v>648</v>
      </c>
      <c r="G365" t="s">
        <v>649</v>
      </c>
      <c r="H365" t="s">
        <v>1463</v>
      </c>
      <c r="I365" t="s">
        <v>1451</v>
      </c>
      <c r="J365" t="s">
        <v>1468</v>
      </c>
      <c r="K365" t="s">
        <v>1446</v>
      </c>
      <c r="L365" t="s">
        <v>583</v>
      </c>
      <c r="M365">
        <v>1</v>
      </c>
      <c r="N365">
        <v>1.5</v>
      </c>
      <c r="O365" t="s">
        <v>1462</v>
      </c>
      <c r="P365" t="s">
        <v>1447</v>
      </c>
      <c r="Q365" t="s">
        <v>1447</v>
      </c>
    </row>
    <row r="366" spans="1:17" x14ac:dyDescent="0.25">
      <c r="A366" t="s">
        <v>8</v>
      </c>
      <c r="B366" t="s">
        <v>629</v>
      </c>
      <c r="C366" t="s">
        <v>10</v>
      </c>
      <c r="D366" t="s">
        <v>14</v>
      </c>
      <c r="E366" t="s">
        <v>24</v>
      </c>
      <c r="F366" t="s">
        <v>650</v>
      </c>
      <c r="G366" t="s">
        <v>651</v>
      </c>
      <c r="H366" t="s">
        <v>1463</v>
      </c>
      <c r="I366" t="s">
        <v>1451</v>
      </c>
      <c r="J366" t="s">
        <v>1468</v>
      </c>
      <c r="K366" t="s">
        <v>1446</v>
      </c>
      <c r="L366" t="s">
        <v>583</v>
      </c>
      <c r="M366">
        <v>1</v>
      </c>
      <c r="N366">
        <v>1.5</v>
      </c>
      <c r="O366" t="s">
        <v>1462</v>
      </c>
      <c r="P366" t="s">
        <v>1447</v>
      </c>
      <c r="Q366" t="s">
        <v>1447</v>
      </c>
    </row>
    <row r="367" spans="1:17" x14ac:dyDescent="0.25">
      <c r="A367" t="s">
        <v>8</v>
      </c>
      <c r="B367" t="s">
        <v>629</v>
      </c>
      <c r="C367" t="s">
        <v>10</v>
      </c>
      <c r="D367" t="s">
        <v>14</v>
      </c>
      <c r="E367" t="s">
        <v>27</v>
      </c>
      <c r="F367" t="s">
        <v>652</v>
      </c>
      <c r="G367" t="s">
        <v>653</v>
      </c>
      <c r="H367" t="s">
        <v>1463</v>
      </c>
      <c r="I367" t="s">
        <v>1451</v>
      </c>
      <c r="J367" t="s">
        <v>1468</v>
      </c>
      <c r="K367" t="s">
        <v>1446</v>
      </c>
      <c r="L367" t="s">
        <v>583</v>
      </c>
      <c r="M367">
        <v>1</v>
      </c>
      <c r="N367">
        <v>1.5</v>
      </c>
      <c r="O367" t="s">
        <v>1462</v>
      </c>
      <c r="P367" t="s">
        <v>1447</v>
      </c>
      <c r="Q367" t="s">
        <v>1447</v>
      </c>
    </row>
    <row r="368" spans="1:17" x14ac:dyDescent="0.25">
      <c r="A368" t="s">
        <v>8</v>
      </c>
      <c r="B368" t="s">
        <v>629</v>
      </c>
      <c r="C368" t="s">
        <v>10</v>
      </c>
      <c r="D368" t="s">
        <v>14</v>
      </c>
      <c r="E368" t="s">
        <v>30</v>
      </c>
      <c r="F368" t="s">
        <v>654</v>
      </c>
      <c r="G368" t="s">
        <v>655</v>
      </c>
      <c r="H368" t="s">
        <v>1463</v>
      </c>
      <c r="I368" t="s">
        <v>1451</v>
      </c>
      <c r="J368" t="s">
        <v>1468</v>
      </c>
      <c r="K368" t="s">
        <v>1446</v>
      </c>
      <c r="L368" t="s">
        <v>583</v>
      </c>
      <c r="M368">
        <v>1</v>
      </c>
      <c r="N368">
        <v>1.5</v>
      </c>
      <c r="O368" t="s">
        <v>1462</v>
      </c>
      <c r="P368" t="s">
        <v>1447</v>
      </c>
      <c r="Q368" t="s">
        <v>1447</v>
      </c>
    </row>
    <row r="369" spans="1:17" x14ac:dyDescent="0.25">
      <c r="A369" t="s">
        <v>8</v>
      </c>
      <c r="B369" t="s">
        <v>629</v>
      </c>
      <c r="C369" t="s">
        <v>10</v>
      </c>
      <c r="D369" t="s">
        <v>14</v>
      </c>
      <c r="E369" t="s">
        <v>33</v>
      </c>
      <c r="F369" t="s">
        <v>656</v>
      </c>
      <c r="G369" t="s">
        <v>657</v>
      </c>
      <c r="H369" t="s">
        <v>1463</v>
      </c>
      <c r="I369" t="s">
        <v>1451</v>
      </c>
      <c r="J369" t="s">
        <v>1468</v>
      </c>
      <c r="K369" t="s">
        <v>1446</v>
      </c>
      <c r="L369" t="s">
        <v>583</v>
      </c>
      <c r="M369">
        <v>0</v>
      </c>
      <c r="N369">
        <v>1.5</v>
      </c>
      <c r="O369" t="s">
        <v>1462</v>
      </c>
      <c r="P369" t="s">
        <v>1447</v>
      </c>
      <c r="Q369" t="s">
        <v>1447</v>
      </c>
    </row>
    <row r="370" spans="1:17" x14ac:dyDescent="0.25">
      <c r="A370" t="s">
        <v>8</v>
      </c>
      <c r="B370" t="s">
        <v>629</v>
      </c>
      <c r="C370" t="s">
        <v>10</v>
      </c>
      <c r="D370" t="s">
        <v>21</v>
      </c>
      <c r="E370" t="s">
        <v>10</v>
      </c>
      <c r="F370" t="s">
        <v>658</v>
      </c>
      <c r="G370" t="s">
        <v>659</v>
      </c>
      <c r="H370" t="s">
        <v>1463</v>
      </c>
      <c r="I370" t="s">
        <v>1452</v>
      </c>
      <c r="J370" t="s">
        <v>1468</v>
      </c>
      <c r="K370" t="s">
        <v>1446</v>
      </c>
      <c r="L370" t="s">
        <v>583</v>
      </c>
      <c r="M370">
        <v>1</v>
      </c>
      <c r="N370">
        <v>1.5</v>
      </c>
      <c r="O370" t="s">
        <v>1462</v>
      </c>
      <c r="P370" t="s">
        <v>1447</v>
      </c>
      <c r="Q370" t="s">
        <v>1447</v>
      </c>
    </row>
    <row r="371" spans="1:17" x14ac:dyDescent="0.25">
      <c r="A371" t="s">
        <v>8</v>
      </c>
      <c r="B371" t="s">
        <v>629</v>
      </c>
      <c r="C371" t="s">
        <v>10</v>
      </c>
      <c r="D371" t="s">
        <v>21</v>
      </c>
      <c r="E371" t="s">
        <v>14</v>
      </c>
      <c r="F371" t="s">
        <v>660</v>
      </c>
      <c r="G371" t="s">
        <v>661</v>
      </c>
      <c r="H371" t="s">
        <v>1463</v>
      </c>
      <c r="I371" t="s">
        <v>1452</v>
      </c>
      <c r="J371" t="s">
        <v>1468</v>
      </c>
      <c r="K371" t="s">
        <v>1446</v>
      </c>
      <c r="L371" t="s">
        <v>583</v>
      </c>
      <c r="M371">
        <v>1</v>
      </c>
      <c r="N371">
        <v>1.5</v>
      </c>
      <c r="O371" t="s">
        <v>1462</v>
      </c>
      <c r="P371" t="s">
        <v>1447</v>
      </c>
      <c r="Q371" t="s">
        <v>1447</v>
      </c>
    </row>
    <row r="372" spans="1:17" x14ac:dyDescent="0.25">
      <c r="A372" t="s">
        <v>8</v>
      </c>
      <c r="B372" t="s">
        <v>629</v>
      </c>
      <c r="C372" t="s">
        <v>10</v>
      </c>
      <c r="D372" t="s">
        <v>21</v>
      </c>
      <c r="E372" t="s">
        <v>21</v>
      </c>
      <c r="F372" t="s">
        <v>662</v>
      </c>
      <c r="G372" t="s">
        <v>663</v>
      </c>
      <c r="H372" t="s">
        <v>1463</v>
      </c>
      <c r="I372" t="s">
        <v>1452</v>
      </c>
      <c r="J372" t="s">
        <v>1468</v>
      </c>
      <c r="K372" t="s">
        <v>1446</v>
      </c>
      <c r="L372" t="s">
        <v>583</v>
      </c>
      <c r="M372">
        <v>1</v>
      </c>
      <c r="N372">
        <v>1.5</v>
      </c>
      <c r="O372" t="s">
        <v>1462</v>
      </c>
      <c r="P372" t="s">
        <v>1447</v>
      </c>
      <c r="Q372" t="s">
        <v>1447</v>
      </c>
    </row>
    <row r="373" spans="1:17" x14ac:dyDescent="0.25">
      <c r="A373" t="s">
        <v>8</v>
      </c>
      <c r="B373" t="s">
        <v>629</v>
      </c>
      <c r="C373" t="s">
        <v>10</v>
      </c>
      <c r="D373" t="s">
        <v>21</v>
      </c>
      <c r="E373" t="s">
        <v>24</v>
      </c>
      <c r="F373" t="s">
        <v>664</v>
      </c>
      <c r="G373" t="s">
        <v>665</v>
      </c>
      <c r="H373" t="s">
        <v>1463</v>
      </c>
      <c r="I373" t="s">
        <v>1452</v>
      </c>
      <c r="J373" t="s">
        <v>1468</v>
      </c>
      <c r="K373" t="s">
        <v>1446</v>
      </c>
      <c r="L373" t="s">
        <v>583</v>
      </c>
      <c r="M373">
        <v>1</v>
      </c>
      <c r="N373">
        <v>1.5</v>
      </c>
      <c r="O373" t="s">
        <v>1462</v>
      </c>
      <c r="P373" t="s">
        <v>1447</v>
      </c>
      <c r="Q373" t="s">
        <v>1447</v>
      </c>
    </row>
    <row r="374" spans="1:17" x14ac:dyDescent="0.25">
      <c r="A374" t="s">
        <v>8</v>
      </c>
      <c r="B374" t="s">
        <v>629</v>
      </c>
      <c r="C374" t="s">
        <v>10</v>
      </c>
      <c r="D374" t="s">
        <v>21</v>
      </c>
      <c r="E374" t="s">
        <v>27</v>
      </c>
      <c r="F374" t="s">
        <v>666</v>
      </c>
      <c r="G374" t="s">
        <v>667</v>
      </c>
      <c r="H374" t="s">
        <v>1463</v>
      </c>
      <c r="I374" t="s">
        <v>1452</v>
      </c>
      <c r="J374" t="s">
        <v>1468</v>
      </c>
      <c r="K374" t="s">
        <v>1446</v>
      </c>
      <c r="L374" t="s">
        <v>583</v>
      </c>
      <c r="M374">
        <v>1</v>
      </c>
      <c r="N374">
        <v>1.5</v>
      </c>
      <c r="O374" t="s">
        <v>1462</v>
      </c>
      <c r="P374" t="s">
        <v>1447</v>
      </c>
      <c r="Q374" t="s">
        <v>1447</v>
      </c>
    </row>
    <row r="375" spans="1:17" x14ac:dyDescent="0.25">
      <c r="A375" t="s">
        <v>8</v>
      </c>
      <c r="B375" t="s">
        <v>629</v>
      </c>
      <c r="C375" t="s">
        <v>10</v>
      </c>
      <c r="D375" t="s">
        <v>21</v>
      </c>
      <c r="E375" t="s">
        <v>30</v>
      </c>
      <c r="F375" t="s">
        <v>668</v>
      </c>
      <c r="G375" t="s">
        <v>669</v>
      </c>
      <c r="H375" t="s">
        <v>1463</v>
      </c>
      <c r="I375" t="s">
        <v>1452</v>
      </c>
      <c r="J375" t="s">
        <v>1468</v>
      </c>
      <c r="K375" t="s">
        <v>1446</v>
      </c>
      <c r="L375" t="s">
        <v>583</v>
      </c>
      <c r="M375">
        <v>1</v>
      </c>
      <c r="N375">
        <v>1.5</v>
      </c>
      <c r="O375" t="s">
        <v>1462</v>
      </c>
      <c r="P375" t="s">
        <v>1447</v>
      </c>
      <c r="Q375" t="s">
        <v>1447</v>
      </c>
    </row>
    <row r="376" spans="1:17" x14ac:dyDescent="0.25">
      <c r="A376" t="s">
        <v>8</v>
      </c>
      <c r="B376" t="s">
        <v>629</v>
      </c>
      <c r="C376" t="s">
        <v>10</v>
      </c>
      <c r="D376" t="s">
        <v>21</v>
      </c>
      <c r="E376" t="s">
        <v>33</v>
      </c>
      <c r="F376" t="s">
        <v>670</v>
      </c>
      <c r="G376" t="s">
        <v>671</v>
      </c>
      <c r="H376" t="s">
        <v>1463</v>
      </c>
      <c r="I376" t="s">
        <v>1452</v>
      </c>
      <c r="J376" t="s">
        <v>1468</v>
      </c>
      <c r="K376" t="s">
        <v>1446</v>
      </c>
      <c r="L376" t="s">
        <v>583</v>
      </c>
      <c r="M376">
        <v>0</v>
      </c>
      <c r="N376">
        <v>1.5</v>
      </c>
      <c r="O376" t="s">
        <v>1462</v>
      </c>
      <c r="P376" t="s">
        <v>1447</v>
      </c>
      <c r="Q376" t="s">
        <v>1447</v>
      </c>
    </row>
    <row r="377" spans="1:17" x14ac:dyDescent="0.25">
      <c r="A377" t="s">
        <v>8</v>
      </c>
      <c r="B377" t="s">
        <v>629</v>
      </c>
      <c r="C377" t="s">
        <v>14</v>
      </c>
      <c r="D377" t="s">
        <v>10</v>
      </c>
      <c r="E377" t="s">
        <v>10</v>
      </c>
      <c r="F377" t="s">
        <v>672</v>
      </c>
      <c r="G377" t="s">
        <v>673</v>
      </c>
      <c r="H377" t="s">
        <v>1463</v>
      </c>
      <c r="I377" t="s">
        <v>1449</v>
      </c>
      <c r="J377" t="s">
        <v>1468</v>
      </c>
      <c r="K377" t="s">
        <v>1446</v>
      </c>
      <c r="L377" t="s">
        <v>583</v>
      </c>
      <c r="M377">
        <v>0</v>
      </c>
      <c r="N377">
        <v>1.5</v>
      </c>
      <c r="O377" t="s">
        <v>1462</v>
      </c>
      <c r="P377" t="s">
        <v>1447</v>
      </c>
      <c r="Q377" t="s">
        <v>1447</v>
      </c>
    </row>
    <row r="378" spans="1:17" x14ac:dyDescent="0.25">
      <c r="A378" t="s">
        <v>8</v>
      </c>
      <c r="B378" t="s">
        <v>629</v>
      </c>
      <c r="C378" t="s">
        <v>14</v>
      </c>
      <c r="D378" t="s">
        <v>10</v>
      </c>
      <c r="E378" t="s">
        <v>14</v>
      </c>
      <c r="F378" t="s">
        <v>674</v>
      </c>
      <c r="G378" t="s">
        <v>675</v>
      </c>
      <c r="H378" t="s">
        <v>1463</v>
      </c>
      <c r="I378" t="s">
        <v>1449</v>
      </c>
      <c r="J378" t="s">
        <v>1468</v>
      </c>
      <c r="K378" t="s">
        <v>1446</v>
      </c>
      <c r="L378" t="s">
        <v>583</v>
      </c>
      <c r="M378">
        <v>0</v>
      </c>
      <c r="N378">
        <v>1.5</v>
      </c>
      <c r="O378" t="s">
        <v>1462</v>
      </c>
      <c r="P378" t="s">
        <v>1447</v>
      </c>
      <c r="Q378" t="s">
        <v>1447</v>
      </c>
    </row>
    <row r="379" spans="1:17" x14ac:dyDescent="0.25">
      <c r="A379" t="s">
        <v>8</v>
      </c>
      <c r="B379" t="s">
        <v>629</v>
      </c>
      <c r="C379" t="s">
        <v>14</v>
      </c>
      <c r="D379" t="s">
        <v>10</v>
      </c>
      <c r="E379" t="s">
        <v>21</v>
      </c>
      <c r="F379" t="s">
        <v>676</v>
      </c>
      <c r="G379" t="s">
        <v>643</v>
      </c>
      <c r="H379" t="s">
        <v>1463</v>
      </c>
      <c r="I379" t="s">
        <v>1449</v>
      </c>
      <c r="J379" t="s">
        <v>1468</v>
      </c>
      <c r="K379" t="s">
        <v>1446</v>
      </c>
      <c r="L379" t="s">
        <v>583</v>
      </c>
      <c r="M379">
        <v>0</v>
      </c>
      <c r="N379">
        <v>1.5</v>
      </c>
      <c r="O379" t="s">
        <v>1462</v>
      </c>
      <c r="P379" t="s">
        <v>1447</v>
      </c>
      <c r="Q379" t="s">
        <v>1447</v>
      </c>
    </row>
    <row r="380" spans="1:17" x14ac:dyDescent="0.25">
      <c r="A380" t="s">
        <v>8</v>
      </c>
      <c r="B380" t="s">
        <v>629</v>
      </c>
      <c r="C380" t="s">
        <v>14</v>
      </c>
      <c r="D380" t="s">
        <v>14</v>
      </c>
      <c r="E380" t="s">
        <v>10</v>
      </c>
      <c r="F380" t="s">
        <v>677</v>
      </c>
      <c r="G380" t="s">
        <v>678</v>
      </c>
      <c r="H380" t="s">
        <v>1463</v>
      </c>
      <c r="I380" t="s">
        <v>1451</v>
      </c>
      <c r="J380" t="s">
        <v>1468</v>
      </c>
      <c r="K380" t="s">
        <v>1446</v>
      </c>
      <c r="L380" t="s">
        <v>583</v>
      </c>
      <c r="M380">
        <v>0</v>
      </c>
      <c r="N380">
        <v>1.5</v>
      </c>
      <c r="O380" t="s">
        <v>1462</v>
      </c>
      <c r="P380" t="s">
        <v>1447</v>
      </c>
      <c r="Q380" t="s">
        <v>1447</v>
      </c>
    </row>
    <row r="381" spans="1:17" x14ac:dyDescent="0.25">
      <c r="A381" t="s">
        <v>8</v>
      </c>
      <c r="B381" t="s">
        <v>629</v>
      </c>
      <c r="C381" t="s">
        <v>14</v>
      </c>
      <c r="D381" t="s">
        <v>14</v>
      </c>
      <c r="E381" t="s">
        <v>14</v>
      </c>
      <c r="F381" t="s">
        <v>679</v>
      </c>
      <c r="G381" t="s">
        <v>680</v>
      </c>
      <c r="H381" t="s">
        <v>1463</v>
      </c>
      <c r="I381" t="s">
        <v>1451</v>
      </c>
      <c r="J381" t="s">
        <v>1468</v>
      </c>
      <c r="K381" t="s">
        <v>1446</v>
      </c>
      <c r="L381" t="s">
        <v>583</v>
      </c>
      <c r="M381">
        <v>0</v>
      </c>
      <c r="N381">
        <v>1.5</v>
      </c>
      <c r="O381" t="s">
        <v>1462</v>
      </c>
      <c r="P381" t="s">
        <v>1447</v>
      </c>
      <c r="Q381" t="s">
        <v>1447</v>
      </c>
    </row>
    <row r="382" spans="1:17" x14ac:dyDescent="0.25">
      <c r="A382" t="s">
        <v>8</v>
      </c>
      <c r="B382" t="s">
        <v>629</v>
      </c>
      <c r="C382" t="s">
        <v>14</v>
      </c>
      <c r="D382" t="s">
        <v>14</v>
      </c>
      <c r="E382" t="s">
        <v>21</v>
      </c>
      <c r="F382" t="s">
        <v>681</v>
      </c>
      <c r="G382" t="s">
        <v>657</v>
      </c>
      <c r="H382" t="s">
        <v>1463</v>
      </c>
      <c r="I382" t="s">
        <v>1451</v>
      </c>
      <c r="J382" t="s">
        <v>1468</v>
      </c>
      <c r="K382" t="s">
        <v>1446</v>
      </c>
      <c r="L382" t="s">
        <v>583</v>
      </c>
      <c r="M382">
        <v>0</v>
      </c>
      <c r="N382">
        <v>1.5</v>
      </c>
      <c r="O382" t="s">
        <v>1462</v>
      </c>
      <c r="P382" t="s">
        <v>1447</v>
      </c>
      <c r="Q382" t="s">
        <v>1447</v>
      </c>
    </row>
    <row r="383" spans="1:17" x14ac:dyDescent="0.25">
      <c r="A383" t="s">
        <v>8</v>
      </c>
      <c r="B383" t="s">
        <v>629</v>
      </c>
      <c r="C383" t="s">
        <v>14</v>
      </c>
      <c r="D383" t="s">
        <v>21</v>
      </c>
      <c r="E383" t="s">
        <v>10</v>
      </c>
      <c r="F383" t="s">
        <v>682</v>
      </c>
      <c r="G383" t="s">
        <v>683</v>
      </c>
      <c r="H383" t="s">
        <v>1463</v>
      </c>
      <c r="I383" t="s">
        <v>1452</v>
      </c>
      <c r="J383" t="s">
        <v>1468</v>
      </c>
      <c r="K383" t="s">
        <v>1446</v>
      </c>
      <c r="L383" t="s">
        <v>583</v>
      </c>
      <c r="M383">
        <v>0</v>
      </c>
      <c r="N383">
        <v>1.5</v>
      </c>
      <c r="O383" t="s">
        <v>1462</v>
      </c>
      <c r="P383" t="s">
        <v>1447</v>
      </c>
      <c r="Q383" t="s">
        <v>1447</v>
      </c>
    </row>
    <row r="384" spans="1:17" x14ac:dyDescent="0.25">
      <c r="A384" t="s">
        <v>8</v>
      </c>
      <c r="B384" t="s">
        <v>629</v>
      </c>
      <c r="C384" t="s">
        <v>14</v>
      </c>
      <c r="D384" t="s">
        <v>21</v>
      </c>
      <c r="E384" t="s">
        <v>14</v>
      </c>
      <c r="F384" t="s">
        <v>684</v>
      </c>
      <c r="G384" t="s">
        <v>685</v>
      </c>
      <c r="H384" t="s">
        <v>1463</v>
      </c>
      <c r="I384" t="s">
        <v>1452</v>
      </c>
      <c r="J384" t="s">
        <v>1468</v>
      </c>
      <c r="K384" t="s">
        <v>1446</v>
      </c>
      <c r="L384" t="s">
        <v>583</v>
      </c>
      <c r="M384">
        <v>0</v>
      </c>
      <c r="N384">
        <v>1.5</v>
      </c>
      <c r="O384" t="s">
        <v>1462</v>
      </c>
      <c r="P384" t="s">
        <v>1447</v>
      </c>
      <c r="Q384" t="s">
        <v>1447</v>
      </c>
    </row>
    <row r="385" spans="1:17" x14ac:dyDescent="0.25">
      <c r="A385" t="s">
        <v>8</v>
      </c>
      <c r="B385" t="s">
        <v>629</v>
      </c>
      <c r="C385" t="s">
        <v>14</v>
      </c>
      <c r="D385" t="s">
        <v>21</v>
      </c>
      <c r="E385" t="s">
        <v>21</v>
      </c>
      <c r="F385" t="s">
        <v>686</v>
      </c>
      <c r="G385" t="s">
        <v>671</v>
      </c>
      <c r="H385" t="s">
        <v>1463</v>
      </c>
      <c r="I385" t="s">
        <v>1452</v>
      </c>
      <c r="J385" t="s">
        <v>1468</v>
      </c>
      <c r="K385" t="s">
        <v>1446</v>
      </c>
      <c r="L385" t="s">
        <v>583</v>
      </c>
      <c r="M385">
        <v>0</v>
      </c>
      <c r="N385">
        <v>1.5</v>
      </c>
      <c r="O385" t="s">
        <v>1462</v>
      </c>
      <c r="P385" t="s">
        <v>1447</v>
      </c>
      <c r="Q385" t="s">
        <v>1447</v>
      </c>
    </row>
    <row r="386" spans="1:17" x14ac:dyDescent="0.25">
      <c r="A386" t="s">
        <v>8</v>
      </c>
      <c r="B386" t="s">
        <v>687</v>
      </c>
      <c r="C386" t="s">
        <v>10</v>
      </c>
      <c r="D386" t="s">
        <v>10</v>
      </c>
      <c r="E386" t="s">
        <v>10</v>
      </c>
      <c r="F386" t="s">
        <v>688</v>
      </c>
      <c r="G386" t="s">
        <v>133</v>
      </c>
      <c r="H386" t="s">
        <v>1469</v>
      </c>
      <c r="I386" t="s">
        <v>1449</v>
      </c>
      <c r="J386" t="s">
        <v>1470</v>
      </c>
      <c r="K386" t="s">
        <v>1450</v>
      </c>
      <c r="L386" t="s">
        <v>1461</v>
      </c>
      <c r="M386">
        <v>1</v>
      </c>
      <c r="N386">
        <v>1</v>
      </c>
      <c r="O386" t="s">
        <v>1462</v>
      </c>
      <c r="P386" t="s">
        <v>1448</v>
      </c>
      <c r="Q386" t="s">
        <v>1447</v>
      </c>
    </row>
    <row r="387" spans="1:17" x14ac:dyDescent="0.25">
      <c r="A387" t="s">
        <v>8</v>
      </c>
      <c r="B387" t="s">
        <v>687</v>
      </c>
      <c r="C387" t="s">
        <v>10</v>
      </c>
      <c r="D387" t="s">
        <v>10</v>
      </c>
      <c r="E387" t="s">
        <v>14</v>
      </c>
      <c r="F387" t="s">
        <v>689</v>
      </c>
      <c r="G387" t="s">
        <v>135</v>
      </c>
      <c r="H387" t="s">
        <v>1469</v>
      </c>
      <c r="I387" t="s">
        <v>1449</v>
      </c>
      <c r="J387" t="s">
        <v>1470</v>
      </c>
      <c r="K387" t="s">
        <v>1450</v>
      </c>
      <c r="L387" t="s">
        <v>1461</v>
      </c>
      <c r="M387">
        <v>0.8</v>
      </c>
      <c r="N387">
        <v>1</v>
      </c>
      <c r="O387" t="s">
        <v>1462</v>
      </c>
      <c r="P387" t="s">
        <v>1448</v>
      </c>
      <c r="Q387" t="s">
        <v>1447</v>
      </c>
    </row>
    <row r="388" spans="1:17" x14ac:dyDescent="0.25">
      <c r="A388" t="s">
        <v>8</v>
      </c>
      <c r="B388" t="s">
        <v>687</v>
      </c>
      <c r="C388" t="s">
        <v>10</v>
      </c>
      <c r="D388" t="s">
        <v>10</v>
      </c>
      <c r="E388" t="s">
        <v>21</v>
      </c>
      <c r="F388" t="s">
        <v>690</v>
      </c>
      <c r="G388" t="s">
        <v>137</v>
      </c>
      <c r="H388" t="s">
        <v>1469</v>
      </c>
      <c r="I388" t="s">
        <v>1449</v>
      </c>
      <c r="J388" t="s">
        <v>1470</v>
      </c>
      <c r="K388" t="s">
        <v>1450</v>
      </c>
      <c r="L388" t="s">
        <v>1461</v>
      </c>
      <c r="M388">
        <v>0.6</v>
      </c>
      <c r="N388">
        <v>1</v>
      </c>
      <c r="O388" t="s">
        <v>1462</v>
      </c>
      <c r="P388" t="s">
        <v>1448</v>
      </c>
      <c r="Q388" t="s">
        <v>1447</v>
      </c>
    </row>
    <row r="389" spans="1:17" x14ac:dyDescent="0.25">
      <c r="A389" t="s">
        <v>8</v>
      </c>
      <c r="B389" t="s">
        <v>687</v>
      </c>
      <c r="C389" t="s">
        <v>10</v>
      </c>
      <c r="D389" t="s">
        <v>10</v>
      </c>
      <c r="E389" t="s">
        <v>24</v>
      </c>
      <c r="F389" t="s">
        <v>691</v>
      </c>
      <c r="G389" t="s">
        <v>139</v>
      </c>
      <c r="H389" t="s">
        <v>1469</v>
      </c>
      <c r="I389" t="s">
        <v>1449</v>
      </c>
      <c r="J389" t="s">
        <v>1470</v>
      </c>
      <c r="K389" t="s">
        <v>1450</v>
      </c>
      <c r="L389" t="s">
        <v>1461</v>
      </c>
      <c r="M389">
        <v>0.4</v>
      </c>
      <c r="N389">
        <v>1</v>
      </c>
      <c r="O389" t="s">
        <v>1462</v>
      </c>
      <c r="P389" t="s">
        <v>1448</v>
      </c>
      <c r="Q389" t="s">
        <v>1447</v>
      </c>
    </row>
    <row r="390" spans="1:17" x14ac:dyDescent="0.25">
      <c r="A390" t="s">
        <v>8</v>
      </c>
      <c r="B390" t="s">
        <v>687</v>
      </c>
      <c r="C390" t="s">
        <v>10</v>
      </c>
      <c r="D390" t="s">
        <v>10</v>
      </c>
      <c r="E390" t="s">
        <v>27</v>
      </c>
      <c r="F390" t="s">
        <v>692</v>
      </c>
      <c r="G390" t="s">
        <v>141</v>
      </c>
      <c r="H390" t="s">
        <v>1469</v>
      </c>
      <c r="I390" t="s">
        <v>1449</v>
      </c>
      <c r="J390" t="s">
        <v>1470</v>
      </c>
      <c r="K390" t="s">
        <v>1450</v>
      </c>
      <c r="L390" t="s">
        <v>1461</v>
      </c>
      <c r="M390">
        <v>0.2</v>
      </c>
      <c r="N390">
        <v>1</v>
      </c>
      <c r="O390" t="s">
        <v>1462</v>
      </c>
      <c r="P390" t="s">
        <v>1448</v>
      </c>
      <c r="Q390" t="s">
        <v>1447</v>
      </c>
    </row>
    <row r="391" spans="1:17" x14ac:dyDescent="0.25">
      <c r="A391" t="s">
        <v>8</v>
      </c>
      <c r="B391" t="s">
        <v>687</v>
      </c>
      <c r="C391" t="s">
        <v>10</v>
      </c>
      <c r="D391" t="s">
        <v>10</v>
      </c>
      <c r="E391" t="s">
        <v>30</v>
      </c>
      <c r="F391" t="s">
        <v>693</v>
      </c>
      <c r="G391" t="s">
        <v>143</v>
      </c>
      <c r="H391" t="s">
        <v>1469</v>
      </c>
      <c r="I391" t="s">
        <v>1449</v>
      </c>
      <c r="J391" t="s">
        <v>1470</v>
      </c>
      <c r="K391" t="s">
        <v>1450</v>
      </c>
      <c r="L391" t="s">
        <v>1461</v>
      </c>
      <c r="M391">
        <v>0</v>
      </c>
      <c r="N391">
        <v>1</v>
      </c>
      <c r="O391" t="s">
        <v>1462</v>
      </c>
      <c r="P391" t="s">
        <v>1448</v>
      </c>
      <c r="Q391" t="s">
        <v>1447</v>
      </c>
    </row>
    <row r="392" spans="1:17" x14ac:dyDescent="0.25">
      <c r="A392" t="s">
        <v>8</v>
      </c>
      <c r="B392" t="s">
        <v>687</v>
      </c>
      <c r="C392" t="s">
        <v>10</v>
      </c>
      <c r="D392" t="s">
        <v>10</v>
      </c>
      <c r="E392" t="s">
        <v>33</v>
      </c>
      <c r="F392" t="s">
        <v>694</v>
      </c>
      <c r="G392" t="s">
        <v>695</v>
      </c>
      <c r="H392" t="s">
        <v>1469</v>
      </c>
      <c r="I392" t="s">
        <v>1449</v>
      </c>
      <c r="J392" t="s">
        <v>1470</v>
      </c>
      <c r="K392" t="s">
        <v>1450</v>
      </c>
      <c r="L392" t="s">
        <v>1461</v>
      </c>
      <c r="M392">
        <v>0</v>
      </c>
      <c r="N392">
        <v>1</v>
      </c>
      <c r="O392" t="s">
        <v>1462</v>
      </c>
      <c r="P392" t="s">
        <v>1448</v>
      </c>
      <c r="Q392" t="s">
        <v>1447</v>
      </c>
    </row>
    <row r="393" spans="1:17" x14ac:dyDescent="0.25">
      <c r="A393" t="s">
        <v>8</v>
      </c>
      <c r="B393" t="s">
        <v>687</v>
      </c>
      <c r="C393" t="s">
        <v>10</v>
      </c>
      <c r="D393" t="s">
        <v>14</v>
      </c>
      <c r="E393" t="s">
        <v>10</v>
      </c>
      <c r="F393" t="s">
        <v>696</v>
      </c>
      <c r="G393" t="s">
        <v>147</v>
      </c>
      <c r="H393" t="s">
        <v>1469</v>
      </c>
      <c r="I393" t="s">
        <v>1451</v>
      </c>
      <c r="J393" t="s">
        <v>1470</v>
      </c>
      <c r="K393" t="s">
        <v>1450</v>
      </c>
      <c r="L393" t="s">
        <v>1461</v>
      </c>
      <c r="M393">
        <v>1</v>
      </c>
      <c r="N393">
        <v>1</v>
      </c>
      <c r="O393" t="s">
        <v>1462</v>
      </c>
      <c r="P393" t="s">
        <v>1448</v>
      </c>
      <c r="Q393" t="s">
        <v>1447</v>
      </c>
    </row>
    <row r="394" spans="1:17" x14ac:dyDescent="0.25">
      <c r="A394" t="s">
        <v>8</v>
      </c>
      <c r="B394" t="s">
        <v>687</v>
      </c>
      <c r="C394" t="s">
        <v>10</v>
      </c>
      <c r="D394" t="s">
        <v>14</v>
      </c>
      <c r="E394" t="s">
        <v>14</v>
      </c>
      <c r="F394" t="s">
        <v>697</v>
      </c>
      <c r="G394" t="s">
        <v>149</v>
      </c>
      <c r="H394" t="s">
        <v>1469</v>
      </c>
      <c r="I394" t="s">
        <v>1451</v>
      </c>
      <c r="J394" t="s">
        <v>1470</v>
      </c>
      <c r="K394" t="s">
        <v>1450</v>
      </c>
      <c r="L394" t="s">
        <v>1461</v>
      </c>
      <c r="M394">
        <v>0.8</v>
      </c>
      <c r="N394">
        <v>1</v>
      </c>
      <c r="O394" t="s">
        <v>1462</v>
      </c>
      <c r="P394" t="s">
        <v>1448</v>
      </c>
      <c r="Q394" t="s">
        <v>1447</v>
      </c>
    </row>
    <row r="395" spans="1:17" x14ac:dyDescent="0.25">
      <c r="A395" t="s">
        <v>8</v>
      </c>
      <c r="B395" t="s">
        <v>687</v>
      </c>
      <c r="C395" t="s">
        <v>10</v>
      </c>
      <c r="D395" t="s">
        <v>14</v>
      </c>
      <c r="E395" t="s">
        <v>21</v>
      </c>
      <c r="F395" t="s">
        <v>698</v>
      </c>
      <c r="G395" t="s">
        <v>151</v>
      </c>
      <c r="H395" t="s">
        <v>1469</v>
      </c>
      <c r="I395" t="s">
        <v>1451</v>
      </c>
      <c r="J395" t="s">
        <v>1470</v>
      </c>
      <c r="K395" t="s">
        <v>1450</v>
      </c>
      <c r="L395" t="s">
        <v>1461</v>
      </c>
      <c r="M395">
        <v>0.6</v>
      </c>
      <c r="N395">
        <v>1</v>
      </c>
      <c r="O395" t="s">
        <v>1462</v>
      </c>
      <c r="P395" t="s">
        <v>1448</v>
      </c>
      <c r="Q395" t="s">
        <v>1447</v>
      </c>
    </row>
    <row r="396" spans="1:17" x14ac:dyDescent="0.25">
      <c r="A396" t="s">
        <v>8</v>
      </c>
      <c r="B396" t="s">
        <v>687</v>
      </c>
      <c r="C396" t="s">
        <v>10</v>
      </c>
      <c r="D396" t="s">
        <v>14</v>
      </c>
      <c r="E396" t="s">
        <v>24</v>
      </c>
      <c r="F396" t="s">
        <v>699</v>
      </c>
      <c r="G396" t="s">
        <v>153</v>
      </c>
      <c r="H396" t="s">
        <v>1469</v>
      </c>
      <c r="I396" t="s">
        <v>1451</v>
      </c>
      <c r="J396" t="s">
        <v>1470</v>
      </c>
      <c r="K396" t="s">
        <v>1450</v>
      </c>
      <c r="L396" t="s">
        <v>1461</v>
      </c>
      <c r="M396">
        <v>0.4</v>
      </c>
      <c r="N396">
        <v>1</v>
      </c>
      <c r="O396" t="s">
        <v>1462</v>
      </c>
      <c r="P396" t="s">
        <v>1448</v>
      </c>
      <c r="Q396" t="s">
        <v>1447</v>
      </c>
    </row>
    <row r="397" spans="1:17" x14ac:dyDescent="0.25">
      <c r="A397" t="s">
        <v>8</v>
      </c>
      <c r="B397" t="s">
        <v>687</v>
      </c>
      <c r="C397" t="s">
        <v>10</v>
      </c>
      <c r="D397" t="s">
        <v>14</v>
      </c>
      <c r="E397" t="s">
        <v>27</v>
      </c>
      <c r="F397" t="s">
        <v>700</v>
      </c>
      <c r="G397" t="s">
        <v>155</v>
      </c>
      <c r="H397" t="s">
        <v>1469</v>
      </c>
      <c r="I397" t="s">
        <v>1451</v>
      </c>
      <c r="J397" t="s">
        <v>1470</v>
      </c>
      <c r="K397" t="s">
        <v>1450</v>
      </c>
      <c r="L397" t="s">
        <v>1461</v>
      </c>
      <c r="M397">
        <v>0.2</v>
      </c>
      <c r="N397">
        <v>1</v>
      </c>
      <c r="O397" t="s">
        <v>1462</v>
      </c>
      <c r="P397" t="s">
        <v>1448</v>
      </c>
      <c r="Q397" t="s">
        <v>1447</v>
      </c>
    </row>
    <row r="398" spans="1:17" x14ac:dyDescent="0.25">
      <c r="A398" t="s">
        <v>8</v>
      </c>
      <c r="B398" t="s">
        <v>687</v>
      </c>
      <c r="C398" t="s">
        <v>10</v>
      </c>
      <c r="D398" t="s">
        <v>14</v>
      </c>
      <c r="E398" t="s">
        <v>30</v>
      </c>
      <c r="F398" t="s">
        <v>701</v>
      </c>
      <c r="G398" t="s">
        <v>157</v>
      </c>
      <c r="H398" t="s">
        <v>1469</v>
      </c>
      <c r="I398" t="s">
        <v>1451</v>
      </c>
      <c r="J398" t="s">
        <v>1470</v>
      </c>
      <c r="K398" t="s">
        <v>1450</v>
      </c>
      <c r="L398" t="s">
        <v>1461</v>
      </c>
      <c r="M398">
        <v>0</v>
      </c>
      <c r="N398">
        <v>1</v>
      </c>
      <c r="O398" t="s">
        <v>1462</v>
      </c>
      <c r="P398" t="s">
        <v>1448</v>
      </c>
      <c r="Q398" t="s">
        <v>1447</v>
      </c>
    </row>
    <row r="399" spans="1:17" x14ac:dyDescent="0.25">
      <c r="A399" t="s">
        <v>8</v>
      </c>
      <c r="B399" t="s">
        <v>687</v>
      </c>
      <c r="C399" t="s">
        <v>10</v>
      </c>
      <c r="D399" t="s">
        <v>14</v>
      </c>
      <c r="E399" t="s">
        <v>33</v>
      </c>
      <c r="F399" t="s">
        <v>702</v>
      </c>
      <c r="G399" t="s">
        <v>703</v>
      </c>
      <c r="H399" t="s">
        <v>1469</v>
      </c>
      <c r="I399" t="s">
        <v>1451</v>
      </c>
      <c r="J399" t="s">
        <v>1470</v>
      </c>
      <c r="K399" t="s">
        <v>1450</v>
      </c>
      <c r="L399" t="s">
        <v>1461</v>
      </c>
      <c r="M399">
        <v>0</v>
      </c>
      <c r="N399">
        <v>1</v>
      </c>
      <c r="O399" t="s">
        <v>1462</v>
      </c>
      <c r="P399" t="s">
        <v>1448</v>
      </c>
      <c r="Q399" t="s">
        <v>1447</v>
      </c>
    </row>
    <row r="400" spans="1:17" x14ac:dyDescent="0.25">
      <c r="A400" t="s">
        <v>8</v>
      </c>
      <c r="B400" t="s">
        <v>687</v>
      </c>
      <c r="C400" t="s">
        <v>10</v>
      </c>
      <c r="D400" t="s">
        <v>21</v>
      </c>
      <c r="E400" t="s">
        <v>10</v>
      </c>
      <c r="F400" t="s">
        <v>704</v>
      </c>
      <c r="G400" t="s">
        <v>161</v>
      </c>
      <c r="H400" t="s">
        <v>1469</v>
      </c>
      <c r="I400" t="s">
        <v>1452</v>
      </c>
      <c r="J400" t="s">
        <v>1470</v>
      </c>
      <c r="K400" t="s">
        <v>1450</v>
      </c>
      <c r="L400" t="s">
        <v>1461</v>
      </c>
      <c r="M400">
        <v>1</v>
      </c>
      <c r="N400">
        <v>1</v>
      </c>
      <c r="O400" t="s">
        <v>1462</v>
      </c>
      <c r="P400" t="s">
        <v>1448</v>
      </c>
      <c r="Q400" t="s">
        <v>1447</v>
      </c>
    </row>
    <row r="401" spans="1:17" x14ac:dyDescent="0.25">
      <c r="A401" t="s">
        <v>8</v>
      </c>
      <c r="B401" t="s">
        <v>687</v>
      </c>
      <c r="C401" t="s">
        <v>10</v>
      </c>
      <c r="D401" t="s">
        <v>21</v>
      </c>
      <c r="E401" t="s">
        <v>14</v>
      </c>
      <c r="F401" t="s">
        <v>705</v>
      </c>
      <c r="G401" t="s">
        <v>163</v>
      </c>
      <c r="H401" t="s">
        <v>1469</v>
      </c>
      <c r="I401" t="s">
        <v>1452</v>
      </c>
      <c r="J401" t="s">
        <v>1470</v>
      </c>
      <c r="K401" t="s">
        <v>1450</v>
      </c>
      <c r="L401" t="s">
        <v>1461</v>
      </c>
      <c r="M401">
        <v>0.8</v>
      </c>
      <c r="N401">
        <v>1</v>
      </c>
      <c r="O401" t="s">
        <v>1462</v>
      </c>
      <c r="P401" t="s">
        <v>1448</v>
      </c>
      <c r="Q401" t="s">
        <v>1447</v>
      </c>
    </row>
    <row r="402" spans="1:17" x14ac:dyDescent="0.25">
      <c r="A402" t="s">
        <v>8</v>
      </c>
      <c r="B402" t="s">
        <v>687</v>
      </c>
      <c r="C402" t="s">
        <v>10</v>
      </c>
      <c r="D402" t="s">
        <v>21</v>
      </c>
      <c r="E402" t="s">
        <v>21</v>
      </c>
      <c r="F402" t="s">
        <v>706</v>
      </c>
      <c r="G402" t="s">
        <v>165</v>
      </c>
      <c r="H402" t="s">
        <v>1469</v>
      </c>
      <c r="I402" t="s">
        <v>1452</v>
      </c>
      <c r="J402" t="s">
        <v>1470</v>
      </c>
      <c r="K402" t="s">
        <v>1450</v>
      </c>
      <c r="L402" t="s">
        <v>1461</v>
      </c>
      <c r="M402">
        <v>0.6</v>
      </c>
      <c r="N402">
        <v>1</v>
      </c>
      <c r="O402" t="s">
        <v>1462</v>
      </c>
      <c r="P402" t="s">
        <v>1448</v>
      </c>
      <c r="Q402" t="s">
        <v>1447</v>
      </c>
    </row>
    <row r="403" spans="1:17" x14ac:dyDescent="0.25">
      <c r="A403" t="s">
        <v>8</v>
      </c>
      <c r="B403" t="s">
        <v>687</v>
      </c>
      <c r="C403" t="s">
        <v>10</v>
      </c>
      <c r="D403" t="s">
        <v>21</v>
      </c>
      <c r="E403" t="s">
        <v>24</v>
      </c>
      <c r="F403" t="s">
        <v>707</v>
      </c>
      <c r="G403" t="s">
        <v>167</v>
      </c>
      <c r="H403" t="s">
        <v>1469</v>
      </c>
      <c r="I403" t="s">
        <v>1452</v>
      </c>
      <c r="J403" t="s">
        <v>1470</v>
      </c>
      <c r="K403" t="s">
        <v>1450</v>
      </c>
      <c r="L403" t="s">
        <v>1461</v>
      </c>
      <c r="M403">
        <v>0.4</v>
      </c>
      <c r="N403">
        <v>1</v>
      </c>
      <c r="O403" t="s">
        <v>1462</v>
      </c>
      <c r="P403" t="s">
        <v>1448</v>
      </c>
      <c r="Q403" t="s">
        <v>1447</v>
      </c>
    </row>
    <row r="404" spans="1:17" x14ac:dyDescent="0.25">
      <c r="A404" t="s">
        <v>8</v>
      </c>
      <c r="B404" t="s">
        <v>687</v>
      </c>
      <c r="C404" t="s">
        <v>10</v>
      </c>
      <c r="D404" t="s">
        <v>21</v>
      </c>
      <c r="E404" t="s">
        <v>27</v>
      </c>
      <c r="F404" t="s">
        <v>708</v>
      </c>
      <c r="G404" t="s">
        <v>169</v>
      </c>
      <c r="H404" t="s">
        <v>1469</v>
      </c>
      <c r="I404" t="s">
        <v>1452</v>
      </c>
      <c r="J404" t="s">
        <v>1470</v>
      </c>
      <c r="K404" t="s">
        <v>1450</v>
      </c>
      <c r="L404" t="s">
        <v>1461</v>
      </c>
      <c r="M404">
        <v>0.2</v>
      </c>
      <c r="N404">
        <v>1</v>
      </c>
      <c r="O404" t="s">
        <v>1462</v>
      </c>
      <c r="P404" t="s">
        <v>1448</v>
      </c>
      <c r="Q404" t="s">
        <v>1447</v>
      </c>
    </row>
    <row r="405" spans="1:17" x14ac:dyDescent="0.25">
      <c r="A405" t="s">
        <v>8</v>
      </c>
      <c r="B405" t="s">
        <v>687</v>
      </c>
      <c r="C405" t="s">
        <v>10</v>
      </c>
      <c r="D405" t="s">
        <v>21</v>
      </c>
      <c r="E405" t="s">
        <v>30</v>
      </c>
      <c r="F405" t="s">
        <v>709</v>
      </c>
      <c r="G405" t="s">
        <v>171</v>
      </c>
      <c r="H405" t="s">
        <v>1469</v>
      </c>
      <c r="I405" t="s">
        <v>1452</v>
      </c>
      <c r="J405" t="s">
        <v>1470</v>
      </c>
      <c r="K405" t="s">
        <v>1450</v>
      </c>
      <c r="L405" t="s">
        <v>1461</v>
      </c>
      <c r="M405">
        <v>0</v>
      </c>
      <c r="N405">
        <v>1</v>
      </c>
      <c r="O405" t="s">
        <v>1462</v>
      </c>
      <c r="P405" t="s">
        <v>1448</v>
      </c>
      <c r="Q405" t="s">
        <v>1447</v>
      </c>
    </row>
    <row r="406" spans="1:17" x14ac:dyDescent="0.25">
      <c r="A406" t="s">
        <v>8</v>
      </c>
      <c r="B406" t="s">
        <v>687</v>
      </c>
      <c r="C406" t="s">
        <v>10</v>
      </c>
      <c r="D406" t="s">
        <v>21</v>
      </c>
      <c r="E406" t="s">
        <v>33</v>
      </c>
      <c r="F406" t="s">
        <v>710</v>
      </c>
      <c r="G406" t="s">
        <v>711</v>
      </c>
      <c r="H406" t="s">
        <v>1469</v>
      </c>
      <c r="I406" t="s">
        <v>1452</v>
      </c>
      <c r="J406" t="s">
        <v>1470</v>
      </c>
      <c r="K406" t="s">
        <v>1450</v>
      </c>
      <c r="L406" t="s">
        <v>1461</v>
      </c>
      <c r="M406">
        <v>0</v>
      </c>
      <c r="N406">
        <v>1</v>
      </c>
      <c r="O406" t="s">
        <v>1462</v>
      </c>
      <c r="P406" t="s">
        <v>1448</v>
      </c>
      <c r="Q406" t="s">
        <v>1447</v>
      </c>
    </row>
    <row r="407" spans="1:17" x14ac:dyDescent="0.25">
      <c r="A407" t="s">
        <v>8</v>
      </c>
      <c r="B407" t="s">
        <v>687</v>
      </c>
      <c r="C407" t="s">
        <v>14</v>
      </c>
      <c r="D407" t="s">
        <v>10</v>
      </c>
      <c r="E407" t="s">
        <v>10</v>
      </c>
      <c r="F407" t="s">
        <v>712</v>
      </c>
      <c r="G407" t="s">
        <v>133</v>
      </c>
      <c r="H407" t="s">
        <v>1469</v>
      </c>
      <c r="I407" t="s">
        <v>1449</v>
      </c>
      <c r="J407" t="s">
        <v>1470</v>
      </c>
      <c r="K407" t="s">
        <v>1453</v>
      </c>
      <c r="L407" t="s">
        <v>1461</v>
      </c>
      <c r="M407">
        <v>1</v>
      </c>
      <c r="N407">
        <v>1</v>
      </c>
      <c r="O407" t="s">
        <v>1462</v>
      </c>
      <c r="P407" t="s">
        <v>1448</v>
      </c>
      <c r="Q407" t="s">
        <v>1447</v>
      </c>
    </row>
    <row r="408" spans="1:17" x14ac:dyDescent="0.25">
      <c r="A408" t="s">
        <v>8</v>
      </c>
      <c r="B408" t="s">
        <v>687</v>
      </c>
      <c r="C408" t="s">
        <v>14</v>
      </c>
      <c r="D408" t="s">
        <v>10</v>
      </c>
      <c r="E408" t="s">
        <v>14</v>
      </c>
      <c r="F408" t="s">
        <v>713</v>
      </c>
      <c r="G408" t="s">
        <v>135</v>
      </c>
      <c r="H408" t="s">
        <v>1469</v>
      </c>
      <c r="I408" t="s">
        <v>1449</v>
      </c>
      <c r="J408" t="s">
        <v>1470</v>
      </c>
      <c r="K408" t="s">
        <v>1453</v>
      </c>
      <c r="L408" t="s">
        <v>1461</v>
      </c>
      <c r="M408">
        <v>0.8</v>
      </c>
      <c r="N408">
        <v>1</v>
      </c>
      <c r="O408" t="s">
        <v>1462</v>
      </c>
      <c r="P408" t="s">
        <v>1448</v>
      </c>
      <c r="Q408" t="s">
        <v>1447</v>
      </c>
    </row>
    <row r="409" spans="1:17" x14ac:dyDescent="0.25">
      <c r="A409" t="s">
        <v>8</v>
      </c>
      <c r="B409" t="s">
        <v>687</v>
      </c>
      <c r="C409" t="s">
        <v>14</v>
      </c>
      <c r="D409" t="s">
        <v>10</v>
      </c>
      <c r="E409" t="s">
        <v>21</v>
      </c>
      <c r="F409" t="s">
        <v>714</v>
      </c>
      <c r="G409" t="s">
        <v>137</v>
      </c>
      <c r="H409" t="s">
        <v>1469</v>
      </c>
      <c r="I409" t="s">
        <v>1449</v>
      </c>
      <c r="J409" t="s">
        <v>1470</v>
      </c>
      <c r="K409" t="s">
        <v>1453</v>
      </c>
      <c r="L409" t="s">
        <v>1461</v>
      </c>
      <c r="M409">
        <v>0.6</v>
      </c>
      <c r="N409">
        <v>1</v>
      </c>
      <c r="O409" t="s">
        <v>1462</v>
      </c>
      <c r="P409" t="s">
        <v>1448</v>
      </c>
      <c r="Q409" t="s">
        <v>1447</v>
      </c>
    </row>
    <row r="410" spans="1:17" x14ac:dyDescent="0.25">
      <c r="A410" t="s">
        <v>8</v>
      </c>
      <c r="B410" t="s">
        <v>687</v>
      </c>
      <c r="C410" t="s">
        <v>14</v>
      </c>
      <c r="D410" t="s">
        <v>10</v>
      </c>
      <c r="E410" t="s">
        <v>24</v>
      </c>
      <c r="F410" t="s">
        <v>715</v>
      </c>
      <c r="G410" t="s">
        <v>139</v>
      </c>
      <c r="H410" t="s">
        <v>1469</v>
      </c>
      <c r="I410" t="s">
        <v>1449</v>
      </c>
      <c r="J410" t="s">
        <v>1470</v>
      </c>
      <c r="K410" t="s">
        <v>1453</v>
      </c>
      <c r="L410" t="s">
        <v>1461</v>
      </c>
      <c r="M410">
        <v>0.4</v>
      </c>
      <c r="N410">
        <v>1</v>
      </c>
      <c r="O410" t="s">
        <v>1462</v>
      </c>
      <c r="P410" t="s">
        <v>1448</v>
      </c>
      <c r="Q410" t="s">
        <v>1447</v>
      </c>
    </row>
    <row r="411" spans="1:17" x14ac:dyDescent="0.25">
      <c r="A411" t="s">
        <v>8</v>
      </c>
      <c r="B411" t="s">
        <v>687</v>
      </c>
      <c r="C411" t="s">
        <v>14</v>
      </c>
      <c r="D411" t="s">
        <v>10</v>
      </c>
      <c r="E411" t="s">
        <v>27</v>
      </c>
      <c r="F411" t="s">
        <v>716</v>
      </c>
      <c r="G411" t="s">
        <v>141</v>
      </c>
      <c r="H411" t="s">
        <v>1469</v>
      </c>
      <c r="I411" t="s">
        <v>1449</v>
      </c>
      <c r="J411" t="s">
        <v>1470</v>
      </c>
      <c r="K411" t="s">
        <v>1453</v>
      </c>
      <c r="L411" t="s">
        <v>1461</v>
      </c>
      <c r="M411">
        <v>0.2</v>
      </c>
      <c r="N411">
        <v>1</v>
      </c>
      <c r="O411" t="s">
        <v>1462</v>
      </c>
      <c r="P411" t="s">
        <v>1448</v>
      </c>
      <c r="Q411" t="s">
        <v>1447</v>
      </c>
    </row>
    <row r="412" spans="1:17" x14ac:dyDescent="0.25">
      <c r="A412" t="s">
        <v>8</v>
      </c>
      <c r="B412" t="s">
        <v>687</v>
      </c>
      <c r="C412" t="s">
        <v>14</v>
      </c>
      <c r="D412" t="s">
        <v>10</v>
      </c>
      <c r="E412" t="s">
        <v>30</v>
      </c>
      <c r="F412" t="s">
        <v>717</v>
      </c>
      <c r="G412" t="s">
        <v>143</v>
      </c>
      <c r="H412" t="s">
        <v>1469</v>
      </c>
      <c r="I412" t="s">
        <v>1449</v>
      </c>
      <c r="J412" t="s">
        <v>1470</v>
      </c>
      <c r="K412" t="s">
        <v>1453</v>
      </c>
      <c r="L412" t="s">
        <v>1461</v>
      </c>
      <c r="M412">
        <v>0</v>
      </c>
      <c r="N412">
        <v>1</v>
      </c>
      <c r="O412" t="s">
        <v>1462</v>
      </c>
      <c r="P412" t="s">
        <v>1448</v>
      </c>
      <c r="Q412" t="s">
        <v>1447</v>
      </c>
    </row>
    <row r="413" spans="1:17" x14ac:dyDescent="0.25">
      <c r="A413" t="s">
        <v>8</v>
      </c>
      <c r="B413" t="s">
        <v>687</v>
      </c>
      <c r="C413" t="s">
        <v>14</v>
      </c>
      <c r="D413" t="s">
        <v>10</v>
      </c>
      <c r="E413" t="s">
        <v>33</v>
      </c>
      <c r="F413" t="s">
        <v>718</v>
      </c>
      <c r="G413" t="s">
        <v>695</v>
      </c>
      <c r="H413" t="s">
        <v>1469</v>
      </c>
      <c r="I413" t="s">
        <v>1449</v>
      </c>
      <c r="J413" t="s">
        <v>1470</v>
      </c>
      <c r="K413" t="s">
        <v>1453</v>
      </c>
      <c r="L413" t="s">
        <v>1461</v>
      </c>
      <c r="M413">
        <v>0</v>
      </c>
      <c r="N413">
        <v>1</v>
      </c>
      <c r="O413" t="s">
        <v>1462</v>
      </c>
      <c r="P413" t="s">
        <v>1448</v>
      </c>
      <c r="Q413" t="s">
        <v>1447</v>
      </c>
    </row>
    <row r="414" spans="1:17" x14ac:dyDescent="0.25">
      <c r="A414" t="s">
        <v>8</v>
      </c>
      <c r="B414" t="s">
        <v>687</v>
      </c>
      <c r="C414" t="s">
        <v>14</v>
      </c>
      <c r="D414" t="s">
        <v>14</v>
      </c>
      <c r="E414" t="s">
        <v>10</v>
      </c>
      <c r="F414" t="s">
        <v>719</v>
      </c>
      <c r="G414" t="s">
        <v>147</v>
      </c>
      <c r="H414" t="s">
        <v>1469</v>
      </c>
      <c r="I414" t="s">
        <v>1451</v>
      </c>
      <c r="J414" t="s">
        <v>1470</v>
      </c>
      <c r="K414" t="s">
        <v>1453</v>
      </c>
      <c r="L414" t="s">
        <v>1461</v>
      </c>
      <c r="M414">
        <v>1</v>
      </c>
      <c r="N414">
        <v>1</v>
      </c>
      <c r="O414" t="s">
        <v>1462</v>
      </c>
      <c r="P414" t="s">
        <v>1448</v>
      </c>
      <c r="Q414" t="s">
        <v>1447</v>
      </c>
    </row>
    <row r="415" spans="1:17" x14ac:dyDescent="0.25">
      <c r="A415" t="s">
        <v>8</v>
      </c>
      <c r="B415" t="s">
        <v>687</v>
      </c>
      <c r="C415" t="s">
        <v>14</v>
      </c>
      <c r="D415" t="s">
        <v>14</v>
      </c>
      <c r="E415" t="s">
        <v>14</v>
      </c>
      <c r="F415" t="s">
        <v>720</v>
      </c>
      <c r="G415" t="s">
        <v>149</v>
      </c>
      <c r="H415" t="s">
        <v>1469</v>
      </c>
      <c r="I415" t="s">
        <v>1451</v>
      </c>
      <c r="J415" t="s">
        <v>1470</v>
      </c>
      <c r="K415" t="s">
        <v>1453</v>
      </c>
      <c r="L415" t="s">
        <v>1461</v>
      </c>
      <c r="M415">
        <v>0.8</v>
      </c>
      <c r="N415">
        <v>1</v>
      </c>
      <c r="O415" t="s">
        <v>1462</v>
      </c>
      <c r="P415" t="s">
        <v>1448</v>
      </c>
      <c r="Q415" t="s">
        <v>1447</v>
      </c>
    </row>
    <row r="416" spans="1:17" x14ac:dyDescent="0.25">
      <c r="A416" t="s">
        <v>8</v>
      </c>
      <c r="B416" t="s">
        <v>687</v>
      </c>
      <c r="C416" t="s">
        <v>14</v>
      </c>
      <c r="D416" t="s">
        <v>14</v>
      </c>
      <c r="E416" t="s">
        <v>21</v>
      </c>
      <c r="F416" t="s">
        <v>721</v>
      </c>
      <c r="G416" t="s">
        <v>151</v>
      </c>
      <c r="H416" t="s">
        <v>1469</v>
      </c>
      <c r="I416" t="s">
        <v>1451</v>
      </c>
      <c r="J416" t="s">
        <v>1470</v>
      </c>
      <c r="K416" t="s">
        <v>1453</v>
      </c>
      <c r="L416" t="s">
        <v>1461</v>
      </c>
      <c r="M416">
        <v>0.6</v>
      </c>
      <c r="N416">
        <v>1</v>
      </c>
      <c r="O416" t="s">
        <v>1462</v>
      </c>
      <c r="P416" t="s">
        <v>1448</v>
      </c>
      <c r="Q416" t="s">
        <v>1447</v>
      </c>
    </row>
    <row r="417" spans="1:17" x14ac:dyDescent="0.25">
      <c r="A417" t="s">
        <v>8</v>
      </c>
      <c r="B417" t="s">
        <v>687</v>
      </c>
      <c r="C417" t="s">
        <v>14</v>
      </c>
      <c r="D417" t="s">
        <v>14</v>
      </c>
      <c r="E417" t="s">
        <v>24</v>
      </c>
      <c r="F417" t="s">
        <v>722</v>
      </c>
      <c r="G417" t="s">
        <v>153</v>
      </c>
      <c r="H417" t="s">
        <v>1469</v>
      </c>
      <c r="I417" t="s">
        <v>1451</v>
      </c>
      <c r="J417" t="s">
        <v>1470</v>
      </c>
      <c r="K417" t="s">
        <v>1453</v>
      </c>
      <c r="L417" t="s">
        <v>1461</v>
      </c>
      <c r="M417">
        <v>0.4</v>
      </c>
      <c r="N417">
        <v>1</v>
      </c>
      <c r="O417" t="s">
        <v>1462</v>
      </c>
      <c r="P417" t="s">
        <v>1448</v>
      </c>
      <c r="Q417" t="s">
        <v>1447</v>
      </c>
    </row>
    <row r="418" spans="1:17" x14ac:dyDescent="0.25">
      <c r="A418" t="s">
        <v>8</v>
      </c>
      <c r="B418" t="s">
        <v>687</v>
      </c>
      <c r="C418" t="s">
        <v>14</v>
      </c>
      <c r="D418" t="s">
        <v>14</v>
      </c>
      <c r="E418" t="s">
        <v>27</v>
      </c>
      <c r="F418" t="s">
        <v>723</v>
      </c>
      <c r="G418" t="s">
        <v>155</v>
      </c>
      <c r="H418" t="s">
        <v>1469</v>
      </c>
      <c r="I418" t="s">
        <v>1451</v>
      </c>
      <c r="J418" t="s">
        <v>1470</v>
      </c>
      <c r="K418" t="s">
        <v>1453</v>
      </c>
      <c r="L418" t="s">
        <v>1461</v>
      </c>
      <c r="M418">
        <v>0.2</v>
      </c>
      <c r="N418">
        <v>1</v>
      </c>
      <c r="O418" t="s">
        <v>1462</v>
      </c>
      <c r="P418" t="s">
        <v>1448</v>
      </c>
      <c r="Q418" t="s">
        <v>1447</v>
      </c>
    </row>
    <row r="419" spans="1:17" x14ac:dyDescent="0.25">
      <c r="A419" t="s">
        <v>8</v>
      </c>
      <c r="B419" t="s">
        <v>687</v>
      </c>
      <c r="C419" t="s">
        <v>14</v>
      </c>
      <c r="D419" t="s">
        <v>14</v>
      </c>
      <c r="E419" t="s">
        <v>30</v>
      </c>
      <c r="F419" t="s">
        <v>724</v>
      </c>
      <c r="G419" t="s">
        <v>157</v>
      </c>
      <c r="H419" t="s">
        <v>1469</v>
      </c>
      <c r="I419" t="s">
        <v>1451</v>
      </c>
      <c r="J419" t="s">
        <v>1470</v>
      </c>
      <c r="K419" t="s">
        <v>1453</v>
      </c>
      <c r="L419" t="s">
        <v>1461</v>
      </c>
      <c r="M419">
        <v>0</v>
      </c>
      <c r="N419">
        <v>1</v>
      </c>
      <c r="O419" t="s">
        <v>1462</v>
      </c>
      <c r="P419" t="s">
        <v>1448</v>
      </c>
      <c r="Q419" t="s">
        <v>1447</v>
      </c>
    </row>
    <row r="420" spans="1:17" x14ac:dyDescent="0.25">
      <c r="A420" t="s">
        <v>8</v>
      </c>
      <c r="B420" t="s">
        <v>687</v>
      </c>
      <c r="C420" t="s">
        <v>14</v>
      </c>
      <c r="D420" t="s">
        <v>14</v>
      </c>
      <c r="E420" t="s">
        <v>33</v>
      </c>
      <c r="F420" t="s">
        <v>725</v>
      </c>
      <c r="G420" t="s">
        <v>703</v>
      </c>
      <c r="H420" t="s">
        <v>1469</v>
      </c>
      <c r="I420" t="s">
        <v>1451</v>
      </c>
      <c r="J420" t="s">
        <v>1470</v>
      </c>
      <c r="K420" t="s">
        <v>1453</v>
      </c>
      <c r="L420" t="s">
        <v>1461</v>
      </c>
      <c r="M420">
        <v>0</v>
      </c>
      <c r="N420">
        <v>1</v>
      </c>
      <c r="O420" t="s">
        <v>1462</v>
      </c>
      <c r="P420" t="s">
        <v>1448</v>
      </c>
      <c r="Q420" t="s">
        <v>1447</v>
      </c>
    </row>
    <row r="421" spans="1:17" x14ac:dyDescent="0.25">
      <c r="A421" t="s">
        <v>8</v>
      </c>
      <c r="B421" t="s">
        <v>687</v>
      </c>
      <c r="C421" t="s">
        <v>14</v>
      </c>
      <c r="D421" t="s">
        <v>21</v>
      </c>
      <c r="E421" t="s">
        <v>10</v>
      </c>
      <c r="F421" t="s">
        <v>726</v>
      </c>
      <c r="G421" t="s">
        <v>161</v>
      </c>
      <c r="H421" t="s">
        <v>1469</v>
      </c>
      <c r="I421" t="s">
        <v>1452</v>
      </c>
      <c r="J421" t="s">
        <v>1470</v>
      </c>
      <c r="K421" t="s">
        <v>1453</v>
      </c>
      <c r="L421" t="s">
        <v>1461</v>
      </c>
      <c r="M421">
        <v>1</v>
      </c>
      <c r="N421">
        <v>1</v>
      </c>
      <c r="O421" t="s">
        <v>1462</v>
      </c>
      <c r="P421" t="s">
        <v>1448</v>
      </c>
      <c r="Q421" t="s">
        <v>1447</v>
      </c>
    </row>
    <row r="422" spans="1:17" x14ac:dyDescent="0.25">
      <c r="A422" t="s">
        <v>8</v>
      </c>
      <c r="B422" t="s">
        <v>687</v>
      </c>
      <c r="C422" t="s">
        <v>14</v>
      </c>
      <c r="D422" t="s">
        <v>21</v>
      </c>
      <c r="E422" t="s">
        <v>14</v>
      </c>
      <c r="F422" t="s">
        <v>727</v>
      </c>
      <c r="G422" t="s">
        <v>163</v>
      </c>
      <c r="H422" t="s">
        <v>1469</v>
      </c>
      <c r="I422" t="s">
        <v>1452</v>
      </c>
      <c r="J422" t="s">
        <v>1470</v>
      </c>
      <c r="K422" t="s">
        <v>1453</v>
      </c>
      <c r="L422" t="s">
        <v>1461</v>
      </c>
      <c r="M422">
        <v>0.8</v>
      </c>
      <c r="N422">
        <v>1</v>
      </c>
      <c r="O422" t="s">
        <v>1462</v>
      </c>
      <c r="P422" t="s">
        <v>1448</v>
      </c>
      <c r="Q422" t="s">
        <v>1447</v>
      </c>
    </row>
    <row r="423" spans="1:17" x14ac:dyDescent="0.25">
      <c r="A423" t="s">
        <v>8</v>
      </c>
      <c r="B423" t="s">
        <v>687</v>
      </c>
      <c r="C423" t="s">
        <v>14</v>
      </c>
      <c r="D423" t="s">
        <v>21</v>
      </c>
      <c r="E423" t="s">
        <v>21</v>
      </c>
      <c r="F423" t="s">
        <v>728</v>
      </c>
      <c r="G423" t="s">
        <v>165</v>
      </c>
      <c r="H423" t="s">
        <v>1469</v>
      </c>
      <c r="I423" t="s">
        <v>1452</v>
      </c>
      <c r="J423" t="s">
        <v>1470</v>
      </c>
      <c r="K423" t="s">
        <v>1453</v>
      </c>
      <c r="L423" t="s">
        <v>1461</v>
      </c>
      <c r="M423">
        <v>0.6</v>
      </c>
      <c r="N423">
        <v>1</v>
      </c>
      <c r="O423" t="s">
        <v>1462</v>
      </c>
      <c r="P423" t="s">
        <v>1448</v>
      </c>
      <c r="Q423" t="s">
        <v>1447</v>
      </c>
    </row>
    <row r="424" spans="1:17" x14ac:dyDescent="0.25">
      <c r="A424" t="s">
        <v>8</v>
      </c>
      <c r="B424" t="s">
        <v>687</v>
      </c>
      <c r="C424" t="s">
        <v>14</v>
      </c>
      <c r="D424" t="s">
        <v>21</v>
      </c>
      <c r="E424" t="s">
        <v>24</v>
      </c>
      <c r="F424" t="s">
        <v>729</v>
      </c>
      <c r="G424" t="s">
        <v>167</v>
      </c>
      <c r="H424" t="s">
        <v>1469</v>
      </c>
      <c r="I424" t="s">
        <v>1452</v>
      </c>
      <c r="J424" t="s">
        <v>1470</v>
      </c>
      <c r="K424" t="s">
        <v>1453</v>
      </c>
      <c r="L424" t="s">
        <v>1461</v>
      </c>
      <c r="M424">
        <v>0.4</v>
      </c>
      <c r="N424">
        <v>1</v>
      </c>
      <c r="O424" t="s">
        <v>1462</v>
      </c>
      <c r="P424" t="s">
        <v>1448</v>
      </c>
      <c r="Q424" t="s">
        <v>1447</v>
      </c>
    </row>
    <row r="425" spans="1:17" x14ac:dyDescent="0.25">
      <c r="A425" t="s">
        <v>8</v>
      </c>
      <c r="B425" t="s">
        <v>687</v>
      </c>
      <c r="C425" t="s">
        <v>14</v>
      </c>
      <c r="D425" t="s">
        <v>21</v>
      </c>
      <c r="E425" t="s">
        <v>27</v>
      </c>
      <c r="F425" t="s">
        <v>730</v>
      </c>
      <c r="G425" t="s">
        <v>169</v>
      </c>
      <c r="H425" t="s">
        <v>1469</v>
      </c>
      <c r="I425" t="s">
        <v>1452</v>
      </c>
      <c r="J425" t="s">
        <v>1470</v>
      </c>
      <c r="K425" t="s">
        <v>1453</v>
      </c>
      <c r="L425" t="s">
        <v>1461</v>
      </c>
      <c r="M425">
        <v>0.2</v>
      </c>
      <c r="N425">
        <v>1</v>
      </c>
      <c r="O425" t="s">
        <v>1462</v>
      </c>
      <c r="P425" t="s">
        <v>1448</v>
      </c>
      <c r="Q425" t="s">
        <v>1447</v>
      </c>
    </row>
    <row r="426" spans="1:17" x14ac:dyDescent="0.25">
      <c r="A426" t="s">
        <v>8</v>
      </c>
      <c r="B426" t="s">
        <v>687</v>
      </c>
      <c r="C426" t="s">
        <v>14</v>
      </c>
      <c r="D426" t="s">
        <v>21</v>
      </c>
      <c r="E426" t="s">
        <v>30</v>
      </c>
      <c r="F426" t="s">
        <v>731</v>
      </c>
      <c r="G426" t="s">
        <v>171</v>
      </c>
      <c r="H426" t="s">
        <v>1469</v>
      </c>
      <c r="I426" t="s">
        <v>1452</v>
      </c>
      <c r="J426" t="s">
        <v>1470</v>
      </c>
      <c r="K426" t="s">
        <v>1453</v>
      </c>
      <c r="L426" t="s">
        <v>1461</v>
      </c>
      <c r="M426">
        <v>0</v>
      </c>
      <c r="N426">
        <v>1</v>
      </c>
      <c r="O426" t="s">
        <v>1462</v>
      </c>
      <c r="P426" t="s">
        <v>1448</v>
      </c>
      <c r="Q426" t="s">
        <v>1447</v>
      </c>
    </row>
    <row r="427" spans="1:17" x14ac:dyDescent="0.25">
      <c r="A427" t="s">
        <v>8</v>
      </c>
      <c r="B427" t="s">
        <v>687</v>
      </c>
      <c r="C427" t="s">
        <v>14</v>
      </c>
      <c r="D427" t="s">
        <v>21</v>
      </c>
      <c r="E427" t="s">
        <v>33</v>
      </c>
      <c r="F427" t="s">
        <v>732</v>
      </c>
      <c r="G427" t="s">
        <v>711</v>
      </c>
      <c r="H427" t="s">
        <v>1469</v>
      </c>
      <c r="I427" t="s">
        <v>1452</v>
      </c>
      <c r="J427" t="s">
        <v>1470</v>
      </c>
      <c r="K427" t="s">
        <v>1453</v>
      </c>
      <c r="L427" t="s">
        <v>1461</v>
      </c>
      <c r="M427">
        <v>0</v>
      </c>
      <c r="N427">
        <v>1</v>
      </c>
      <c r="O427" t="s">
        <v>1462</v>
      </c>
      <c r="P427" t="s">
        <v>1448</v>
      </c>
      <c r="Q427" t="s">
        <v>1447</v>
      </c>
    </row>
    <row r="428" spans="1:17" x14ac:dyDescent="0.25">
      <c r="A428" t="s">
        <v>8</v>
      </c>
      <c r="B428" t="s">
        <v>733</v>
      </c>
      <c r="C428" t="s">
        <v>10</v>
      </c>
      <c r="D428" t="s">
        <v>10</v>
      </c>
      <c r="E428" t="s">
        <v>10</v>
      </c>
      <c r="F428" t="s">
        <v>734</v>
      </c>
      <c r="G428" t="s">
        <v>735</v>
      </c>
      <c r="H428" t="s">
        <v>1469</v>
      </c>
      <c r="I428" t="s">
        <v>1449</v>
      </c>
      <c r="J428" t="s">
        <v>1470</v>
      </c>
      <c r="K428" t="s">
        <v>1446</v>
      </c>
      <c r="L428" t="s">
        <v>687</v>
      </c>
      <c r="M428">
        <v>1</v>
      </c>
      <c r="N428">
        <v>1</v>
      </c>
      <c r="O428" t="s">
        <v>1462</v>
      </c>
      <c r="P428" t="s">
        <v>1448</v>
      </c>
      <c r="Q428" t="s">
        <v>1447</v>
      </c>
    </row>
    <row r="429" spans="1:17" x14ac:dyDescent="0.25">
      <c r="A429" t="s">
        <v>8</v>
      </c>
      <c r="B429" t="s">
        <v>733</v>
      </c>
      <c r="C429" t="s">
        <v>10</v>
      </c>
      <c r="D429" t="s">
        <v>10</v>
      </c>
      <c r="E429" t="s">
        <v>14</v>
      </c>
      <c r="F429" t="s">
        <v>736</v>
      </c>
      <c r="G429" t="s">
        <v>737</v>
      </c>
      <c r="H429" t="s">
        <v>1469</v>
      </c>
      <c r="I429" t="s">
        <v>1449</v>
      </c>
      <c r="J429" t="s">
        <v>1470</v>
      </c>
      <c r="K429" t="s">
        <v>1446</v>
      </c>
      <c r="L429" t="s">
        <v>687</v>
      </c>
      <c r="M429">
        <v>1</v>
      </c>
      <c r="N429">
        <v>1</v>
      </c>
      <c r="O429" t="s">
        <v>1462</v>
      </c>
      <c r="P429" t="s">
        <v>1448</v>
      </c>
      <c r="Q429" t="s">
        <v>1447</v>
      </c>
    </row>
    <row r="430" spans="1:17" x14ac:dyDescent="0.25">
      <c r="A430" t="s">
        <v>8</v>
      </c>
      <c r="B430" t="s">
        <v>733</v>
      </c>
      <c r="C430" t="s">
        <v>10</v>
      </c>
      <c r="D430" t="s">
        <v>10</v>
      </c>
      <c r="E430" t="s">
        <v>21</v>
      </c>
      <c r="F430" t="s">
        <v>738</v>
      </c>
      <c r="G430" t="s">
        <v>739</v>
      </c>
      <c r="H430" t="s">
        <v>1469</v>
      </c>
      <c r="I430" t="s">
        <v>1449</v>
      </c>
      <c r="J430" t="s">
        <v>1470</v>
      </c>
      <c r="K430" t="s">
        <v>1446</v>
      </c>
      <c r="L430" t="s">
        <v>687</v>
      </c>
      <c r="M430">
        <v>0.5</v>
      </c>
      <c r="N430">
        <v>1</v>
      </c>
      <c r="O430" t="s">
        <v>1462</v>
      </c>
      <c r="P430" t="s">
        <v>1448</v>
      </c>
      <c r="Q430" t="s">
        <v>1447</v>
      </c>
    </row>
    <row r="431" spans="1:17" x14ac:dyDescent="0.25">
      <c r="A431" t="s">
        <v>8</v>
      </c>
      <c r="B431" t="s">
        <v>733</v>
      </c>
      <c r="C431" t="s">
        <v>10</v>
      </c>
      <c r="D431" t="s">
        <v>10</v>
      </c>
      <c r="E431" t="s">
        <v>24</v>
      </c>
      <c r="F431" t="s">
        <v>740</v>
      </c>
      <c r="G431" t="s">
        <v>741</v>
      </c>
      <c r="H431" t="s">
        <v>1469</v>
      </c>
      <c r="I431" t="s">
        <v>1449</v>
      </c>
      <c r="J431" t="s">
        <v>1470</v>
      </c>
      <c r="K431" t="s">
        <v>1446</v>
      </c>
      <c r="L431" t="s">
        <v>687</v>
      </c>
      <c r="M431">
        <v>0</v>
      </c>
      <c r="N431">
        <v>1</v>
      </c>
      <c r="O431" t="s">
        <v>1462</v>
      </c>
      <c r="P431" t="s">
        <v>1448</v>
      </c>
      <c r="Q431" t="s">
        <v>1447</v>
      </c>
    </row>
    <row r="432" spans="1:17" x14ac:dyDescent="0.25">
      <c r="A432" t="s">
        <v>8</v>
      </c>
      <c r="B432" t="s">
        <v>733</v>
      </c>
      <c r="C432" t="s">
        <v>10</v>
      </c>
      <c r="D432" t="s">
        <v>14</v>
      </c>
      <c r="E432" t="s">
        <v>10</v>
      </c>
      <c r="F432" t="s">
        <v>742</v>
      </c>
      <c r="G432" t="s">
        <v>743</v>
      </c>
      <c r="H432" t="s">
        <v>1469</v>
      </c>
      <c r="I432" t="s">
        <v>1451</v>
      </c>
      <c r="J432" t="s">
        <v>1470</v>
      </c>
      <c r="K432" t="s">
        <v>1446</v>
      </c>
      <c r="L432" t="s">
        <v>687</v>
      </c>
      <c r="M432">
        <v>1</v>
      </c>
      <c r="N432">
        <v>1</v>
      </c>
      <c r="O432" t="s">
        <v>1462</v>
      </c>
      <c r="P432" t="s">
        <v>1448</v>
      </c>
      <c r="Q432" t="s">
        <v>1447</v>
      </c>
    </row>
    <row r="433" spans="1:17" x14ac:dyDescent="0.25">
      <c r="A433" t="s">
        <v>8</v>
      </c>
      <c r="B433" t="s">
        <v>733</v>
      </c>
      <c r="C433" t="s">
        <v>10</v>
      </c>
      <c r="D433" t="s">
        <v>14</v>
      </c>
      <c r="E433" t="s">
        <v>14</v>
      </c>
      <c r="F433" t="s">
        <v>744</v>
      </c>
      <c r="G433" t="s">
        <v>745</v>
      </c>
      <c r="H433" t="s">
        <v>1469</v>
      </c>
      <c r="I433" t="s">
        <v>1451</v>
      </c>
      <c r="J433" t="s">
        <v>1470</v>
      </c>
      <c r="K433" t="s">
        <v>1446</v>
      </c>
      <c r="L433" t="s">
        <v>687</v>
      </c>
      <c r="M433">
        <v>1</v>
      </c>
      <c r="N433">
        <v>1</v>
      </c>
      <c r="O433" t="s">
        <v>1462</v>
      </c>
      <c r="P433" t="s">
        <v>1448</v>
      </c>
      <c r="Q433" t="s">
        <v>1447</v>
      </c>
    </row>
    <row r="434" spans="1:17" x14ac:dyDescent="0.25">
      <c r="A434" t="s">
        <v>8</v>
      </c>
      <c r="B434" t="s">
        <v>733</v>
      </c>
      <c r="C434" t="s">
        <v>10</v>
      </c>
      <c r="D434" t="s">
        <v>14</v>
      </c>
      <c r="E434" t="s">
        <v>21</v>
      </c>
      <c r="F434" t="s">
        <v>746</v>
      </c>
      <c r="G434" t="s">
        <v>747</v>
      </c>
      <c r="H434" t="s">
        <v>1469</v>
      </c>
      <c r="I434" t="s">
        <v>1451</v>
      </c>
      <c r="J434" t="s">
        <v>1470</v>
      </c>
      <c r="K434" t="s">
        <v>1446</v>
      </c>
      <c r="L434" t="s">
        <v>687</v>
      </c>
      <c r="M434">
        <v>0.5</v>
      </c>
      <c r="N434">
        <v>1</v>
      </c>
      <c r="O434" t="s">
        <v>1462</v>
      </c>
      <c r="P434" t="s">
        <v>1448</v>
      </c>
      <c r="Q434" t="s">
        <v>1447</v>
      </c>
    </row>
    <row r="435" spans="1:17" x14ac:dyDescent="0.25">
      <c r="A435" t="s">
        <v>8</v>
      </c>
      <c r="B435" t="s">
        <v>733</v>
      </c>
      <c r="C435" t="s">
        <v>10</v>
      </c>
      <c r="D435" t="s">
        <v>14</v>
      </c>
      <c r="E435" t="s">
        <v>24</v>
      </c>
      <c r="F435" t="s">
        <v>748</v>
      </c>
      <c r="G435" t="s">
        <v>749</v>
      </c>
      <c r="H435" t="s">
        <v>1469</v>
      </c>
      <c r="I435" t="s">
        <v>1451</v>
      </c>
      <c r="J435" t="s">
        <v>1470</v>
      </c>
      <c r="K435" t="s">
        <v>1446</v>
      </c>
      <c r="L435" t="s">
        <v>687</v>
      </c>
      <c r="M435">
        <v>0</v>
      </c>
      <c r="N435">
        <v>1</v>
      </c>
      <c r="O435" t="s">
        <v>1462</v>
      </c>
      <c r="P435" t="s">
        <v>1448</v>
      </c>
      <c r="Q435" t="s">
        <v>1447</v>
      </c>
    </row>
    <row r="436" spans="1:17" x14ac:dyDescent="0.25">
      <c r="A436" t="s">
        <v>8</v>
      </c>
      <c r="B436" t="s">
        <v>733</v>
      </c>
      <c r="C436" t="s">
        <v>10</v>
      </c>
      <c r="D436" t="s">
        <v>21</v>
      </c>
      <c r="E436" t="s">
        <v>10</v>
      </c>
      <c r="F436" t="s">
        <v>750</v>
      </c>
      <c r="G436" t="s">
        <v>751</v>
      </c>
      <c r="H436" t="s">
        <v>1469</v>
      </c>
      <c r="I436" t="s">
        <v>1452</v>
      </c>
      <c r="J436" t="s">
        <v>1470</v>
      </c>
      <c r="K436" t="s">
        <v>1446</v>
      </c>
      <c r="L436" t="s">
        <v>687</v>
      </c>
      <c r="M436">
        <v>1</v>
      </c>
      <c r="N436">
        <v>1</v>
      </c>
      <c r="O436" t="s">
        <v>1462</v>
      </c>
      <c r="P436" t="s">
        <v>1448</v>
      </c>
      <c r="Q436" t="s">
        <v>1447</v>
      </c>
    </row>
    <row r="437" spans="1:17" x14ac:dyDescent="0.25">
      <c r="A437" t="s">
        <v>8</v>
      </c>
      <c r="B437" t="s">
        <v>733</v>
      </c>
      <c r="C437" t="s">
        <v>10</v>
      </c>
      <c r="D437" t="s">
        <v>21</v>
      </c>
      <c r="E437" t="s">
        <v>14</v>
      </c>
      <c r="F437" t="s">
        <v>752</v>
      </c>
      <c r="G437" t="s">
        <v>753</v>
      </c>
      <c r="H437" t="s">
        <v>1469</v>
      </c>
      <c r="I437" t="s">
        <v>1452</v>
      </c>
      <c r="J437" t="s">
        <v>1470</v>
      </c>
      <c r="K437" t="s">
        <v>1446</v>
      </c>
      <c r="L437" t="s">
        <v>687</v>
      </c>
      <c r="M437">
        <v>1</v>
      </c>
      <c r="N437">
        <v>1</v>
      </c>
      <c r="O437" t="s">
        <v>1462</v>
      </c>
      <c r="P437" t="s">
        <v>1448</v>
      </c>
      <c r="Q437" t="s">
        <v>1447</v>
      </c>
    </row>
    <row r="438" spans="1:17" x14ac:dyDescent="0.25">
      <c r="A438" t="s">
        <v>8</v>
      </c>
      <c r="B438" t="s">
        <v>733</v>
      </c>
      <c r="C438" t="s">
        <v>10</v>
      </c>
      <c r="D438" t="s">
        <v>21</v>
      </c>
      <c r="E438" t="s">
        <v>21</v>
      </c>
      <c r="F438" t="s">
        <v>754</v>
      </c>
      <c r="G438" t="s">
        <v>755</v>
      </c>
      <c r="H438" t="s">
        <v>1469</v>
      </c>
      <c r="I438" t="s">
        <v>1452</v>
      </c>
      <c r="J438" t="s">
        <v>1470</v>
      </c>
      <c r="K438" t="s">
        <v>1446</v>
      </c>
      <c r="L438" t="s">
        <v>687</v>
      </c>
      <c r="M438">
        <v>0.5</v>
      </c>
      <c r="N438">
        <v>1</v>
      </c>
      <c r="O438" t="s">
        <v>1462</v>
      </c>
      <c r="P438" t="s">
        <v>1448</v>
      </c>
      <c r="Q438" t="s">
        <v>1447</v>
      </c>
    </row>
    <row r="439" spans="1:17" x14ac:dyDescent="0.25">
      <c r="A439" t="s">
        <v>8</v>
      </c>
      <c r="B439" t="s">
        <v>733</v>
      </c>
      <c r="C439" t="s">
        <v>10</v>
      </c>
      <c r="D439" t="s">
        <v>21</v>
      </c>
      <c r="E439" t="s">
        <v>24</v>
      </c>
      <c r="F439" t="s">
        <v>756</v>
      </c>
      <c r="G439" t="s">
        <v>757</v>
      </c>
      <c r="H439" t="s">
        <v>1469</v>
      </c>
      <c r="I439" t="s">
        <v>1452</v>
      </c>
      <c r="J439" t="s">
        <v>1470</v>
      </c>
      <c r="K439" t="s">
        <v>1446</v>
      </c>
      <c r="L439" t="s">
        <v>687</v>
      </c>
      <c r="M439">
        <v>0</v>
      </c>
      <c r="N439">
        <v>1</v>
      </c>
      <c r="O439" t="s">
        <v>1462</v>
      </c>
      <c r="P439" t="s">
        <v>1448</v>
      </c>
      <c r="Q439" t="s">
        <v>1447</v>
      </c>
    </row>
    <row r="440" spans="1:17" x14ac:dyDescent="0.25">
      <c r="A440" t="s">
        <v>8</v>
      </c>
      <c r="B440" t="s">
        <v>758</v>
      </c>
      <c r="C440" t="s">
        <v>10</v>
      </c>
      <c r="D440" t="s">
        <v>10</v>
      </c>
      <c r="E440" t="s">
        <v>10</v>
      </c>
      <c r="F440" t="s">
        <v>759</v>
      </c>
      <c r="G440" t="s">
        <v>133</v>
      </c>
      <c r="H440" t="s">
        <v>1469</v>
      </c>
      <c r="I440" t="s">
        <v>1449</v>
      </c>
      <c r="J440" t="s">
        <v>1471</v>
      </c>
      <c r="K440" t="s">
        <v>1450</v>
      </c>
      <c r="L440" t="s">
        <v>1461</v>
      </c>
      <c r="M440">
        <v>1</v>
      </c>
      <c r="N440">
        <v>2</v>
      </c>
      <c r="O440" t="s">
        <v>1462</v>
      </c>
      <c r="P440" t="s">
        <v>1448</v>
      </c>
      <c r="Q440" t="s">
        <v>1447</v>
      </c>
    </row>
    <row r="441" spans="1:17" x14ac:dyDescent="0.25">
      <c r="A441" t="s">
        <v>8</v>
      </c>
      <c r="B441" t="s">
        <v>758</v>
      </c>
      <c r="C441" t="s">
        <v>10</v>
      </c>
      <c r="D441" t="s">
        <v>10</v>
      </c>
      <c r="E441" t="s">
        <v>14</v>
      </c>
      <c r="F441" t="s">
        <v>760</v>
      </c>
      <c r="G441" t="s">
        <v>135</v>
      </c>
      <c r="H441" t="s">
        <v>1469</v>
      </c>
      <c r="I441" t="s">
        <v>1449</v>
      </c>
      <c r="J441" t="s">
        <v>1471</v>
      </c>
      <c r="K441" t="s">
        <v>1450</v>
      </c>
      <c r="L441" t="s">
        <v>1461</v>
      </c>
      <c r="M441">
        <v>0.8</v>
      </c>
      <c r="N441">
        <v>2</v>
      </c>
      <c r="O441" t="s">
        <v>1462</v>
      </c>
      <c r="P441" t="s">
        <v>1448</v>
      </c>
      <c r="Q441" t="s">
        <v>1447</v>
      </c>
    </row>
    <row r="442" spans="1:17" x14ac:dyDescent="0.25">
      <c r="A442" t="s">
        <v>8</v>
      </c>
      <c r="B442" t="s">
        <v>758</v>
      </c>
      <c r="C442" t="s">
        <v>10</v>
      </c>
      <c r="D442" t="s">
        <v>10</v>
      </c>
      <c r="E442" t="s">
        <v>21</v>
      </c>
      <c r="F442" t="s">
        <v>761</v>
      </c>
      <c r="G442" t="s">
        <v>137</v>
      </c>
      <c r="H442" t="s">
        <v>1469</v>
      </c>
      <c r="I442" t="s">
        <v>1449</v>
      </c>
      <c r="J442" t="s">
        <v>1471</v>
      </c>
      <c r="K442" t="s">
        <v>1450</v>
      </c>
      <c r="L442" t="s">
        <v>1461</v>
      </c>
      <c r="M442">
        <v>0.6</v>
      </c>
      <c r="N442">
        <v>2</v>
      </c>
      <c r="O442" t="s">
        <v>1462</v>
      </c>
      <c r="P442" t="s">
        <v>1448</v>
      </c>
      <c r="Q442" t="s">
        <v>1447</v>
      </c>
    </row>
    <row r="443" spans="1:17" x14ac:dyDescent="0.25">
      <c r="A443" t="s">
        <v>8</v>
      </c>
      <c r="B443" t="s">
        <v>758</v>
      </c>
      <c r="C443" t="s">
        <v>10</v>
      </c>
      <c r="D443" t="s">
        <v>10</v>
      </c>
      <c r="E443" t="s">
        <v>24</v>
      </c>
      <c r="F443" t="s">
        <v>762</v>
      </c>
      <c r="G443" t="s">
        <v>139</v>
      </c>
      <c r="H443" t="s">
        <v>1469</v>
      </c>
      <c r="I443" t="s">
        <v>1449</v>
      </c>
      <c r="J443" t="s">
        <v>1471</v>
      </c>
      <c r="K443" t="s">
        <v>1450</v>
      </c>
      <c r="L443" t="s">
        <v>1461</v>
      </c>
      <c r="M443">
        <v>0.4</v>
      </c>
      <c r="N443">
        <v>2</v>
      </c>
      <c r="O443" t="s">
        <v>1462</v>
      </c>
      <c r="P443" t="s">
        <v>1448</v>
      </c>
      <c r="Q443" t="s">
        <v>1447</v>
      </c>
    </row>
    <row r="444" spans="1:17" x14ac:dyDescent="0.25">
      <c r="A444" t="s">
        <v>8</v>
      </c>
      <c r="B444" t="s">
        <v>758</v>
      </c>
      <c r="C444" t="s">
        <v>10</v>
      </c>
      <c r="D444" t="s">
        <v>10</v>
      </c>
      <c r="E444" t="s">
        <v>27</v>
      </c>
      <c r="F444" t="s">
        <v>763</v>
      </c>
      <c r="G444" t="s">
        <v>141</v>
      </c>
      <c r="H444" t="s">
        <v>1469</v>
      </c>
      <c r="I444" t="s">
        <v>1449</v>
      </c>
      <c r="J444" t="s">
        <v>1471</v>
      </c>
      <c r="K444" t="s">
        <v>1450</v>
      </c>
      <c r="L444" t="s">
        <v>1461</v>
      </c>
      <c r="M444">
        <v>0.2</v>
      </c>
      <c r="N444">
        <v>2</v>
      </c>
      <c r="O444" t="s">
        <v>1462</v>
      </c>
      <c r="P444" t="s">
        <v>1448</v>
      </c>
      <c r="Q444" t="s">
        <v>1447</v>
      </c>
    </row>
    <row r="445" spans="1:17" x14ac:dyDescent="0.25">
      <c r="A445" t="s">
        <v>8</v>
      </c>
      <c r="B445" t="s">
        <v>758</v>
      </c>
      <c r="C445" t="s">
        <v>10</v>
      </c>
      <c r="D445" t="s">
        <v>10</v>
      </c>
      <c r="E445" t="s">
        <v>30</v>
      </c>
      <c r="F445" t="s">
        <v>764</v>
      </c>
      <c r="G445" t="s">
        <v>143</v>
      </c>
      <c r="H445" t="s">
        <v>1469</v>
      </c>
      <c r="I445" t="s">
        <v>1449</v>
      </c>
      <c r="J445" t="s">
        <v>1471</v>
      </c>
      <c r="K445" t="s">
        <v>1450</v>
      </c>
      <c r="L445" t="s">
        <v>1461</v>
      </c>
      <c r="M445">
        <v>0</v>
      </c>
      <c r="N445">
        <v>2</v>
      </c>
      <c r="O445" t="s">
        <v>1462</v>
      </c>
      <c r="P445" t="s">
        <v>1448</v>
      </c>
      <c r="Q445" t="s">
        <v>1447</v>
      </c>
    </row>
    <row r="446" spans="1:17" x14ac:dyDescent="0.25">
      <c r="A446" t="s">
        <v>8</v>
      </c>
      <c r="B446" t="s">
        <v>758</v>
      </c>
      <c r="C446" t="s">
        <v>10</v>
      </c>
      <c r="D446" t="s">
        <v>10</v>
      </c>
      <c r="E446" t="s">
        <v>33</v>
      </c>
      <c r="F446" t="s">
        <v>765</v>
      </c>
      <c r="G446" t="s">
        <v>766</v>
      </c>
      <c r="H446" t="s">
        <v>1469</v>
      </c>
      <c r="I446" t="s">
        <v>1449</v>
      </c>
      <c r="J446" t="s">
        <v>1471</v>
      </c>
      <c r="K446" t="s">
        <v>1450</v>
      </c>
      <c r="L446" t="s">
        <v>1461</v>
      </c>
      <c r="M446">
        <v>0</v>
      </c>
      <c r="N446">
        <v>2</v>
      </c>
      <c r="O446" t="s">
        <v>1462</v>
      </c>
      <c r="P446" t="s">
        <v>1448</v>
      </c>
      <c r="Q446" t="s">
        <v>1447</v>
      </c>
    </row>
    <row r="447" spans="1:17" x14ac:dyDescent="0.25">
      <c r="A447" t="s">
        <v>8</v>
      </c>
      <c r="B447" t="s">
        <v>758</v>
      </c>
      <c r="C447" t="s">
        <v>10</v>
      </c>
      <c r="D447" t="s">
        <v>14</v>
      </c>
      <c r="E447" t="s">
        <v>10</v>
      </c>
      <c r="F447" t="s">
        <v>767</v>
      </c>
      <c r="G447" t="s">
        <v>147</v>
      </c>
      <c r="H447" t="s">
        <v>1469</v>
      </c>
      <c r="I447" t="s">
        <v>1451</v>
      </c>
      <c r="J447" t="s">
        <v>1471</v>
      </c>
      <c r="K447" t="s">
        <v>1450</v>
      </c>
      <c r="L447" t="s">
        <v>1461</v>
      </c>
      <c r="M447">
        <v>1</v>
      </c>
      <c r="N447">
        <v>2</v>
      </c>
      <c r="O447" t="s">
        <v>1462</v>
      </c>
      <c r="P447" t="s">
        <v>1448</v>
      </c>
      <c r="Q447" t="s">
        <v>1447</v>
      </c>
    </row>
    <row r="448" spans="1:17" x14ac:dyDescent="0.25">
      <c r="A448" t="s">
        <v>8</v>
      </c>
      <c r="B448" t="s">
        <v>758</v>
      </c>
      <c r="C448" t="s">
        <v>10</v>
      </c>
      <c r="D448" t="s">
        <v>14</v>
      </c>
      <c r="E448" t="s">
        <v>14</v>
      </c>
      <c r="F448" t="s">
        <v>768</v>
      </c>
      <c r="G448" t="s">
        <v>149</v>
      </c>
      <c r="H448" t="s">
        <v>1469</v>
      </c>
      <c r="I448" t="s">
        <v>1451</v>
      </c>
      <c r="J448" t="s">
        <v>1471</v>
      </c>
      <c r="K448" t="s">
        <v>1450</v>
      </c>
      <c r="L448" t="s">
        <v>1461</v>
      </c>
      <c r="M448">
        <v>0.8</v>
      </c>
      <c r="N448">
        <v>2</v>
      </c>
      <c r="O448" t="s">
        <v>1462</v>
      </c>
      <c r="P448" t="s">
        <v>1448</v>
      </c>
      <c r="Q448" t="s">
        <v>1447</v>
      </c>
    </row>
    <row r="449" spans="1:17" x14ac:dyDescent="0.25">
      <c r="A449" t="s">
        <v>8</v>
      </c>
      <c r="B449" t="s">
        <v>758</v>
      </c>
      <c r="C449" t="s">
        <v>10</v>
      </c>
      <c r="D449" t="s">
        <v>14</v>
      </c>
      <c r="E449" t="s">
        <v>21</v>
      </c>
      <c r="F449" t="s">
        <v>769</v>
      </c>
      <c r="G449" t="s">
        <v>151</v>
      </c>
      <c r="H449" t="s">
        <v>1469</v>
      </c>
      <c r="I449" t="s">
        <v>1451</v>
      </c>
      <c r="J449" t="s">
        <v>1471</v>
      </c>
      <c r="K449" t="s">
        <v>1450</v>
      </c>
      <c r="L449" t="s">
        <v>1461</v>
      </c>
      <c r="M449">
        <v>0.6</v>
      </c>
      <c r="N449">
        <v>2</v>
      </c>
      <c r="O449" t="s">
        <v>1462</v>
      </c>
      <c r="P449" t="s">
        <v>1448</v>
      </c>
      <c r="Q449" t="s">
        <v>1447</v>
      </c>
    </row>
    <row r="450" spans="1:17" x14ac:dyDescent="0.25">
      <c r="A450" t="s">
        <v>8</v>
      </c>
      <c r="B450" t="s">
        <v>758</v>
      </c>
      <c r="C450" t="s">
        <v>10</v>
      </c>
      <c r="D450" t="s">
        <v>14</v>
      </c>
      <c r="E450" t="s">
        <v>24</v>
      </c>
      <c r="F450" t="s">
        <v>770</v>
      </c>
      <c r="G450" t="s">
        <v>153</v>
      </c>
      <c r="H450" t="s">
        <v>1469</v>
      </c>
      <c r="I450" t="s">
        <v>1451</v>
      </c>
      <c r="J450" t="s">
        <v>1471</v>
      </c>
      <c r="K450" t="s">
        <v>1450</v>
      </c>
      <c r="L450" t="s">
        <v>1461</v>
      </c>
      <c r="M450">
        <v>0.4</v>
      </c>
      <c r="N450">
        <v>2</v>
      </c>
      <c r="O450" t="s">
        <v>1462</v>
      </c>
      <c r="P450" t="s">
        <v>1448</v>
      </c>
      <c r="Q450" t="s">
        <v>1447</v>
      </c>
    </row>
    <row r="451" spans="1:17" x14ac:dyDescent="0.25">
      <c r="A451" t="s">
        <v>8</v>
      </c>
      <c r="B451" t="s">
        <v>758</v>
      </c>
      <c r="C451" t="s">
        <v>10</v>
      </c>
      <c r="D451" t="s">
        <v>14</v>
      </c>
      <c r="E451" t="s">
        <v>27</v>
      </c>
      <c r="F451" t="s">
        <v>771</v>
      </c>
      <c r="G451" t="s">
        <v>155</v>
      </c>
      <c r="H451" t="s">
        <v>1469</v>
      </c>
      <c r="I451" t="s">
        <v>1451</v>
      </c>
      <c r="J451" t="s">
        <v>1471</v>
      </c>
      <c r="K451" t="s">
        <v>1450</v>
      </c>
      <c r="L451" t="s">
        <v>1461</v>
      </c>
      <c r="M451">
        <v>0.2</v>
      </c>
      <c r="N451">
        <v>2</v>
      </c>
      <c r="O451" t="s">
        <v>1462</v>
      </c>
      <c r="P451" t="s">
        <v>1448</v>
      </c>
      <c r="Q451" t="s">
        <v>1447</v>
      </c>
    </row>
    <row r="452" spans="1:17" x14ac:dyDescent="0.25">
      <c r="A452" t="s">
        <v>8</v>
      </c>
      <c r="B452" t="s">
        <v>758</v>
      </c>
      <c r="C452" t="s">
        <v>10</v>
      </c>
      <c r="D452" t="s">
        <v>14</v>
      </c>
      <c r="E452" t="s">
        <v>30</v>
      </c>
      <c r="F452" t="s">
        <v>772</v>
      </c>
      <c r="G452" t="s">
        <v>157</v>
      </c>
      <c r="H452" t="s">
        <v>1469</v>
      </c>
      <c r="I452" t="s">
        <v>1451</v>
      </c>
      <c r="J452" t="s">
        <v>1471</v>
      </c>
      <c r="K452" t="s">
        <v>1450</v>
      </c>
      <c r="L452" t="s">
        <v>1461</v>
      </c>
      <c r="M452">
        <v>0</v>
      </c>
      <c r="N452">
        <v>2</v>
      </c>
      <c r="O452" t="s">
        <v>1462</v>
      </c>
      <c r="P452" t="s">
        <v>1448</v>
      </c>
      <c r="Q452" t="s">
        <v>1447</v>
      </c>
    </row>
    <row r="453" spans="1:17" x14ac:dyDescent="0.25">
      <c r="A453" t="s">
        <v>8</v>
      </c>
      <c r="B453" t="s">
        <v>758</v>
      </c>
      <c r="C453" t="s">
        <v>10</v>
      </c>
      <c r="D453" t="s">
        <v>14</v>
      </c>
      <c r="E453" t="s">
        <v>33</v>
      </c>
      <c r="F453" t="s">
        <v>773</v>
      </c>
      <c r="G453" t="s">
        <v>774</v>
      </c>
      <c r="H453" t="s">
        <v>1469</v>
      </c>
      <c r="I453" t="s">
        <v>1451</v>
      </c>
      <c r="J453" t="s">
        <v>1471</v>
      </c>
      <c r="K453" t="s">
        <v>1450</v>
      </c>
      <c r="L453" t="s">
        <v>1461</v>
      </c>
      <c r="M453">
        <v>0</v>
      </c>
      <c r="N453">
        <v>2</v>
      </c>
      <c r="O453" t="s">
        <v>1462</v>
      </c>
      <c r="P453" t="s">
        <v>1448</v>
      </c>
      <c r="Q453" t="s">
        <v>1447</v>
      </c>
    </row>
    <row r="454" spans="1:17" x14ac:dyDescent="0.25">
      <c r="A454" t="s">
        <v>8</v>
      </c>
      <c r="B454" t="s">
        <v>758</v>
      </c>
      <c r="C454" t="s">
        <v>10</v>
      </c>
      <c r="D454" t="s">
        <v>21</v>
      </c>
      <c r="E454" t="s">
        <v>10</v>
      </c>
      <c r="F454" t="s">
        <v>775</v>
      </c>
      <c r="G454" t="s">
        <v>161</v>
      </c>
      <c r="H454" t="s">
        <v>1469</v>
      </c>
      <c r="I454" t="s">
        <v>1452</v>
      </c>
      <c r="J454" t="s">
        <v>1471</v>
      </c>
      <c r="K454" t="s">
        <v>1450</v>
      </c>
      <c r="L454" t="s">
        <v>1461</v>
      </c>
      <c r="M454">
        <v>1</v>
      </c>
      <c r="N454">
        <v>2</v>
      </c>
      <c r="O454" t="s">
        <v>1462</v>
      </c>
      <c r="P454" t="s">
        <v>1448</v>
      </c>
      <c r="Q454" t="s">
        <v>1447</v>
      </c>
    </row>
    <row r="455" spans="1:17" x14ac:dyDescent="0.25">
      <c r="A455" t="s">
        <v>8</v>
      </c>
      <c r="B455" t="s">
        <v>758</v>
      </c>
      <c r="C455" t="s">
        <v>10</v>
      </c>
      <c r="D455" t="s">
        <v>21</v>
      </c>
      <c r="E455" t="s">
        <v>14</v>
      </c>
      <c r="F455" t="s">
        <v>776</v>
      </c>
      <c r="G455" t="s">
        <v>163</v>
      </c>
      <c r="H455" t="s">
        <v>1469</v>
      </c>
      <c r="I455" t="s">
        <v>1452</v>
      </c>
      <c r="J455" t="s">
        <v>1471</v>
      </c>
      <c r="K455" t="s">
        <v>1450</v>
      </c>
      <c r="L455" t="s">
        <v>1461</v>
      </c>
      <c r="M455">
        <v>0.8</v>
      </c>
      <c r="N455">
        <v>2</v>
      </c>
      <c r="O455" t="s">
        <v>1462</v>
      </c>
      <c r="P455" t="s">
        <v>1448</v>
      </c>
      <c r="Q455" t="s">
        <v>1447</v>
      </c>
    </row>
    <row r="456" spans="1:17" x14ac:dyDescent="0.25">
      <c r="A456" t="s">
        <v>8</v>
      </c>
      <c r="B456" t="s">
        <v>758</v>
      </c>
      <c r="C456" t="s">
        <v>10</v>
      </c>
      <c r="D456" t="s">
        <v>21</v>
      </c>
      <c r="E456" t="s">
        <v>21</v>
      </c>
      <c r="F456" t="s">
        <v>777</v>
      </c>
      <c r="G456" t="s">
        <v>165</v>
      </c>
      <c r="H456" t="s">
        <v>1469</v>
      </c>
      <c r="I456" t="s">
        <v>1452</v>
      </c>
      <c r="J456" t="s">
        <v>1471</v>
      </c>
      <c r="K456" t="s">
        <v>1450</v>
      </c>
      <c r="L456" t="s">
        <v>1461</v>
      </c>
      <c r="M456">
        <v>0.6</v>
      </c>
      <c r="N456">
        <v>2</v>
      </c>
      <c r="O456" t="s">
        <v>1462</v>
      </c>
      <c r="P456" t="s">
        <v>1448</v>
      </c>
      <c r="Q456" t="s">
        <v>1447</v>
      </c>
    </row>
    <row r="457" spans="1:17" x14ac:dyDescent="0.25">
      <c r="A457" t="s">
        <v>8</v>
      </c>
      <c r="B457" t="s">
        <v>758</v>
      </c>
      <c r="C457" t="s">
        <v>10</v>
      </c>
      <c r="D457" t="s">
        <v>21</v>
      </c>
      <c r="E457" t="s">
        <v>24</v>
      </c>
      <c r="F457" t="s">
        <v>778</v>
      </c>
      <c r="G457" t="s">
        <v>167</v>
      </c>
      <c r="H457" t="s">
        <v>1469</v>
      </c>
      <c r="I457" t="s">
        <v>1452</v>
      </c>
      <c r="J457" t="s">
        <v>1471</v>
      </c>
      <c r="K457" t="s">
        <v>1450</v>
      </c>
      <c r="L457" t="s">
        <v>1461</v>
      </c>
      <c r="M457">
        <v>0.4</v>
      </c>
      <c r="N457">
        <v>2</v>
      </c>
      <c r="O457" t="s">
        <v>1462</v>
      </c>
      <c r="P457" t="s">
        <v>1448</v>
      </c>
      <c r="Q457" t="s">
        <v>1447</v>
      </c>
    </row>
    <row r="458" spans="1:17" x14ac:dyDescent="0.25">
      <c r="A458" t="s">
        <v>8</v>
      </c>
      <c r="B458" t="s">
        <v>758</v>
      </c>
      <c r="C458" t="s">
        <v>10</v>
      </c>
      <c r="D458" t="s">
        <v>21</v>
      </c>
      <c r="E458" t="s">
        <v>27</v>
      </c>
      <c r="F458" t="s">
        <v>779</v>
      </c>
      <c r="G458" t="s">
        <v>169</v>
      </c>
      <c r="H458" t="s">
        <v>1469</v>
      </c>
      <c r="I458" t="s">
        <v>1452</v>
      </c>
      <c r="J458" t="s">
        <v>1471</v>
      </c>
      <c r="K458" t="s">
        <v>1450</v>
      </c>
      <c r="L458" t="s">
        <v>1461</v>
      </c>
      <c r="M458">
        <v>0.2</v>
      </c>
      <c r="N458">
        <v>2</v>
      </c>
      <c r="O458" t="s">
        <v>1462</v>
      </c>
      <c r="P458" t="s">
        <v>1448</v>
      </c>
      <c r="Q458" t="s">
        <v>1447</v>
      </c>
    </row>
    <row r="459" spans="1:17" x14ac:dyDescent="0.25">
      <c r="A459" t="s">
        <v>8</v>
      </c>
      <c r="B459" t="s">
        <v>758</v>
      </c>
      <c r="C459" t="s">
        <v>10</v>
      </c>
      <c r="D459" t="s">
        <v>21</v>
      </c>
      <c r="E459" t="s">
        <v>30</v>
      </c>
      <c r="F459" t="s">
        <v>780</v>
      </c>
      <c r="G459" t="s">
        <v>171</v>
      </c>
      <c r="H459" t="s">
        <v>1469</v>
      </c>
      <c r="I459" t="s">
        <v>1452</v>
      </c>
      <c r="J459" t="s">
        <v>1471</v>
      </c>
      <c r="K459" t="s">
        <v>1450</v>
      </c>
      <c r="L459" t="s">
        <v>1461</v>
      </c>
      <c r="M459">
        <v>0</v>
      </c>
      <c r="N459">
        <v>2</v>
      </c>
      <c r="O459" t="s">
        <v>1462</v>
      </c>
      <c r="P459" t="s">
        <v>1448</v>
      </c>
      <c r="Q459" t="s">
        <v>1447</v>
      </c>
    </row>
    <row r="460" spans="1:17" x14ac:dyDescent="0.25">
      <c r="A460" t="s">
        <v>8</v>
      </c>
      <c r="B460" t="s">
        <v>758</v>
      </c>
      <c r="C460" t="s">
        <v>10</v>
      </c>
      <c r="D460" t="s">
        <v>21</v>
      </c>
      <c r="E460" t="s">
        <v>33</v>
      </c>
      <c r="F460" t="s">
        <v>781</v>
      </c>
      <c r="G460" t="s">
        <v>782</v>
      </c>
      <c r="H460" t="s">
        <v>1469</v>
      </c>
      <c r="I460" t="s">
        <v>1452</v>
      </c>
      <c r="J460" t="s">
        <v>1471</v>
      </c>
      <c r="K460" t="s">
        <v>1450</v>
      </c>
      <c r="L460" t="s">
        <v>1461</v>
      </c>
      <c r="M460">
        <v>0</v>
      </c>
      <c r="N460">
        <v>2</v>
      </c>
      <c r="O460" t="s">
        <v>1462</v>
      </c>
      <c r="P460" t="s">
        <v>1448</v>
      </c>
      <c r="Q460" t="s">
        <v>1447</v>
      </c>
    </row>
    <row r="461" spans="1:17" x14ac:dyDescent="0.25">
      <c r="A461" t="s">
        <v>8</v>
      </c>
      <c r="B461" t="s">
        <v>758</v>
      </c>
      <c r="C461" t="s">
        <v>14</v>
      </c>
      <c r="D461" t="s">
        <v>10</v>
      </c>
      <c r="E461" t="s">
        <v>10</v>
      </c>
      <c r="F461" t="s">
        <v>783</v>
      </c>
      <c r="G461" t="s">
        <v>133</v>
      </c>
      <c r="H461" t="s">
        <v>1469</v>
      </c>
      <c r="I461" t="s">
        <v>1449</v>
      </c>
      <c r="J461" t="s">
        <v>1471</v>
      </c>
      <c r="K461" t="s">
        <v>1453</v>
      </c>
      <c r="L461" t="s">
        <v>1461</v>
      </c>
      <c r="M461">
        <v>1</v>
      </c>
      <c r="N461">
        <v>2</v>
      </c>
      <c r="O461" t="s">
        <v>1462</v>
      </c>
      <c r="P461" t="s">
        <v>1448</v>
      </c>
      <c r="Q461" t="s">
        <v>1447</v>
      </c>
    </row>
    <row r="462" spans="1:17" x14ac:dyDescent="0.25">
      <c r="A462" t="s">
        <v>8</v>
      </c>
      <c r="B462" t="s">
        <v>758</v>
      </c>
      <c r="C462" t="s">
        <v>14</v>
      </c>
      <c r="D462" t="s">
        <v>10</v>
      </c>
      <c r="E462" t="s">
        <v>14</v>
      </c>
      <c r="F462" t="s">
        <v>784</v>
      </c>
      <c r="G462" t="s">
        <v>135</v>
      </c>
      <c r="H462" t="s">
        <v>1469</v>
      </c>
      <c r="I462" t="s">
        <v>1449</v>
      </c>
      <c r="J462" t="s">
        <v>1471</v>
      </c>
      <c r="K462" t="s">
        <v>1453</v>
      </c>
      <c r="L462" t="s">
        <v>1461</v>
      </c>
      <c r="M462">
        <v>0.8</v>
      </c>
      <c r="N462">
        <v>2</v>
      </c>
      <c r="O462" t="s">
        <v>1462</v>
      </c>
      <c r="P462" t="s">
        <v>1448</v>
      </c>
      <c r="Q462" t="s">
        <v>1447</v>
      </c>
    </row>
    <row r="463" spans="1:17" x14ac:dyDescent="0.25">
      <c r="A463" t="s">
        <v>8</v>
      </c>
      <c r="B463" t="s">
        <v>758</v>
      </c>
      <c r="C463" t="s">
        <v>14</v>
      </c>
      <c r="D463" t="s">
        <v>10</v>
      </c>
      <c r="E463" t="s">
        <v>21</v>
      </c>
      <c r="F463" t="s">
        <v>785</v>
      </c>
      <c r="G463" t="s">
        <v>137</v>
      </c>
      <c r="H463" t="s">
        <v>1469</v>
      </c>
      <c r="I463" t="s">
        <v>1449</v>
      </c>
      <c r="J463" t="s">
        <v>1471</v>
      </c>
      <c r="K463" t="s">
        <v>1453</v>
      </c>
      <c r="L463" t="s">
        <v>1461</v>
      </c>
      <c r="M463">
        <v>0.6</v>
      </c>
      <c r="N463">
        <v>2</v>
      </c>
      <c r="O463" t="s">
        <v>1462</v>
      </c>
      <c r="P463" t="s">
        <v>1448</v>
      </c>
      <c r="Q463" t="s">
        <v>1447</v>
      </c>
    </row>
    <row r="464" spans="1:17" x14ac:dyDescent="0.25">
      <c r="A464" t="s">
        <v>8</v>
      </c>
      <c r="B464" t="s">
        <v>758</v>
      </c>
      <c r="C464" t="s">
        <v>14</v>
      </c>
      <c r="D464" t="s">
        <v>10</v>
      </c>
      <c r="E464" t="s">
        <v>24</v>
      </c>
      <c r="F464" t="s">
        <v>786</v>
      </c>
      <c r="G464" t="s">
        <v>139</v>
      </c>
      <c r="H464" t="s">
        <v>1469</v>
      </c>
      <c r="I464" t="s">
        <v>1449</v>
      </c>
      <c r="J464" t="s">
        <v>1471</v>
      </c>
      <c r="K464" t="s">
        <v>1453</v>
      </c>
      <c r="L464" t="s">
        <v>1461</v>
      </c>
      <c r="M464">
        <v>0.4</v>
      </c>
      <c r="N464">
        <v>2</v>
      </c>
      <c r="O464" t="s">
        <v>1462</v>
      </c>
      <c r="P464" t="s">
        <v>1448</v>
      </c>
      <c r="Q464" t="s">
        <v>1447</v>
      </c>
    </row>
    <row r="465" spans="1:17" x14ac:dyDescent="0.25">
      <c r="A465" t="s">
        <v>8</v>
      </c>
      <c r="B465" t="s">
        <v>758</v>
      </c>
      <c r="C465" t="s">
        <v>14</v>
      </c>
      <c r="D465" t="s">
        <v>10</v>
      </c>
      <c r="E465" t="s">
        <v>27</v>
      </c>
      <c r="F465" t="s">
        <v>787</v>
      </c>
      <c r="G465" t="s">
        <v>141</v>
      </c>
      <c r="H465" t="s">
        <v>1469</v>
      </c>
      <c r="I465" t="s">
        <v>1449</v>
      </c>
      <c r="J465" t="s">
        <v>1471</v>
      </c>
      <c r="K465" t="s">
        <v>1453</v>
      </c>
      <c r="L465" t="s">
        <v>1461</v>
      </c>
      <c r="M465">
        <v>0.2</v>
      </c>
      <c r="N465">
        <v>2</v>
      </c>
      <c r="O465" t="s">
        <v>1462</v>
      </c>
      <c r="P465" t="s">
        <v>1448</v>
      </c>
      <c r="Q465" t="s">
        <v>1447</v>
      </c>
    </row>
    <row r="466" spans="1:17" x14ac:dyDescent="0.25">
      <c r="A466" t="s">
        <v>8</v>
      </c>
      <c r="B466" t="s">
        <v>758</v>
      </c>
      <c r="C466" t="s">
        <v>14</v>
      </c>
      <c r="D466" t="s">
        <v>10</v>
      </c>
      <c r="E466" t="s">
        <v>30</v>
      </c>
      <c r="F466" t="s">
        <v>788</v>
      </c>
      <c r="G466" t="s">
        <v>143</v>
      </c>
      <c r="H466" t="s">
        <v>1469</v>
      </c>
      <c r="I466" t="s">
        <v>1449</v>
      </c>
      <c r="J466" t="s">
        <v>1471</v>
      </c>
      <c r="K466" t="s">
        <v>1453</v>
      </c>
      <c r="L466" t="s">
        <v>1461</v>
      </c>
      <c r="M466">
        <v>0</v>
      </c>
      <c r="N466">
        <v>2</v>
      </c>
      <c r="O466" t="s">
        <v>1462</v>
      </c>
      <c r="P466" t="s">
        <v>1448</v>
      </c>
      <c r="Q466" t="s">
        <v>1447</v>
      </c>
    </row>
    <row r="467" spans="1:17" x14ac:dyDescent="0.25">
      <c r="A467" t="s">
        <v>8</v>
      </c>
      <c r="B467" t="s">
        <v>758</v>
      </c>
      <c r="C467" t="s">
        <v>14</v>
      </c>
      <c r="D467" t="s">
        <v>10</v>
      </c>
      <c r="E467" t="s">
        <v>33</v>
      </c>
      <c r="F467" t="s">
        <v>789</v>
      </c>
      <c r="G467" t="s">
        <v>766</v>
      </c>
      <c r="H467" t="s">
        <v>1469</v>
      </c>
      <c r="I467" t="s">
        <v>1449</v>
      </c>
      <c r="J467" t="s">
        <v>1471</v>
      </c>
      <c r="K467" t="s">
        <v>1453</v>
      </c>
      <c r="L467" t="s">
        <v>1461</v>
      </c>
      <c r="M467">
        <v>0</v>
      </c>
      <c r="N467">
        <v>2</v>
      </c>
      <c r="O467" t="s">
        <v>1462</v>
      </c>
      <c r="P467" t="s">
        <v>1448</v>
      </c>
      <c r="Q467" t="s">
        <v>1447</v>
      </c>
    </row>
    <row r="468" spans="1:17" x14ac:dyDescent="0.25">
      <c r="A468" t="s">
        <v>8</v>
      </c>
      <c r="B468" t="s">
        <v>758</v>
      </c>
      <c r="C468" t="s">
        <v>14</v>
      </c>
      <c r="D468" t="s">
        <v>14</v>
      </c>
      <c r="E468" t="s">
        <v>10</v>
      </c>
      <c r="F468" t="s">
        <v>790</v>
      </c>
      <c r="G468" t="s">
        <v>147</v>
      </c>
      <c r="H468" t="s">
        <v>1469</v>
      </c>
      <c r="I468" t="s">
        <v>1451</v>
      </c>
      <c r="J468" t="s">
        <v>1471</v>
      </c>
      <c r="K468" t="s">
        <v>1453</v>
      </c>
      <c r="L468" t="s">
        <v>1461</v>
      </c>
      <c r="M468">
        <v>1</v>
      </c>
      <c r="N468">
        <v>2</v>
      </c>
      <c r="O468" t="s">
        <v>1462</v>
      </c>
      <c r="P468" t="s">
        <v>1448</v>
      </c>
      <c r="Q468" t="s">
        <v>1447</v>
      </c>
    </row>
    <row r="469" spans="1:17" x14ac:dyDescent="0.25">
      <c r="A469" t="s">
        <v>8</v>
      </c>
      <c r="B469" t="s">
        <v>758</v>
      </c>
      <c r="C469" t="s">
        <v>14</v>
      </c>
      <c r="D469" t="s">
        <v>14</v>
      </c>
      <c r="E469" t="s">
        <v>14</v>
      </c>
      <c r="F469" t="s">
        <v>791</v>
      </c>
      <c r="G469" t="s">
        <v>149</v>
      </c>
      <c r="H469" t="s">
        <v>1469</v>
      </c>
      <c r="I469" t="s">
        <v>1451</v>
      </c>
      <c r="J469" t="s">
        <v>1471</v>
      </c>
      <c r="K469" t="s">
        <v>1453</v>
      </c>
      <c r="L469" t="s">
        <v>1461</v>
      </c>
      <c r="M469">
        <v>0.8</v>
      </c>
      <c r="N469">
        <v>2</v>
      </c>
      <c r="O469" t="s">
        <v>1462</v>
      </c>
      <c r="P469" t="s">
        <v>1448</v>
      </c>
      <c r="Q469" t="s">
        <v>1447</v>
      </c>
    </row>
    <row r="470" spans="1:17" x14ac:dyDescent="0.25">
      <c r="A470" t="s">
        <v>8</v>
      </c>
      <c r="B470" t="s">
        <v>758</v>
      </c>
      <c r="C470" t="s">
        <v>14</v>
      </c>
      <c r="D470" t="s">
        <v>14</v>
      </c>
      <c r="E470" t="s">
        <v>21</v>
      </c>
      <c r="F470" t="s">
        <v>792</v>
      </c>
      <c r="G470" t="s">
        <v>151</v>
      </c>
      <c r="H470" t="s">
        <v>1469</v>
      </c>
      <c r="I470" t="s">
        <v>1451</v>
      </c>
      <c r="J470" t="s">
        <v>1471</v>
      </c>
      <c r="K470" t="s">
        <v>1453</v>
      </c>
      <c r="L470" t="s">
        <v>1461</v>
      </c>
      <c r="M470">
        <v>0.6</v>
      </c>
      <c r="N470">
        <v>2</v>
      </c>
      <c r="O470" t="s">
        <v>1462</v>
      </c>
      <c r="P470" t="s">
        <v>1448</v>
      </c>
      <c r="Q470" t="s">
        <v>1447</v>
      </c>
    </row>
    <row r="471" spans="1:17" x14ac:dyDescent="0.25">
      <c r="A471" t="s">
        <v>8</v>
      </c>
      <c r="B471" t="s">
        <v>758</v>
      </c>
      <c r="C471" t="s">
        <v>14</v>
      </c>
      <c r="D471" t="s">
        <v>14</v>
      </c>
      <c r="E471" t="s">
        <v>24</v>
      </c>
      <c r="F471" t="s">
        <v>793</v>
      </c>
      <c r="G471" t="s">
        <v>153</v>
      </c>
      <c r="H471" t="s">
        <v>1469</v>
      </c>
      <c r="I471" t="s">
        <v>1451</v>
      </c>
      <c r="J471" t="s">
        <v>1471</v>
      </c>
      <c r="K471" t="s">
        <v>1453</v>
      </c>
      <c r="L471" t="s">
        <v>1461</v>
      </c>
      <c r="M471">
        <v>0.4</v>
      </c>
      <c r="N471">
        <v>2</v>
      </c>
      <c r="O471" t="s">
        <v>1462</v>
      </c>
      <c r="P471" t="s">
        <v>1448</v>
      </c>
      <c r="Q471" t="s">
        <v>1447</v>
      </c>
    </row>
    <row r="472" spans="1:17" x14ac:dyDescent="0.25">
      <c r="A472" t="s">
        <v>8</v>
      </c>
      <c r="B472" t="s">
        <v>758</v>
      </c>
      <c r="C472" t="s">
        <v>14</v>
      </c>
      <c r="D472" t="s">
        <v>14</v>
      </c>
      <c r="E472" t="s">
        <v>27</v>
      </c>
      <c r="F472" t="s">
        <v>794</v>
      </c>
      <c r="G472" t="s">
        <v>155</v>
      </c>
      <c r="H472" t="s">
        <v>1469</v>
      </c>
      <c r="I472" t="s">
        <v>1451</v>
      </c>
      <c r="J472" t="s">
        <v>1471</v>
      </c>
      <c r="K472" t="s">
        <v>1453</v>
      </c>
      <c r="L472" t="s">
        <v>1461</v>
      </c>
      <c r="M472">
        <v>0.2</v>
      </c>
      <c r="N472">
        <v>2</v>
      </c>
      <c r="O472" t="s">
        <v>1462</v>
      </c>
      <c r="P472" t="s">
        <v>1448</v>
      </c>
      <c r="Q472" t="s">
        <v>1447</v>
      </c>
    </row>
    <row r="473" spans="1:17" x14ac:dyDescent="0.25">
      <c r="A473" t="s">
        <v>8</v>
      </c>
      <c r="B473" t="s">
        <v>758</v>
      </c>
      <c r="C473" t="s">
        <v>14</v>
      </c>
      <c r="D473" t="s">
        <v>14</v>
      </c>
      <c r="E473" t="s">
        <v>30</v>
      </c>
      <c r="F473" t="s">
        <v>795</v>
      </c>
      <c r="G473" t="s">
        <v>157</v>
      </c>
      <c r="H473" t="s">
        <v>1469</v>
      </c>
      <c r="I473" t="s">
        <v>1451</v>
      </c>
      <c r="J473" t="s">
        <v>1471</v>
      </c>
      <c r="K473" t="s">
        <v>1453</v>
      </c>
      <c r="L473" t="s">
        <v>1461</v>
      </c>
      <c r="M473">
        <v>0</v>
      </c>
      <c r="N473">
        <v>2</v>
      </c>
      <c r="O473" t="s">
        <v>1462</v>
      </c>
      <c r="P473" t="s">
        <v>1448</v>
      </c>
      <c r="Q473" t="s">
        <v>1447</v>
      </c>
    </row>
    <row r="474" spans="1:17" x14ac:dyDescent="0.25">
      <c r="A474" t="s">
        <v>8</v>
      </c>
      <c r="B474" t="s">
        <v>758</v>
      </c>
      <c r="C474" t="s">
        <v>14</v>
      </c>
      <c r="D474" t="s">
        <v>14</v>
      </c>
      <c r="E474" t="s">
        <v>33</v>
      </c>
      <c r="F474" t="s">
        <v>796</v>
      </c>
      <c r="G474" t="s">
        <v>774</v>
      </c>
      <c r="H474" t="s">
        <v>1469</v>
      </c>
      <c r="I474" t="s">
        <v>1451</v>
      </c>
      <c r="J474" t="s">
        <v>1471</v>
      </c>
      <c r="K474" t="s">
        <v>1453</v>
      </c>
      <c r="L474" t="s">
        <v>1461</v>
      </c>
      <c r="M474">
        <v>0</v>
      </c>
      <c r="N474">
        <v>2</v>
      </c>
      <c r="O474" t="s">
        <v>1462</v>
      </c>
      <c r="P474" t="s">
        <v>1448</v>
      </c>
      <c r="Q474" t="s">
        <v>1447</v>
      </c>
    </row>
    <row r="475" spans="1:17" x14ac:dyDescent="0.25">
      <c r="A475" t="s">
        <v>8</v>
      </c>
      <c r="B475" t="s">
        <v>758</v>
      </c>
      <c r="C475" t="s">
        <v>14</v>
      </c>
      <c r="D475" t="s">
        <v>21</v>
      </c>
      <c r="E475" t="s">
        <v>10</v>
      </c>
      <c r="F475" t="s">
        <v>797</v>
      </c>
      <c r="G475" t="s">
        <v>161</v>
      </c>
      <c r="H475" t="s">
        <v>1469</v>
      </c>
      <c r="I475" t="s">
        <v>1452</v>
      </c>
      <c r="J475" t="s">
        <v>1471</v>
      </c>
      <c r="K475" t="s">
        <v>1453</v>
      </c>
      <c r="L475" t="s">
        <v>1461</v>
      </c>
      <c r="M475">
        <v>1</v>
      </c>
      <c r="N475">
        <v>2</v>
      </c>
      <c r="O475" t="s">
        <v>1462</v>
      </c>
      <c r="P475" t="s">
        <v>1448</v>
      </c>
      <c r="Q475" t="s">
        <v>1447</v>
      </c>
    </row>
    <row r="476" spans="1:17" x14ac:dyDescent="0.25">
      <c r="A476" t="s">
        <v>8</v>
      </c>
      <c r="B476" t="s">
        <v>758</v>
      </c>
      <c r="C476" t="s">
        <v>14</v>
      </c>
      <c r="D476" t="s">
        <v>21</v>
      </c>
      <c r="E476" t="s">
        <v>14</v>
      </c>
      <c r="F476" t="s">
        <v>798</v>
      </c>
      <c r="G476" t="s">
        <v>163</v>
      </c>
      <c r="H476" t="s">
        <v>1469</v>
      </c>
      <c r="I476" t="s">
        <v>1452</v>
      </c>
      <c r="J476" t="s">
        <v>1471</v>
      </c>
      <c r="K476" t="s">
        <v>1453</v>
      </c>
      <c r="L476" t="s">
        <v>1461</v>
      </c>
      <c r="M476">
        <v>0.8</v>
      </c>
      <c r="N476">
        <v>2</v>
      </c>
      <c r="O476" t="s">
        <v>1462</v>
      </c>
      <c r="P476" t="s">
        <v>1448</v>
      </c>
      <c r="Q476" t="s">
        <v>1447</v>
      </c>
    </row>
    <row r="477" spans="1:17" x14ac:dyDescent="0.25">
      <c r="A477" t="s">
        <v>8</v>
      </c>
      <c r="B477" t="s">
        <v>758</v>
      </c>
      <c r="C477" t="s">
        <v>14</v>
      </c>
      <c r="D477" t="s">
        <v>21</v>
      </c>
      <c r="E477" t="s">
        <v>21</v>
      </c>
      <c r="F477" t="s">
        <v>799</v>
      </c>
      <c r="G477" t="s">
        <v>165</v>
      </c>
      <c r="H477" t="s">
        <v>1469</v>
      </c>
      <c r="I477" t="s">
        <v>1452</v>
      </c>
      <c r="J477" t="s">
        <v>1471</v>
      </c>
      <c r="K477" t="s">
        <v>1453</v>
      </c>
      <c r="L477" t="s">
        <v>1461</v>
      </c>
      <c r="M477">
        <v>0.6</v>
      </c>
      <c r="N477">
        <v>2</v>
      </c>
      <c r="O477" t="s">
        <v>1462</v>
      </c>
      <c r="P477" t="s">
        <v>1448</v>
      </c>
      <c r="Q477" t="s">
        <v>1447</v>
      </c>
    </row>
    <row r="478" spans="1:17" x14ac:dyDescent="0.25">
      <c r="A478" t="s">
        <v>8</v>
      </c>
      <c r="B478" t="s">
        <v>758</v>
      </c>
      <c r="C478" t="s">
        <v>14</v>
      </c>
      <c r="D478" t="s">
        <v>21</v>
      </c>
      <c r="E478" t="s">
        <v>24</v>
      </c>
      <c r="F478" t="s">
        <v>800</v>
      </c>
      <c r="G478" t="s">
        <v>167</v>
      </c>
      <c r="H478" t="s">
        <v>1469</v>
      </c>
      <c r="I478" t="s">
        <v>1452</v>
      </c>
      <c r="J478" t="s">
        <v>1471</v>
      </c>
      <c r="K478" t="s">
        <v>1453</v>
      </c>
      <c r="L478" t="s">
        <v>1461</v>
      </c>
      <c r="M478">
        <v>0.4</v>
      </c>
      <c r="N478">
        <v>2</v>
      </c>
      <c r="O478" t="s">
        <v>1462</v>
      </c>
      <c r="P478" t="s">
        <v>1448</v>
      </c>
      <c r="Q478" t="s">
        <v>1447</v>
      </c>
    </row>
    <row r="479" spans="1:17" x14ac:dyDescent="0.25">
      <c r="A479" t="s">
        <v>8</v>
      </c>
      <c r="B479" t="s">
        <v>758</v>
      </c>
      <c r="C479" t="s">
        <v>14</v>
      </c>
      <c r="D479" t="s">
        <v>21</v>
      </c>
      <c r="E479" t="s">
        <v>27</v>
      </c>
      <c r="F479" t="s">
        <v>801</v>
      </c>
      <c r="G479" t="s">
        <v>169</v>
      </c>
      <c r="H479" t="s">
        <v>1469</v>
      </c>
      <c r="I479" t="s">
        <v>1452</v>
      </c>
      <c r="J479" t="s">
        <v>1471</v>
      </c>
      <c r="K479" t="s">
        <v>1453</v>
      </c>
      <c r="L479" t="s">
        <v>1461</v>
      </c>
      <c r="M479">
        <v>0.2</v>
      </c>
      <c r="N479">
        <v>2</v>
      </c>
      <c r="O479" t="s">
        <v>1462</v>
      </c>
      <c r="P479" t="s">
        <v>1448</v>
      </c>
      <c r="Q479" t="s">
        <v>1447</v>
      </c>
    </row>
    <row r="480" spans="1:17" x14ac:dyDescent="0.25">
      <c r="A480" t="s">
        <v>8</v>
      </c>
      <c r="B480" t="s">
        <v>758</v>
      </c>
      <c r="C480" t="s">
        <v>14</v>
      </c>
      <c r="D480" t="s">
        <v>21</v>
      </c>
      <c r="E480" t="s">
        <v>30</v>
      </c>
      <c r="F480" t="s">
        <v>802</v>
      </c>
      <c r="G480" t="s">
        <v>171</v>
      </c>
      <c r="H480" t="s">
        <v>1469</v>
      </c>
      <c r="I480" t="s">
        <v>1452</v>
      </c>
      <c r="J480" t="s">
        <v>1471</v>
      </c>
      <c r="K480" t="s">
        <v>1453</v>
      </c>
      <c r="L480" t="s">
        <v>1461</v>
      </c>
      <c r="M480">
        <v>0</v>
      </c>
      <c r="N480">
        <v>2</v>
      </c>
      <c r="O480" t="s">
        <v>1462</v>
      </c>
      <c r="P480" t="s">
        <v>1448</v>
      </c>
      <c r="Q480" t="s">
        <v>1447</v>
      </c>
    </row>
    <row r="481" spans="1:17" x14ac:dyDescent="0.25">
      <c r="A481" t="s">
        <v>8</v>
      </c>
      <c r="B481" t="s">
        <v>758</v>
      </c>
      <c r="C481" t="s">
        <v>14</v>
      </c>
      <c r="D481" t="s">
        <v>21</v>
      </c>
      <c r="E481" t="s">
        <v>33</v>
      </c>
      <c r="F481" t="s">
        <v>803</v>
      </c>
      <c r="G481" t="s">
        <v>782</v>
      </c>
      <c r="H481" t="s">
        <v>1469</v>
      </c>
      <c r="I481" t="s">
        <v>1452</v>
      </c>
      <c r="J481" t="s">
        <v>1471</v>
      </c>
      <c r="K481" t="s">
        <v>1453</v>
      </c>
      <c r="L481" t="s">
        <v>1461</v>
      </c>
      <c r="M481">
        <v>0</v>
      </c>
      <c r="N481">
        <v>2</v>
      </c>
      <c r="O481" t="s">
        <v>1462</v>
      </c>
      <c r="P481" t="s">
        <v>1448</v>
      </c>
      <c r="Q481" t="s">
        <v>1447</v>
      </c>
    </row>
    <row r="482" spans="1:17" x14ac:dyDescent="0.25">
      <c r="A482" t="s">
        <v>8</v>
      </c>
      <c r="B482" t="s">
        <v>804</v>
      </c>
      <c r="C482" t="s">
        <v>10</v>
      </c>
      <c r="D482" t="s">
        <v>10</v>
      </c>
      <c r="E482" t="s">
        <v>10</v>
      </c>
      <c r="F482" t="s">
        <v>805</v>
      </c>
      <c r="G482" t="s">
        <v>806</v>
      </c>
      <c r="H482" t="s">
        <v>1469</v>
      </c>
      <c r="I482" t="s">
        <v>1449</v>
      </c>
      <c r="J482" t="s">
        <v>1471</v>
      </c>
      <c r="K482" t="s">
        <v>1446</v>
      </c>
      <c r="L482" t="s">
        <v>758</v>
      </c>
      <c r="M482">
        <v>1</v>
      </c>
      <c r="N482">
        <v>2</v>
      </c>
      <c r="O482" t="s">
        <v>1462</v>
      </c>
      <c r="P482" t="s">
        <v>1447</v>
      </c>
      <c r="Q482" t="s">
        <v>1447</v>
      </c>
    </row>
    <row r="483" spans="1:17" x14ac:dyDescent="0.25">
      <c r="A483" t="s">
        <v>8</v>
      </c>
      <c r="B483" t="s">
        <v>804</v>
      </c>
      <c r="C483" t="s">
        <v>10</v>
      </c>
      <c r="D483" t="s">
        <v>10</v>
      </c>
      <c r="E483" t="s">
        <v>807</v>
      </c>
      <c r="F483" t="s">
        <v>808</v>
      </c>
      <c r="G483" t="s">
        <v>809</v>
      </c>
      <c r="H483" t="s">
        <v>1469</v>
      </c>
      <c r="I483" t="s">
        <v>1449</v>
      </c>
      <c r="J483" t="s">
        <v>1471</v>
      </c>
      <c r="K483" t="s">
        <v>1446</v>
      </c>
      <c r="L483" t="s">
        <v>758</v>
      </c>
      <c r="M483">
        <v>1</v>
      </c>
      <c r="N483">
        <v>2</v>
      </c>
      <c r="O483" t="s">
        <v>1462</v>
      </c>
      <c r="P483" t="s">
        <v>1447</v>
      </c>
      <c r="Q483" t="s">
        <v>1447</v>
      </c>
    </row>
    <row r="484" spans="1:17" x14ac:dyDescent="0.25">
      <c r="A484" t="s">
        <v>8</v>
      </c>
      <c r="B484" t="s">
        <v>804</v>
      </c>
      <c r="C484" t="s">
        <v>10</v>
      </c>
      <c r="D484" t="s">
        <v>10</v>
      </c>
      <c r="E484" t="s">
        <v>810</v>
      </c>
      <c r="F484" t="s">
        <v>811</v>
      </c>
      <c r="G484" t="s">
        <v>812</v>
      </c>
      <c r="H484" t="s">
        <v>1469</v>
      </c>
      <c r="I484" t="s">
        <v>1449</v>
      </c>
      <c r="J484" t="s">
        <v>1471</v>
      </c>
      <c r="K484" t="s">
        <v>1446</v>
      </c>
      <c r="L484" t="s">
        <v>758</v>
      </c>
      <c r="M484">
        <v>1</v>
      </c>
      <c r="N484">
        <v>2</v>
      </c>
      <c r="O484" t="s">
        <v>1462</v>
      </c>
      <c r="P484" t="s">
        <v>1447</v>
      </c>
      <c r="Q484" t="s">
        <v>1447</v>
      </c>
    </row>
    <row r="485" spans="1:17" x14ac:dyDescent="0.25">
      <c r="A485" t="s">
        <v>8</v>
      </c>
      <c r="B485" t="s">
        <v>804</v>
      </c>
      <c r="C485" t="s">
        <v>10</v>
      </c>
      <c r="D485" t="s">
        <v>10</v>
      </c>
      <c r="E485" t="s">
        <v>813</v>
      </c>
      <c r="F485" t="s">
        <v>814</v>
      </c>
      <c r="G485" t="s">
        <v>815</v>
      </c>
      <c r="H485" t="s">
        <v>1469</v>
      </c>
      <c r="I485" t="s">
        <v>1449</v>
      </c>
      <c r="J485" t="s">
        <v>1471</v>
      </c>
      <c r="K485" t="s">
        <v>1446</v>
      </c>
      <c r="L485" t="s">
        <v>758</v>
      </c>
      <c r="M485">
        <v>1</v>
      </c>
      <c r="N485">
        <v>2</v>
      </c>
      <c r="O485" t="s">
        <v>1462</v>
      </c>
      <c r="P485" t="s">
        <v>1447</v>
      </c>
      <c r="Q485" t="s">
        <v>1447</v>
      </c>
    </row>
    <row r="486" spans="1:17" x14ac:dyDescent="0.25">
      <c r="A486" t="s">
        <v>8</v>
      </c>
      <c r="B486" t="s">
        <v>804</v>
      </c>
      <c r="C486" t="s">
        <v>10</v>
      </c>
      <c r="D486" t="s">
        <v>10</v>
      </c>
      <c r="E486" t="s">
        <v>816</v>
      </c>
      <c r="F486" t="s">
        <v>817</v>
      </c>
      <c r="G486" t="s">
        <v>818</v>
      </c>
      <c r="H486" t="s">
        <v>1469</v>
      </c>
      <c r="I486" t="s">
        <v>1449</v>
      </c>
      <c r="J486" t="s">
        <v>1471</v>
      </c>
      <c r="K486" t="s">
        <v>1446</v>
      </c>
      <c r="L486" t="s">
        <v>758</v>
      </c>
      <c r="M486">
        <v>0</v>
      </c>
      <c r="N486">
        <v>2</v>
      </c>
      <c r="O486" t="s">
        <v>1462</v>
      </c>
      <c r="P486" t="s">
        <v>1447</v>
      </c>
      <c r="Q486" t="s">
        <v>1447</v>
      </c>
    </row>
    <row r="487" spans="1:17" x14ac:dyDescent="0.25">
      <c r="A487" t="s">
        <v>8</v>
      </c>
      <c r="B487" t="s">
        <v>804</v>
      </c>
      <c r="C487" t="s">
        <v>10</v>
      </c>
      <c r="D487" t="s">
        <v>10</v>
      </c>
      <c r="E487" t="s">
        <v>819</v>
      </c>
      <c r="F487" t="s">
        <v>820</v>
      </c>
      <c r="G487" t="s">
        <v>821</v>
      </c>
      <c r="H487" t="s">
        <v>1469</v>
      </c>
      <c r="I487" t="s">
        <v>1449</v>
      </c>
      <c r="J487" t="s">
        <v>1471</v>
      </c>
      <c r="K487" t="s">
        <v>1446</v>
      </c>
      <c r="L487" t="s">
        <v>758</v>
      </c>
      <c r="M487">
        <v>0</v>
      </c>
      <c r="N487">
        <v>2</v>
      </c>
      <c r="O487" t="s">
        <v>1462</v>
      </c>
      <c r="P487" t="s">
        <v>1447</v>
      </c>
      <c r="Q487" t="s">
        <v>1447</v>
      </c>
    </row>
    <row r="488" spans="1:17" x14ac:dyDescent="0.25">
      <c r="A488" t="s">
        <v>8</v>
      </c>
      <c r="B488" t="s">
        <v>804</v>
      </c>
      <c r="C488" t="s">
        <v>10</v>
      </c>
      <c r="D488" t="s">
        <v>10</v>
      </c>
      <c r="E488" t="s">
        <v>14</v>
      </c>
      <c r="F488" t="s">
        <v>822</v>
      </c>
      <c r="G488" t="s">
        <v>823</v>
      </c>
      <c r="H488" t="s">
        <v>1469</v>
      </c>
      <c r="I488" t="s">
        <v>1449</v>
      </c>
      <c r="J488" t="s">
        <v>1471</v>
      </c>
      <c r="K488" t="s">
        <v>1446</v>
      </c>
      <c r="L488" t="s">
        <v>758</v>
      </c>
      <c r="M488">
        <v>1</v>
      </c>
      <c r="N488">
        <v>2</v>
      </c>
      <c r="O488" t="s">
        <v>1462</v>
      </c>
      <c r="P488" t="s">
        <v>1447</v>
      </c>
      <c r="Q488" t="s">
        <v>1447</v>
      </c>
    </row>
    <row r="489" spans="1:17" x14ac:dyDescent="0.25">
      <c r="A489" t="s">
        <v>8</v>
      </c>
      <c r="B489" t="s">
        <v>804</v>
      </c>
      <c r="C489" t="s">
        <v>10</v>
      </c>
      <c r="D489" t="s">
        <v>10</v>
      </c>
      <c r="E489" t="s">
        <v>21</v>
      </c>
      <c r="F489" t="s">
        <v>824</v>
      </c>
      <c r="G489" t="s">
        <v>825</v>
      </c>
      <c r="H489" t="s">
        <v>1469</v>
      </c>
      <c r="I489" t="s">
        <v>1449</v>
      </c>
      <c r="J489" t="s">
        <v>1471</v>
      </c>
      <c r="K489" t="s">
        <v>1446</v>
      </c>
      <c r="L489" t="s">
        <v>758</v>
      </c>
      <c r="M489">
        <v>1</v>
      </c>
      <c r="N489">
        <v>2</v>
      </c>
      <c r="O489" t="s">
        <v>1462</v>
      </c>
      <c r="P489" t="s">
        <v>1447</v>
      </c>
      <c r="Q489" t="s">
        <v>1447</v>
      </c>
    </row>
    <row r="490" spans="1:17" x14ac:dyDescent="0.25">
      <c r="A490" t="s">
        <v>8</v>
      </c>
      <c r="B490" t="s">
        <v>804</v>
      </c>
      <c r="C490" t="s">
        <v>10</v>
      </c>
      <c r="D490" t="s">
        <v>10</v>
      </c>
      <c r="E490" t="s">
        <v>24</v>
      </c>
      <c r="F490" t="s">
        <v>826</v>
      </c>
      <c r="G490" t="s">
        <v>827</v>
      </c>
      <c r="H490" t="s">
        <v>1469</v>
      </c>
      <c r="I490" t="s">
        <v>1449</v>
      </c>
      <c r="J490" t="s">
        <v>1471</v>
      </c>
      <c r="K490" t="s">
        <v>1446</v>
      </c>
      <c r="L490" t="s">
        <v>758</v>
      </c>
      <c r="M490">
        <v>1</v>
      </c>
      <c r="N490">
        <v>2</v>
      </c>
      <c r="O490" t="s">
        <v>1462</v>
      </c>
      <c r="P490" t="s">
        <v>1447</v>
      </c>
      <c r="Q490" t="s">
        <v>1447</v>
      </c>
    </row>
    <row r="491" spans="1:17" x14ac:dyDescent="0.25">
      <c r="A491" t="s">
        <v>8</v>
      </c>
      <c r="B491" t="s">
        <v>804</v>
      </c>
      <c r="C491" t="s">
        <v>10</v>
      </c>
      <c r="D491" t="s">
        <v>10</v>
      </c>
      <c r="E491" t="s">
        <v>27</v>
      </c>
      <c r="F491" t="s">
        <v>828</v>
      </c>
      <c r="G491" t="s">
        <v>829</v>
      </c>
      <c r="H491" t="s">
        <v>1469</v>
      </c>
      <c r="I491" t="s">
        <v>1449</v>
      </c>
      <c r="J491" t="s">
        <v>1471</v>
      </c>
      <c r="K491" t="s">
        <v>1446</v>
      </c>
      <c r="L491" t="s">
        <v>758</v>
      </c>
      <c r="M491">
        <v>1</v>
      </c>
      <c r="N491">
        <v>2</v>
      </c>
      <c r="O491" t="s">
        <v>1462</v>
      </c>
      <c r="P491" t="s">
        <v>1447</v>
      </c>
      <c r="Q491" t="s">
        <v>1447</v>
      </c>
    </row>
    <row r="492" spans="1:17" x14ac:dyDescent="0.25">
      <c r="A492" t="s">
        <v>8</v>
      </c>
      <c r="B492" t="s">
        <v>804</v>
      </c>
      <c r="C492" t="s">
        <v>10</v>
      </c>
      <c r="D492" t="s">
        <v>10</v>
      </c>
      <c r="E492" t="s">
        <v>30</v>
      </c>
      <c r="F492" t="s">
        <v>830</v>
      </c>
      <c r="G492" t="s">
        <v>831</v>
      </c>
      <c r="H492" t="s">
        <v>1469</v>
      </c>
      <c r="I492" t="s">
        <v>1449</v>
      </c>
      <c r="J492" t="s">
        <v>1471</v>
      </c>
      <c r="K492" t="s">
        <v>1446</v>
      </c>
      <c r="L492" t="s">
        <v>758</v>
      </c>
      <c r="M492">
        <v>1</v>
      </c>
      <c r="N492">
        <v>2</v>
      </c>
      <c r="O492" t="s">
        <v>1462</v>
      </c>
      <c r="P492" t="s">
        <v>1447</v>
      </c>
      <c r="Q492" t="s">
        <v>1447</v>
      </c>
    </row>
    <row r="493" spans="1:17" x14ac:dyDescent="0.25">
      <c r="A493" t="s">
        <v>8</v>
      </c>
      <c r="B493" t="s">
        <v>804</v>
      </c>
      <c r="C493" t="s">
        <v>10</v>
      </c>
      <c r="D493" t="s">
        <v>10</v>
      </c>
      <c r="E493" t="s">
        <v>33</v>
      </c>
      <c r="F493" t="s">
        <v>832</v>
      </c>
      <c r="G493" t="s">
        <v>833</v>
      </c>
      <c r="H493" t="s">
        <v>1469</v>
      </c>
      <c r="I493" t="s">
        <v>1449</v>
      </c>
      <c r="J493" t="s">
        <v>1471</v>
      </c>
      <c r="K493" t="s">
        <v>1446</v>
      </c>
      <c r="L493" t="s">
        <v>758</v>
      </c>
      <c r="M493">
        <v>1</v>
      </c>
      <c r="N493">
        <v>2</v>
      </c>
      <c r="O493" t="s">
        <v>1462</v>
      </c>
      <c r="P493" t="s">
        <v>1447</v>
      </c>
      <c r="Q493" t="s">
        <v>1447</v>
      </c>
    </row>
    <row r="494" spans="1:17" x14ac:dyDescent="0.25">
      <c r="A494" t="s">
        <v>8</v>
      </c>
      <c r="B494" t="s">
        <v>804</v>
      </c>
      <c r="C494" t="s">
        <v>10</v>
      </c>
      <c r="D494" t="s">
        <v>10</v>
      </c>
      <c r="E494" t="s">
        <v>834</v>
      </c>
      <c r="F494" t="s">
        <v>835</v>
      </c>
      <c r="G494" t="s">
        <v>836</v>
      </c>
      <c r="H494" t="s">
        <v>1469</v>
      </c>
      <c r="I494" t="s">
        <v>1449</v>
      </c>
      <c r="J494" t="s">
        <v>1471</v>
      </c>
      <c r="K494" t="s">
        <v>1446</v>
      </c>
      <c r="L494" t="s">
        <v>758</v>
      </c>
      <c r="M494">
        <v>1</v>
      </c>
      <c r="N494">
        <v>2</v>
      </c>
      <c r="O494" t="s">
        <v>1462</v>
      </c>
      <c r="P494" t="s">
        <v>1447</v>
      </c>
      <c r="Q494" t="s">
        <v>1447</v>
      </c>
    </row>
    <row r="495" spans="1:17" x14ac:dyDescent="0.25">
      <c r="A495" t="s">
        <v>8</v>
      </c>
      <c r="B495" t="s">
        <v>804</v>
      </c>
      <c r="C495" t="s">
        <v>10</v>
      </c>
      <c r="D495" t="s">
        <v>10</v>
      </c>
      <c r="E495" t="s">
        <v>837</v>
      </c>
      <c r="F495" t="s">
        <v>838</v>
      </c>
      <c r="G495" t="s">
        <v>839</v>
      </c>
      <c r="H495" t="s">
        <v>1469</v>
      </c>
      <c r="I495" t="s">
        <v>1449</v>
      </c>
      <c r="J495" t="s">
        <v>1471</v>
      </c>
      <c r="K495" t="s">
        <v>1446</v>
      </c>
      <c r="L495" t="s">
        <v>758</v>
      </c>
      <c r="M495">
        <v>1</v>
      </c>
      <c r="N495">
        <v>2</v>
      </c>
      <c r="O495" t="s">
        <v>1462</v>
      </c>
      <c r="P495" t="s">
        <v>1447</v>
      </c>
      <c r="Q495" t="s">
        <v>1447</v>
      </c>
    </row>
    <row r="496" spans="1:17" x14ac:dyDescent="0.25">
      <c r="A496" t="s">
        <v>8</v>
      </c>
      <c r="B496" t="s">
        <v>804</v>
      </c>
      <c r="C496" t="s">
        <v>10</v>
      </c>
      <c r="D496" t="s">
        <v>14</v>
      </c>
      <c r="E496" t="s">
        <v>10</v>
      </c>
      <c r="F496" t="s">
        <v>840</v>
      </c>
      <c r="G496" t="s">
        <v>841</v>
      </c>
      <c r="H496" t="s">
        <v>1469</v>
      </c>
      <c r="I496" t="s">
        <v>1451</v>
      </c>
      <c r="J496" t="s">
        <v>1471</v>
      </c>
      <c r="K496" t="s">
        <v>1446</v>
      </c>
      <c r="L496" t="s">
        <v>758</v>
      </c>
      <c r="M496">
        <v>1</v>
      </c>
      <c r="N496">
        <v>2</v>
      </c>
      <c r="O496" t="s">
        <v>1462</v>
      </c>
      <c r="P496" t="s">
        <v>1447</v>
      </c>
      <c r="Q496" t="s">
        <v>1447</v>
      </c>
    </row>
    <row r="497" spans="1:17" x14ac:dyDescent="0.25">
      <c r="A497" t="s">
        <v>8</v>
      </c>
      <c r="B497" t="s">
        <v>804</v>
      </c>
      <c r="C497" t="s">
        <v>10</v>
      </c>
      <c r="D497" t="s">
        <v>14</v>
      </c>
      <c r="E497" t="s">
        <v>807</v>
      </c>
      <c r="F497" t="s">
        <v>842</v>
      </c>
      <c r="G497" t="s">
        <v>843</v>
      </c>
      <c r="H497" t="s">
        <v>1469</v>
      </c>
      <c r="I497" t="s">
        <v>1451</v>
      </c>
      <c r="J497" t="s">
        <v>1471</v>
      </c>
      <c r="K497" t="s">
        <v>1446</v>
      </c>
      <c r="L497" t="s">
        <v>758</v>
      </c>
      <c r="M497">
        <v>1</v>
      </c>
      <c r="N497">
        <v>2</v>
      </c>
      <c r="O497" t="s">
        <v>1462</v>
      </c>
      <c r="P497" t="s">
        <v>1447</v>
      </c>
      <c r="Q497" t="s">
        <v>1447</v>
      </c>
    </row>
    <row r="498" spans="1:17" x14ac:dyDescent="0.25">
      <c r="A498" t="s">
        <v>8</v>
      </c>
      <c r="B498" t="s">
        <v>804</v>
      </c>
      <c r="C498" t="s">
        <v>10</v>
      </c>
      <c r="D498" t="s">
        <v>14</v>
      </c>
      <c r="E498" t="s">
        <v>810</v>
      </c>
      <c r="F498" t="s">
        <v>844</v>
      </c>
      <c r="G498" t="s">
        <v>845</v>
      </c>
      <c r="H498" t="s">
        <v>1469</v>
      </c>
      <c r="I498" t="s">
        <v>1451</v>
      </c>
      <c r="J498" t="s">
        <v>1471</v>
      </c>
      <c r="K498" t="s">
        <v>1446</v>
      </c>
      <c r="L498" t="s">
        <v>758</v>
      </c>
      <c r="M498">
        <v>1</v>
      </c>
      <c r="N498">
        <v>2</v>
      </c>
      <c r="O498" t="s">
        <v>1462</v>
      </c>
      <c r="P498" t="s">
        <v>1447</v>
      </c>
      <c r="Q498" t="s">
        <v>1447</v>
      </c>
    </row>
    <row r="499" spans="1:17" x14ac:dyDescent="0.25">
      <c r="A499" t="s">
        <v>8</v>
      </c>
      <c r="B499" t="s">
        <v>804</v>
      </c>
      <c r="C499" t="s">
        <v>10</v>
      </c>
      <c r="D499" t="s">
        <v>14</v>
      </c>
      <c r="E499" t="s">
        <v>813</v>
      </c>
      <c r="F499" t="s">
        <v>846</v>
      </c>
      <c r="G499" t="s">
        <v>847</v>
      </c>
      <c r="H499" t="s">
        <v>1469</v>
      </c>
      <c r="I499" t="s">
        <v>1451</v>
      </c>
      <c r="J499" t="s">
        <v>1471</v>
      </c>
      <c r="K499" t="s">
        <v>1446</v>
      </c>
      <c r="L499" t="s">
        <v>758</v>
      </c>
      <c r="M499">
        <v>1</v>
      </c>
      <c r="N499">
        <v>2</v>
      </c>
      <c r="O499" t="s">
        <v>1462</v>
      </c>
      <c r="P499" t="s">
        <v>1447</v>
      </c>
      <c r="Q499" t="s">
        <v>1447</v>
      </c>
    </row>
    <row r="500" spans="1:17" x14ac:dyDescent="0.25">
      <c r="A500" t="s">
        <v>8</v>
      </c>
      <c r="B500" t="s">
        <v>804</v>
      </c>
      <c r="C500" t="s">
        <v>10</v>
      </c>
      <c r="D500" t="s">
        <v>14</v>
      </c>
      <c r="E500" t="s">
        <v>816</v>
      </c>
      <c r="F500" t="s">
        <v>848</v>
      </c>
      <c r="G500" t="s">
        <v>849</v>
      </c>
      <c r="H500" t="s">
        <v>1469</v>
      </c>
      <c r="I500" t="s">
        <v>1451</v>
      </c>
      <c r="J500" t="s">
        <v>1471</v>
      </c>
      <c r="K500" t="s">
        <v>1446</v>
      </c>
      <c r="L500" t="s">
        <v>758</v>
      </c>
      <c r="M500">
        <v>0</v>
      </c>
      <c r="N500">
        <v>2</v>
      </c>
      <c r="O500" t="s">
        <v>1462</v>
      </c>
      <c r="P500" t="s">
        <v>1447</v>
      </c>
      <c r="Q500" t="s">
        <v>1447</v>
      </c>
    </row>
    <row r="501" spans="1:17" x14ac:dyDescent="0.25">
      <c r="A501" t="s">
        <v>8</v>
      </c>
      <c r="B501" t="s">
        <v>804</v>
      </c>
      <c r="C501" t="s">
        <v>10</v>
      </c>
      <c r="D501" t="s">
        <v>14</v>
      </c>
      <c r="E501" t="s">
        <v>819</v>
      </c>
      <c r="F501" t="s">
        <v>850</v>
      </c>
      <c r="G501" t="s">
        <v>851</v>
      </c>
      <c r="H501" t="s">
        <v>1469</v>
      </c>
      <c r="I501" t="s">
        <v>1451</v>
      </c>
      <c r="J501" t="s">
        <v>1471</v>
      </c>
      <c r="K501" t="s">
        <v>1446</v>
      </c>
      <c r="L501" t="s">
        <v>758</v>
      </c>
      <c r="M501">
        <v>0</v>
      </c>
      <c r="N501">
        <v>2</v>
      </c>
      <c r="O501" t="s">
        <v>1462</v>
      </c>
      <c r="P501" t="s">
        <v>1447</v>
      </c>
      <c r="Q501" t="s">
        <v>1447</v>
      </c>
    </row>
    <row r="502" spans="1:17" x14ac:dyDescent="0.25">
      <c r="A502" t="s">
        <v>8</v>
      </c>
      <c r="B502" t="s">
        <v>804</v>
      </c>
      <c r="C502" t="s">
        <v>10</v>
      </c>
      <c r="D502" t="s">
        <v>14</v>
      </c>
      <c r="E502" t="s">
        <v>14</v>
      </c>
      <c r="F502" t="s">
        <v>852</v>
      </c>
      <c r="G502" t="s">
        <v>853</v>
      </c>
      <c r="H502" t="s">
        <v>1469</v>
      </c>
      <c r="I502" t="s">
        <v>1451</v>
      </c>
      <c r="J502" t="s">
        <v>1471</v>
      </c>
      <c r="K502" t="s">
        <v>1446</v>
      </c>
      <c r="L502" t="s">
        <v>758</v>
      </c>
      <c r="M502">
        <v>1</v>
      </c>
      <c r="N502">
        <v>2</v>
      </c>
      <c r="O502" t="s">
        <v>1462</v>
      </c>
      <c r="P502" t="s">
        <v>1447</v>
      </c>
      <c r="Q502" t="s">
        <v>1447</v>
      </c>
    </row>
    <row r="503" spans="1:17" x14ac:dyDescent="0.25">
      <c r="A503" t="s">
        <v>8</v>
      </c>
      <c r="B503" t="s">
        <v>804</v>
      </c>
      <c r="C503" t="s">
        <v>10</v>
      </c>
      <c r="D503" t="s">
        <v>14</v>
      </c>
      <c r="E503" t="s">
        <v>21</v>
      </c>
      <c r="F503" t="s">
        <v>854</v>
      </c>
      <c r="G503" t="s">
        <v>855</v>
      </c>
      <c r="H503" t="s">
        <v>1469</v>
      </c>
      <c r="I503" t="s">
        <v>1451</v>
      </c>
      <c r="J503" t="s">
        <v>1471</v>
      </c>
      <c r="K503" t="s">
        <v>1446</v>
      </c>
      <c r="L503" t="s">
        <v>758</v>
      </c>
      <c r="M503">
        <v>1</v>
      </c>
      <c r="N503">
        <v>2</v>
      </c>
      <c r="O503" t="s">
        <v>1462</v>
      </c>
      <c r="P503" t="s">
        <v>1447</v>
      </c>
      <c r="Q503" t="s">
        <v>1447</v>
      </c>
    </row>
    <row r="504" spans="1:17" x14ac:dyDescent="0.25">
      <c r="A504" t="s">
        <v>8</v>
      </c>
      <c r="B504" t="s">
        <v>804</v>
      </c>
      <c r="C504" t="s">
        <v>10</v>
      </c>
      <c r="D504" t="s">
        <v>14</v>
      </c>
      <c r="E504" t="s">
        <v>24</v>
      </c>
      <c r="F504" t="s">
        <v>856</v>
      </c>
      <c r="G504" t="s">
        <v>857</v>
      </c>
      <c r="H504" t="s">
        <v>1469</v>
      </c>
      <c r="I504" t="s">
        <v>1451</v>
      </c>
      <c r="J504" t="s">
        <v>1471</v>
      </c>
      <c r="K504" t="s">
        <v>1446</v>
      </c>
      <c r="L504" t="s">
        <v>758</v>
      </c>
      <c r="M504">
        <v>1</v>
      </c>
      <c r="N504">
        <v>2</v>
      </c>
      <c r="O504" t="s">
        <v>1462</v>
      </c>
      <c r="P504" t="s">
        <v>1447</v>
      </c>
      <c r="Q504" t="s">
        <v>1447</v>
      </c>
    </row>
    <row r="505" spans="1:17" x14ac:dyDescent="0.25">
      <c r="A505" t="s">
        <v>8</v>
      </c>
      <c r="B505" t="s">
        <v>804</v>
      </c>
      <c r="C505" t="s">
        <v>10</v>
      </c>
      <c r="D505" t="s">
        <v>14</v>
      </c>
      <c r="E505" t="s">
        <v>27</v>
      </c>
      <c r="F505" t="s">
        <v>858</v>
      </c>
      <c r="G505" t="s">
        <v>859</v>
      </c>
      <c r="H505" t="s">
        <v>1469</v>
      </c>
      <c r="I505" t="s">
        <v>1451</v>
      </c>
      <c r="J505" t="s">
        <v>1471</v>
      </c>
      <c r="K505" t="s">
        <v>1446</v>
      </c>
      <c r="L505" t="s">
        <v>758</v>
      </c>
      <c r="M505">
        <v>1</v>
      </c>
      <c r="N505">
        <v>2</v>
      </c>
      <c r="O505" t="s">
        <v>1462</v>
      </c>
      <c r="P505" t="s">
        <v>1447</v>
      </c>
      <c r="Q505" t="s">
        <v>1447</v>
      </c>
    </row>
    <row r="506" spans="1:17" x14ac:dyDescent="0.25">
      <c r="A506" t="s">
        <v>8</v>
      </c>
      <c r="B506" t="s">
        <v>804</v>
      </c>
      <c r="C506" t="s">
        <v>10</v>
      </c>
      <c r="D506" t="s">
        <v>14</v>
      </c>
      <c r="E506" t="s">
        <v>30</v>
      </c>
      <c r="F506" t="s">
        <v>860</v>
      </c>
      <c r="G506" t="s">
        <v>861</v>
      </c>
      <c r="H506" t="s">
        <v>1469</v>
      </c>
      <c r="I506" t="s">
        <v>1451</v>
      </c>
      <c r="J506" t="s">
        <v>1471</v>
      </c>
      <c r="K506" t="s">
        <v>1446</v>
      </c>
      <c r="L506" t="s">
        <v>758</v>
      </c>
      <c r="M506">
        <v>1</v>
      </c>
      <c r="N506">
        <v>2</v>
      </c>
      <c r="O506" t="s">
        <v>1462</v>
      </c>
      <c r="P506" t="s">
        <v>1447</v>
      </c>
      <c r="Q506" t="s">
        <v>1447</v>
      </c>
    </row>
    <row r="507" spans="1:17" x14ac:dyDescent="0.25">
      <c r="A507" t="s">
        <v>8</v>
      </c>
      <c r="B507" t="s">
        <v>804</v>
      </c>
      <c r="C507" t="s">
        <v>10</v>
      </c>
      <c r="D507" t="s">
        <v>14</v>
      </c>
      <c r="E507" t="s">
        <v>33</v>
      </c>
      <c r="F507" t="s">
        <v>862</v>
      </c>
      <c r="G507" t="s">
        <v>863</v>
      </c>
      <c r="H507" t="s">
        <v>1469</v>
      </c>
      <c r="I507" t="s">
        <v>1451</v>
      </c>
      <c r="J507" t="s">
        <v>1471</v>
      </c>
      <c r="K507" t="s">
        <v>1446</v>
      </c>
      <c r="L507" t="s">
        <v>758</v>
      </c>
      <c r="M507">
        <v>1</v>
      </c>
      <c r="N507">
        <v>2</v>
      </c>
      <c r="O507" t="s">
        <v>1462</v>
      </c>
      <c r="P507" t="s">
        <v>1447</v>
      </c>
      <c r="Q507" t="s">
        <v>1447</v>
      </c>
    </row>
    <row r="508" spans="1:17" x14ac:dyDescent="0.25">
      <c r="A508" t="s">
        <v>8</v>
      </c>
      <c r="B508" t="s">
        <v>804</v>
      </c>
      <c r="C508" t="s">
        <v>10</v>
      </c>
      <c r="D508" t="s">
        <v>14</v>
      </c>
      <c r="E508" t="s">
        <v>834</v>
      </c>
      <c r="F508" t="s">
        <v>864</v>
      </c>
      <c r="G508" t="s">
        <v>865</v>
      </c>
      <c r="H508" t="s">
        <v>1469</v>
      </c>
      <c r="I508" t="s">
        <v>1451</v>
      </c>
      <c r="J508" t="s">
        <v>1471</v>
      </c>
      <c r="K508" t="s">
        <v>1446</v>
      </c>
      <c r="L508" t="s">
        <v>758</v>
      </c>
      <c r="M508">
        <v>1</v>
      </c>
      <c r="N508">
        <v>2</v>
      </c>
      <c r="O508" t="s">
        <v>1462</v>
      </c>
      <c r="P508" t="s">
        <v>1447</v>
      </c>
      <c r="Q508" t="s">
        <v>1447</v>
      </c>
    </row>
    <row r="509" spans="1:17" x14ac:dyDescent="0.25">
      <c r="A509" t="s">
        <v>8</v>
      </c>
      <c r="B509" t="s">
        <v>804</v>
      </c>
      <c r="C509" t="s">
        <v>10</v>
      </c>
      <c r="D509" t="s">
        <v>14</v>
      </c>
      <c r="E509" t="s">
        <v>837</v>
      </c>
      <c r="F509" t="s">
        <v>866</v>
      </c>
      <c r="G509" t="s">
        <v>867</v>
      </c>
      <c r="H509" t="s">
        <v>1469</v>
      </c>
      <c r="I509" t="s">
        <v>1451</v>
      </c>
      <c r="J509" t="s">
        <v>1471</v>
      </c>
      <c r="K509" t="s">
        <v>1446</v>
      </c>
      <c r="L509" t="s">
        <v>758</v>
      </c>
      <c r="M509">
        <v>1</v>
      </c>
      <c r="N509">
        <v>2</v>
      </c>
      <c r="O509" t="s">
        <v>1462</v>
      </c>
      <c r="P509" t="s">
        <v>1447</v>
      </c>
      <c r="Q509" t="s">
        <v>1447</v>
      </c>
    </row>
    <row r="510" spans="1:17" x14ac:dyDescent="0.25">
      <c r="A510" t="s">
        <v>8</v>
      </c>
      <c r="B510" t="s">
        <v>868</v>
      </c>
      <c r="C510" t="s">
        <v>10</v>
      </c>
      <c r="D510" t="s">
        <v>10</v>
      </c>
      <c r="E510" t="s">
        <v>10</v>
      </c>
      <c r="F510" t="s">
        <v>869</v>
      </c>
      <c r="G510" t="s">
        <v>870</v>
      </c>
      <c r="H510" t="s">
        <v>1469</v>
      </c>
      <c r="I510" t="s">
        <v>1452</v>
      </c>
      <c r="J510" t="s">
        <v>1471</v>
      </c>
      <c r="K510" t="s">
        <v>1446</v>
      </c>
      <c r="L510" t="s">
        <v>758</v>
      </c>
      <c r="M510">
        <v>1</v>
      </c>
      <c r="N510">
        <v>1</v>
      </c>
      <c r="O510" t="s">
        <v>1462</v>
      </c>
      <c r="P510" t="s">
        <v>1447</v>
      </c>
      <c r="Q510" t="s">
        <v>1447</v>
      </c>
    </row>
    <row r="511" spans="1:17" x14ac:dyDescent="0.25">
      <c r="A511" t="s">
        <v>8</v>
      </c>
      <c r="B511" t="s">
        <v>868</v>
      </c>
      <c r="C511" t="s">
        <v>10</v>
      </c>
      <c r="D511" t="s">
        <v>10</v>
      </c>
      <c r="E511" t="s">
        <v>807</v>
      </c>
      <c r="F511" t="s">
        <v>871</v>
      </c>
      <c r="G511" t="s">
        <v>872</v>
      </c>
      <c r="H511" t="s">
        <v>1469</v>
      </c>
      <c r="I511" t="s">
        <v>1452</v>
      </c>
      <c r="J511" t="s">
        <v>1471</v>
      </c>
      <c r="K511" t="s">
        <v>1446</v>
      </c>
      <c r="L511" t="s">
        <v>758</v>
      </c>
      <c r="M511">
        <v>1</v>
      </c>
      <c r="N511">
        <v>1</v>
      </c>
      <c r="O511" t="s">
        <v>1462</v>
      </c>
      <c r="P511" t="s">
        <v>1447</v>
      </c>
      <c r="Q511" t="s">
        <v>1447</v>
      </c>
    </row>
    <row r="512" spans="1:17" x14ac:dyDescent="0.25">
      <c r="A512" t="s">
        <v>8</v>
      </c>
      <c r="B512" t="s">
        <v>868</v>
      </c>
      <c r="C512" t="s">
        <v>10</v>
      </c>
      <c r="D512" t="s">
        <v>10</v>
      </c>
      <c r="E512" t="s">
        <v>810</v>
      </c>
      <c r="F512" t="s">
        <v>873</v>
      </c>
      <c r="G512" t="s">
        <v>874</v>
      </c>
      <c r="H512" t="s">
        <v>1469</v>
      </c>
      <c r="I512" t="s">
        <v>1452</v>
      </c>
      <c r="J512" t="s">
        <v>1471</v>
      </c>
      <c r="K512" t="s">
        <v>1446</v>
      </c>
      <c r="L512" t="s">
        <v>758</v>
      </c>
      <c r="M512">
        <v>1</v>
      </c>
      <c r="N512">
        <v>1</v>
      </c>
      <c r="O512" t="s">
        <v>1462</v>
      </c>
      <c r="P512" t="s">
        <v>1447</v>
      </c>
      <c r="Q512" t="s">
        <v>1447</v>
      </c>
    </row>
    <row r="513" spans="1:17" x14ac:dyDescent="0.25">
      <c r="A513" t="s">
        <v>8</v>
      </c>
      <c r="B513" t="s">
        <v>868</v>
      </c>
      <c r="C513" t="s">
        <v>10</v>
      </c>
      <c r="D513" t="s">
        <v>10</v>
      </c>
      <c r="E513" t="s">
        <v>813</v>
      </c>
      <c r="F513" t="s">
        <v>875</v>
      </c>
      <c r="G513" t="s">
        <v>876</v>
      </c>
      <c r="H513" t="s">
        <v>1469</v>
      </c>
      <c r="I513" t="s">
        <v>1452</v>
      </c>
      <c r="J513" t="s">
        <v>1471</v>
      </c>
      <c r="K513" t="s">
        <v>1446</v>
      </c>
      <c r="L513" t="s">
        <v>758</v>
      </c>
      <c r="M513">
        <v>1</v>
      </c>
      <c r="N513">
        <v>1</v>
      </c>
      <c r="O513" t="s">
        <v>1462</v>
      </c>
      <c r="P513" t="s">
        <v>1447</v>
      </c>
      <c r="Q513" t="s">
        <v>1447</v>
      </c>
    </row>
    <row r="514" spans="1:17" x14ac:dyDescent="0.25">
      <c r="A514" t="s">
        <v>8</v>
      </c>
      <c r="B514" t="s">
        <v>868</v>
      </c>
      <c r="C514" t="s">
        <v>10</v>
      </c>
      <c r="D514" t="s">
        <v>10</v>
      </c>
      <c r="E514" t="s">
        <v>816</v>
      </c>
      <c r="F514" t="s">
        <v>877</v>
      </c>
      <c r="G514" t="s">
        <v>878</v>
      </c>
      <c r="H514" t="s">
        <v>1469</v>
      </c>
      <c r="I514" t="s">
        <v>1452</v>
      </c>
      <c r="J514" t="s">
        <v>1471</v>
      </c>
      <c r="K514" t="s">
        <v>1446</v>
      </c>
      <c r="L514" t="s">
        <v>758</v>
      </c>
      <c r="M514">
        <v>1</v>
      </c>
      <c r="N514">
        <v>1</v>
      </c>
      <c r="O514" t="s">
        <v>1462</v>
      </c>
      <c r="P514" t="s">
        <v>1447</v>
      </c>
      <c r="Q514" t="s">
        <v>1447</v>
      </c>
    </row>
    <row r="515" spans="1:17" x14ac:dyDescent="0.25">
      <c r="A515" t="s">
        <v>8</v>
      </c>
      <c r="B515" t="s">
        <v>868</v>
      </c>
      <c r="C515" t="s">
        <v>10</v>
      </c>
      <c r="D515" t="s">
        <v>10</v>
      </c>
      <c r="E515" t="s">
        <v>819</v>
      </c>
      <c r="F515" t="s">
        <v>879</v>
      </c>
      <c r="G515" t="s">
        <v>880</v>
      </c>
      <c r="H515" t="s">
        <v>1469</v>
      </c>
      <c r="I515" t="s">
        <v>1452</v>
      </c>
      <c r="J515" t="s">
        <v>1471</v>
      </c>
      <c r="K515" t="s">
        <v>1446</v>
      </c>
      <c r="L515" t="s">
        <v>758</v>
      </c>
      <c r="M515">
        <v>0</v>
      </c>
      <c r="N515">
        <v>1</v>
      </c>
      <c r="O515" t="s">
        <v>1462</v>
      </c>
      <c r="P515" t="s">
        <v>1447</v>
      </c>
      <c r="Q515" t="s">
        <v>1447</v>
      </c>
    </row>
    <row r="516" spans="1:17" x14ac:dyDescent="0.25">
      <c r="A516" t="s">
        <v>8</v>
      </c>
      <c r="B516" t="s">
        <v>868</v>
      </c>
      <c r="C516" t="s">
        <v>10</v>
      </c>
      <c r="D516" t="s">
        <v>10</v>
      </c>
      <c r="E516" t="s">
        <v>881</v>
      </c>
      <c r="F516" t="s">
        <v>882</v>
      </c>
      <c r="G516" t="s">
        <v>883</v>
      </c>
      <c r="H516" t="s">
        <v>1469</v>
      </c>
      <c r="I516" t="s">
        <v>1452</v>
      </c>
      <c r="J516" t="s">
        <v>1471</v>
      </c>
      <c r="K516" t="s">
        <v>1446</v>
      </c>
      <c r="L516" t="s">
        <v>758</v>
      </c>
      <c r="M516">
        <v>0</v>
      </c>
      <c r="N516">
        <v>1</v>
      </c>
      <c r="O516" t="s">
        <v>1462</v>
      </c>
      <c r="P516" t="s">
        <v>1447</v>
      </c>
      <c r="Q516" t="s">
        <v>1447</v>
      </c>
    </row>
    <row r="517" spans="1:17" x14ac:dyDescent="0.25">
      <c r="A517" t="s">
        <v>8</v>
      </c>
      <c r="B517" t="s">
        <v>868</v>
      </c>
      <c r="C517" t="s">
        <v>10</v>
      </c>
      <c r="D517" t="s">
        <v>10</v>
      </c>
      <c r="E517" t="s">
        <v>14</v>
      </c>
      <c r="F517" t="s">
        <v>884</v>
      </c>
      <c r="G517" t="s">
        <v>885</v>
      </c>
      <c r="H517" t="s">
        <v>1469</v>
      </c>
      <c r="I517" t="s">
        <v>1452</v>
      </c>
      <c r="J517" t="s">
        <v>1471</v>
      </c>
      <c r="K517" t="s">
        <v>1446</v>
      </c>
      <c r="L517" t="s">
        <v>758</v>
      </c>
      <c r="M517">
        <v>1</v>
      </c>
      <c r="N517">
        <v>1</v>
      </c>
      <c r="O517" t="s">
        <v>1462</v>
      </c>
      <c r="P517" t="s">
        <v>1447</v>
      </c>
      <c r="Q517" t="s">
        <v>1447</v>
      </c>
    </row>
    <row r="518" spans="1:17" x14ac:dyDescent="0.25">
      <c r="A518" t="s">
        <v>8</v>
      </c>
      <c r="B518" t="s">
        <v>868</v>
      </c>
      <c r="C518" t="s">
        <v>10</v>
      </c>
      <c r="D518" t="s">
        <v>10</v>
      </c>
      <c r="E518" t="s">
        <v>21</v>
      </c>
      <c r="F518" t="s">
        <v>886</v>
      </c>
      <c r="G518" t="s">
        <v>887</v>
      </c>
      <c r="H518" t="s">
        <v>1469</v>
      </c>
      <c r="I518" t="s">
        <v>1452</v>
      </c>
      <c r="J518" t="s">
        <v>1471</v>
      </c>
      <c r="K518" t="s">
        <v>1446</v>
      </c>
      <c r="L518" t="s">
        <v>758</v>
      </c>
      <c r="M518">
        <v>1</v>
      </c>
      <c r="N518">
        <v>1</v>
      </c>
      <c r="O518" t="s">
        <v>1462</v>
      </c>
      <c r="P518" t="s">
        <v>1447</v>
      </c>
      <c r="Q518" t="s">
        <v>1447</v>
      </c>
    </row>
    <row r="519" spans="1:17" x14ac:dyDescent="0.25">
      <c r="A519" t="s">
        <v>8</v>
      </c>
      <c r="B519" t="s">
        <v>868</v>
      </c>
      <c r="C519" t="s">
        <v>10</v>
      </c>
      <c r="D519" t="s">
        <v>10</v>
      </c>
      <c r="E519" t="s">
        <v>24</v>
      </c>
      <c r="F519" t="s">
        <v>888</v>
      </c>
      <c r="G519" t="s">
        <v>889</v>
      </c>
      <c r="H519" t="s">
        <v>1469</v>
      </c>
      <c r="I519" t="s">
        <v>1452</v>
      </c>
      <c r="J519" t="s">
        <v>1471</v>
      </c>
      <c r="K519" t="s">
        <v>1446</v>
      </c>
      <c r="L519" t="s">
        <v>758</v>
      </c>
      <c r="M519">
        <v>1</v>
      </c>
      <c r="N519">
        <v>1</v>
      </c>
      <c r="O519" t="s">
        <v>1462</v>
      </c>
      <c r="P519" t="s">
        <v>1447</v>
      </c>
      <c r="Q519" t="s">
        <v>1447</v>
      </c>
    </row>
    <row r="520" spans="1:17" x14ac:dyDescent="0.25">
      <c r="A520" t="s">
        <v>8</v>
      </c>
      <c r="B520" t="s">
        <v>868</v>
      </c>
      <c r="C520" t="s">
        <v>10</v>
      </c>
      <c r="D520" t="s">
        <v>10</v>
      </c>
      <c r="E520" t="s">
        <v>27</v>
      </c>
      <c r="F520" t="s">
        <v>890</v>
      </c>
      <c r="G520" t="s">
        <v>891</v>
      </c>
      <c r="H520" t="s">
        <v>1469</v>
      </c>
      <c r="I520" t="s">
        <v>1452</v>
      </c>
      <c r="J520" t="s">
        <v>1471</v>
      </c>
      <c r="K520" t="s">
        <v>1446</v>
      </c>
      <c r="L520" t="s">
        <v>758</v>
      </c>
      <c r="M520">
        <v>1</v>
      </c>
      <c r="N520">
        <v>1</v>
      </c>
      <c r="O520" t="s">
        <v>1462</v>
      </c>
      <c r="P520" t="s">
        <v>1447</v>
      </c>
      <c r="Q520" t="s">
        <v>1447</v>
      </c>
    </row>
    <row r="521" spans="1:17" x14ac:dyDescent="0.25">
      <c r="A521" t="s">
        <v>8</v>
      </c>
      <c r="B521" t="s">
        <v>868</v>
      </c>
      <c r="C521" t="s">
        <v>10</v>
      </c>
      <c r="D521" t="s">
        <v>10</v>
      </c>
      <c r="E521" t="s">
        <v>30</v>
      </c>
      <c r="F521" t="s">
        <v>892</v>
      </c>
      <c r="G521" t="s">
        <v>893</v>
      </c>
      <c r="H521" t="s">
        <v>1469</v>
      </c>
      <c r="I521" t="s">
        <v>1452</v>
      </c>
      <c r="J521" t="s">
        <v>1471</v>
      </c>
      <c r="K521" t="s">
        <v>1446</v>
      </c>
      <c r="L521" t="s">
        <v>758</v>
      </c>
      <c r="M521">
        <v>1</v>
      </c>
      <c r="N521">
        <v>1</v>
      </c>
      <c r="O521" t="s">
        <v>1462</v>
      </c>
      <c r="P521" t="s">
        <v>1447</v>
      </c>
      <c r="Q521" t="s">
        <v>1447</v>
      </c>
    </row>
    <row r="522" spans="1:17" x14ac:dyDescent="0.25">
      <c r="A522" t="s">
        <v>8</v>
      </c>
      <c r="B522" t="s">
        <v>868</v>
      </c>
      <c r="C522" t="s">
        <v>10</v>
      </c>
      <c r="D522" t="s">
        <v>10</v>
      </c>
      <c r="E522" t="s">
        <v>33</v>
      </c>
      <c r="F522" t="s">
        <v>894</v>
      </c>
      <c r="G522" t="s">
        <v>895</v>
      </c>
      <c r="H522" t="s">
        <v>1469</v>
      </c>
      <c r="I522" t="s">
        <v>1452</v>
      </c>
      <c r="J522" t="s">
        <v>1471</v>
      </c>
      <c r="K522" t="s">
        <v>1446</v>
      </c>
      <c r="L522" t="s">
        <v>758</v>
      </c>
      <c r="M522">
        <v>1</v>
      </c>
      <c r="N522">
        <v>1</v>
      </c>
      <c r="O522" t="s">
        <v>1462</v>
      </c>
      <c r="P522" t="s">
        <v>1447</v>
      </c>
      <c r="Q522" t="s">
        <v>1447</v>
      </c>
    </row>
    <row r="523" spans="1:17" x14ac:dyDescent="0.25">
      <c r="A523" t="s">
        <v>8</v>
      </c>
      <c r="B523" t="s">
        <v>868</v>
      </c>
      <c r="C523" t="s">
        <v>10</v>
      </c>
      <c r="D523" t="s">
        <v>10</v>
      </c>
      <c r="E523" t="s">
        <v>834</v>
      </c>
      <c r="F523" t="s">
        <v>896</v>
      </c>
      <c r="G523" t="s">
        <v>897</v>
      </c>
      <c r="H523" t="s">
        <v>1469</v>
      </c>
      <c r="I523" t="s">
        <v>1452</v>
      </c>
      <c r="J523" t="s">
        <v>1471</v>
      </c>
      <c r="K523" t="s">
        <v>1446</v>
      </c>
      <c r="L523" t="s">
        <v>758</v>
      </c>
      <c r="M523">
        <v>1</v>
      </c>
      <c r="N523">
        <v>1</v>
      </c>
      <c r="O523" t="s">
        <v>1462</v>
      </c>
      <c r="P523" t="s">
        <v>1447</v>
      </c>
      <c r="Q523" t="s">
        <v>1447</v>
      </c>
    </row>
    <row r="524" spans="1:17" x14ac:dyDescent="0.25">
      <c r="A524" t="s">
        <v>8</v>
      </c>
      <c r="B524" t="s">
        <v>868</v>
      </c>
      <c r="C524" t="s">
        <v>10</v>
      </c>
      <c r="D524" t="s">
        <v>10</v>
      </c>
      <c r="E524" t="s">
        <v>837</v>
      </c>
      <c r="F524" t="s">
        <v>898</v>
      </c>
      <c r="G524" t="s">
        <v>899</v>
      </c>
      <c r="H524" t="s">
        <v>1469</v>
      </c>
      <c r="I524" t="s">
        <v>1452</v>
      </c>
      <c r="J524" t="s">
        <v>1471</v>
      </c>
      <c r="K524" t="s">
        <v>1446</v>
      </c>
      <c r="L524" t="s">
        <v>758</v>
      </c>
      <c r="M524">
        <v>1</v>
      </c>
      <c r="N524">
        <v>1</v>
      </c>
      <c r="O524" t="s">
        <v>1462</v>
      </c>
      <c r="P524" t="s">
        <v>1447</v>
      </c>
      <c r="Q524" t="s">
        <v>1447</v>
      </c>
    </row>
    <row r="525" spans="1:17" x14ac:dyDescent="0.25">
      <c r="A525" t="s">
        <v>8</v>
      </c>
      <c r="B525" t="s">
        <v>900</v>
      </c>
      <c r="C525" t="s">
        <v>10</v>
      </c>
      <c r="D525" t="s">
        <v>10</v>
      </c>
      <c r="E525" t="s">
        <v>10</v>
      </c>
      <c r="F525" t="s">
        <v>901</v>
      </c>
      <c r="G525" t="s">
        <v>133</v>
      </c>
      <c r="H525" t="s">
        <v>1472</v>
      </c>
      <c r="I525" t="s">
        <v>1449</v>
      </c>
      <c r="J525" t="s">
        <v>1473</v>
      </c>
      <c r="K525" t="s">
        <v>1450</v>
      </c>
      <c r="L525" t="s">
        <v>1461</v>
      </c>
      <c r="M525">
        <v>1</v>
      </c>
      <c r="N525">
        <v>1</v>
      </c>
      <c r="O525" t="s">
        <v>1462</v>
      </c>
      <c r="P525" t="s">
        <v>1448</v>
      </c>
      <c r="Q525" t="s">
        <v>1447</v>
      </c>
    </row>
    <row r="526" spans="1:17" x14ac:dyDescent="0.25">
      <c r="A526" t="s">
        <v>8</v>
      </c>
      <c r="B526" t="s">
        <v>900</v>
      </c>
      <c r="C526" t="s">
        <v>10</v>
      </c>
      <c r="D526" t="s">
        <v>10</v>
      </c>
      <c r="E526" t="s">
        <v>14</v>
      </c>
      <c r="F526" t="s">
        <v>902</v>
      </c>
      <c r="G526" t="s">
        <v>135</v>
      </c>
      <c r="H526" t="s">
        <v>1472</v>
      </c>
      <c r="I526" t="s">
        <v>1449</v>
      </c>
      <c r="J526" t="s">
        <v>1473</v>
      </c>
      <c r="K526" t="s">
        <v>1450</v>
      </c>
      <c r="L526" t="s">
        <v>1461</v>
      </c>
      <c r="M526">
        <v>0.8</v>
      </c>
      <c r="N526">
        <v>1</v>
      </c>
      <c r="O526" t="s">
        <v>1462</v>
      </c>
      <c r="P526" t="s">
        <v>1448</v>
      </c>
      <c r="Q526" t="s">
        <v>1447</v>
      </c>
    </row>
    <row r="527" spans="1:17" x14ac:dyDescent="0.25">
      <c r="A527" t="s">
        <v>8</v>
      </c>
      <c r="B527" t="s">
        <v>900</v>
      </c>
      <c r="C527" t="s">
        <v>10</v>
      </c>
      <c r="D527" t="s">
        <v>10</v>
      </c>
      <c r="E527" t="s">
        <v>21</v>
      </c>
      <c r="F527" t="s">
        <v>903</v>
      </c>
      <c r="G527" t="s">
        <v>137</v>
      </c>
      <c r="H527" t="s">
        <v>1472</v>
      </c>
      <c r="I527" t="s">
        <v>1449</v>
      </c>
      <c r="J527" t="s">
        <v>1473</v>
      </c>
      <c r="K527" t="s">
        <v>1450</v>
      </c>
      <c r="L527" t="s">
        <v>1461</v>
      </c>
      <c r="M527">
        <v>0.6</v>
      </c>
      <c r="N527">
        <v>1</v>
      </c>
      <c r="O527" t="s">
        <v>1462</v>
      </c>
      <c r="P527" t="s">
        <v>1448</v>
      </c>
      <c r="Q527" t="s">
        <v>1447</v>
      </c>
    </row>
    <row r="528" spans="1:17" x14ac:dyDescent="0.25">
      <c r="A528" t="s">
        <v>8</v>
      </c>
      <c r="B528" t="s">
        <v>900</v>
      </c>
      <c r="C528" t="s">
        <v>10</v>
      </c>
      <c r="D528" t="s">
        <v>10</v>
      </c>
      <c r="E528" t="s">
        <v>24</v>
      </c>
      <c r="F528" t="s">
        <v>904</v>
      </c>
      <c r="G528" t="s">
        <v>139</v>
      </c>
      <c r="H528" t="s">
        <v>1472</v>
      </c>
      <c r="I528" t="s">
        <v>1449</v>
      </c>
      <c r="J528" t="s">
        <v>1473</v>
      </c>
      <c r="K528" t="s">
        <v>1450</v>
      </c>
      <c r="L528" t="s">
        <v>1461</v>
      </c>
      <c r="M528">
        <v>0.4</v>
      </c>
      <c r="N528">
        <v>1</v>
      </c>
      <c r="O528" t="s">
        <v>1462</v>
      </c>
      <c r="P528" t="s">
        <v>1448</v>
      </c>
      <c r="Q528" t="s">
        <v>1447</v>
      </c>
    </row>
    <row r="529" spans="1:17" x14ac:dyDescent="0.25">
      <c r="A529" t="s">
        <v>8</v>
      </c>
      <c r="B529" t="s">
        <v>900</v>
      </c>
      <c r="C529" t="s">
        <v>10</v>
      </c>
      <c r="D529" t="s">
        <v>10</v>
      </c>
      <c r="E529" t="s">
        <v>27</v>
      </c>
      <c r="F529" t="s">
        <v>905</v>
      </c>
      <c r="G529" t="s">
        <v>141</v>
      </c>
      <c r="H529" t="s">
        <v>1472</v>
      </c>
      <c r="I529" t="s">
        <v>1449</v>
      </c>
      <c r="J529" t="s">
        <v>1473</v>
      </c>
      <c r="K529" t="s">
        <v>1450</v>
      </c>
      <c r="L529" t="s">
        <v>1461</v>
      </c>
      <c r="M529">
        <v>0.2</v>
      </c>
      <c r="N529">
        <v>1</v>
      </c>
      <c r="O529" t="s">
        <v>1462</v>
      </c>
      <c r="P529" t="s">
        <v>1448</v>
      </c>
      <c r="Q529" t="s">
        <v>1447</v>
      </c>
    </row>
    <row r="530" spans="1:17" x14ac:dyDescent="0.25">
      <c r="A530" t="s">
        <v>8</v>
      </c>
      <c r="B530" t="s">
        <v>900</v>
      </c>
      <c r="C530" t="s">
        <v>10</v>
      </c>
      <c r="D530" t="s">
        <v>10</v>
      </c>
      <c r="E530" t="s">
        <v>30</v>
      </c>
      <c r="F530" t="s">
        <v>906</v>
      </c>
      <c r="G530" t="s">
        <v>143</v>
      </c>
      <c r="H530" t="s">
        <v>1472</v>
      </c>
      <c r="I530" t="s">
        <v>1449</v>
      </c>
      <c r="J530" t="s">
        <v>1473</v>
      </c>
      <c r="K530" t="s">
        <v>1450</v>
      </c>
      <c r="L530" t="s">
        <v>1461</v>
      </c>
      <c r="M530">
        <v>0</v>
      </c>
      <c r="N530">
        <v>1</v>
      </c>
      <c r="O530" t="s">
        <v>1462</v>
      </c>
      <c r="P530" t="s">
        <v>1448</v>
      </c>
      <c r="Q530" t="s">
        <v>1447</v>
      </c>
    </row>
    <row r="531" spans="1:17" x14ac:dyDescent="0.25">
      <c r="A531" t="s">
        <v>8</v>
      </c>
      <c r="B531" t="s">
        <v>900</v>
      </c>
      <c r="C531" t="s">
        <v>10</v>
      </c>
      <c r="D531" t="s">
        <v>10</v>
      </c>
      <c r="E531" t="s">
        <v>33</v>
      </c>
      <c r="F531" t="s">
        <v>907</v>
      </c>
      <c r="G531" t="s">
        <v>908</v>
      </c>
      <c r="H531" t="s">
        <v>1472</v>
      </c>
      <c r="I531" t="s">
        <v>1449</v>
      </c>
      <c r="J531" t="s">
        <v>1473</v>
      </c>
      <c r="K531" t="s">
        <v>1450</v>
      </c>
      <c r="L531" t="s">
        <v>1461</v>
      </c>
      <c r="M531">
        <v>0</v>
      </c>
      <c r="N531">
        <v>1</v>
      </c>
      <c r="O531" t="s">
        <v>1462</v>
      </c>
      <c r="P531" t="s">
        <v>1448</v>
      </c>
      <c r="Q531" t="s">
        <v>1447</v>
      </c>
    </row>
    <row r="532" spans="1:17" x14ac:dyDescent="0.25">
      <c r="A532" t="s">
        <v>8</v>
      </c>
      <c r="B532" t="s">
        <v>900</v>
      </c>
      <c r="C532" t="s">
        <v>10</v>
      </c>
      <c r="D532" t="s">
        <v>14</v>
      </c>
      <c r="E532" t="s">
        <v>10</v>
      </c>
      <c r="F532" t="s">
        <v>909</v>
      </c>
      <c r="G532" t="s">
        <v>147</v>
      </c>
      <c r="H532" t="s">
        <v>1472</v>
      </c>
      <c r="I532" t="s">
        <v>1451</v>
      </c>
      <c r="J532" t="s">
        <v>1473</v>
      </c>
      <c r="K532" t="s">
        <v>1450</v>
      </c>
      <c r="L532" t="s">
        <v>1461</v>
      </c>
      <c r="M532">
        <v>1</v>
      </c>
      <c r="N532">
        <v>1</v>
      </c>
      <c r="O532" t="s">
        <v>1462</v>
      </c>
      <c r="P532" t="s">
        <v>1448</v>
      </c>
      <c r="Q532" t="s">
        <v>1447</v>
      </c>
    </row>
    <row r="533" spans="1:17" x14ac:dyDescent="0.25">
      <c r="A533" t="s">
        <v>8</v>
      </c>
      <c r="B533" t="s">
        <v>900</v>
      </c>
      <c r="C533" t="s">
        <v>10</v>
      </c>
      <c r="D533" t="s">
        <v>14</v>
      </c>
      <c r="E533" t="s">
        <v>14</v>
      </c>
      <c r="F533" t="s">
        <v>910</v>
      </c>
      <c r="G533" t="s">
        <v>149</v>
      </c>
      <c r="H533" t="s">
        <v>1472</v>
      </c>
      <c r="I533" t="s">
        <v>1451</v>
      </c>
      <c r="J533" t="s">
        <v>1473</v>
      </c>
      <c r="K533" t="s">
        <v>1450</v>
      </c>
      <c r="L533" t="s">
        <v>1461</v>
      </c>
      <c r="M533">
        <v>0.8</v>
      </c>
      <c r="N533">
        <v>1</v>
      </c>
      <c r="O533" t="s">
        <v>1462</v>
      </c>
      <c r="P533" t="s">
        <v>1448</v>
      </c>
      <c r="Q533" t="s">
        <v>1447</v>
      </c>
    </row>
    <row r="534" spans="1:17" x14ac:dyDescent="0.25">
      <c r="A534" t="s">
        <v>8</v>
      </c>
      <c r="B534" t="s">
        <v>900</v>
      </c>
      <c r="C534" t="s">
        <v>10</v>
      </c>
      <c r="D534" t="s">
        <v>14</v>
      </c>
      <c r="E534" t="s">
        <v>21</v>
      </c>
      <c r="F534" t="s">
        <v>911</v>
      </c>
      <c r="G534" t="s">
        <v>151</v>
      </c>
      <c r="H534" t="s">
        <v>1472</v>
      </c>
      <c r="I534" t="s">
        <v>1451</v>
      </c>
      <c r="J534" t="s">
        <v>1473</v>
      </c>
      <c r="K534" t="s">
        <v>1450</v>
      </c>
      <c r="L534" t="s">
        <v>1461</v>
      </c>
      <c r="M534">
        <v>0.6</v>
      </c>
      <c r="N534">
        <v>1</v>
      </c>
      <c r="O534" t="s">
        <v>1462</v>
      </c>
      <c r="P534" t="s">
        <v>1448</v>
      </c>
      <c r="Q534" t="s">
        <v>1447</v>
      </c>
    </row>
    <row r="535" spans="1:17" x14ac:dyDescent="0.25">
      <c r="A535" t="s">
        <v>8</v>
      </c>
      <c r="B535" t="s">
        <v>900</v>
      </c>
      <c r="C535" t="s">
        <v>10</v>
      </c>
      <c r="D535" t="s">
        <v>14</v>
      </c>
      <c r="E535" t="s">
        <v>24</v>
      </c>
      <c r="F535" t="s">
        <v>912</v>
      </c>
      <c r="G535" t="s">
        <v>153</v>
      </c>
      <c r="H535" t="s">
        <v>1472</v>
      </c>
      <c r="I535" t="s">
        <v>1451</v>
      </c>
      <c r="J535" t="s">
        <v>1473</v>
      </c>
      <c r="K535" t="s">
        <v>1450</v>
      </c>
      <c r="L535" t="s">
        <v>1461</v>
      </c>
      <c r="M535">
        <v>0.4</v>
      </c>
      <c r="N535">
        <v>1</v>
      </c>
      <c r="O535" t="s">
        <v>1462</v>
      </c>
      <c r="P535" t="s">
        <v>1448</v>
      </c>
      <c r="Q535" t="s">
        <v>1447</v>
      </c>
    </row>
    <row r="536" spans="1:17" x14ac:dyDescent="0.25">
      <c r="A536" t="s">
        <v>8</v>
      </c>
      <c r="B536" t="s">
        <v>900</v>
      </c>
      <c r="C536" t="s">
        <v>10</v>
      </c>
      <c r="D536" t="s">
        <v>14</v>
      </c>
      <c r="E536" t="s">
        <v>27</v>
      </c>
      <c r="F536" t="s">
        <v>913</v>
      </c>
      <c r="G536" t="s">
        <v>155</v>
      </c>
      <c r="H536" t="s">
        <v>1472</v>
      </c>
      <c r="I536" t="s">
        <v>1451</v>
      </c>
      <c r="J536" t="s">
        <v>1473</v>
      </c>
      <c r="K536" t="s">
        <v>1450</v>
      </c>
      <c r="L536" t="s">
        <v>1461</v>
      </c>
      <c r="M536">
        <v>0.2</v>
      </c>
      <c r="N536">
        <v>1</v>
      </c>
      <c r="O536" t="s">
        <v>1462</v>
      </c>
      <c r="P536" t="s">
        <v>1448</v>
      </c>
      <c r="Q536" t="s">
        <v>1447</v>
      </c>
    </row>
    <row r="537" spans="1:17" x14ac:dyDescent="0.25">
      <c r="A537" t="s">
        <v>8</v>
      </c>
      <c r="B537" t="s">
        <v>900</v>
      </c>
      <c r="C537" t="s">
        <v>10</v>
      </c>
      <c r="D537" t="s">
        <v>14</v>
      </c>
      <c r="E537" t="s">
        <v>30</v>
      </c>
      <c r="F537" t="s">
        <v>914</v>
      </c>
      <c r="G537" t="s">
        <v>157</v>
      </c>
      <c r="H537" t="s">
        <v>1472</v>
      </c>
      <c r="I537" t="s">
        <v>1451</v>
      </c>
      <c r="J537" t="s">
        <v>1473</v>
      </c>
      <c r="K537" t="s">
        <v>1450</v>
      </c>
      <c r="L537" t="s">
        <v>1461</v>
      </c>
      <c r="M537">
        <v>0</v>
      </c>
      <c r="N537">
        <v>1</v>
      </c>
      <c r="O537" t="s">
        <v>1462</v>
      </c>
      <c r="P537" t="s">
        <v>1448</v>
      </c>
      <c r="Q537" t="s">
        <v>1447</v>
      </c>
    </row>
    <row r="538" spans="1:17" x14ac:dyDescent="0.25">
      <c r="A538" t="s">
        <v>8</v>
      </c>
      <c r="B538" t="s">
        <v>900</v>
      </c>
      <c r="C538" t="s">
        <v>10</v>
      </c>
      <c r="D538" t="s">
        <v>14</v>
      </c>
      <c r="E538" t="s">
        <v>33</v>
      </c>
      <c r="F538" t="s">
        <v>915</v>
      </c>
      <c r="G538" t="s">
        <v>916</v>
      </c>
      <c r="H538" t="s">
        <v>1472</v>
      </c>
      <c r="I538" t="s">
        <v>1451</v>
      </c>
      <c r="J538" t="s">
        <v>1473</v>
      </c>
      <c r="K538" t="s">
        <v>1450</v>
      </c>
      <c r="L538" t="s">
        <v>1461</v>
      </c>
      <c r="M538">
        <v>0</v>
      </c>
      <c r="N538">
        <v>1</v>
      </c>
      <c r="O538" t="s">
        <v>1462</v>
      </c>
      <c r="P538" t="s">
        <v>1448</v>
      </c>
      <c r="Q538" t="s">
        <v>1447</v>
      </c>
    </row>
    <row r="539" spans="1:17" x14ac:dyDescent="0.25">
      <c r="A539" t="s">
        <v>8</v>
      </c>
      <c r="B539" t="s">
        <v>900</v>
      </c>
      <c r="C539" t="s">
        <v>10</v>
      </c>
      <c r="D539" t="s">
        <v>21</v>
      </c>
      <c r="E539" t="s">
        <v>10</v>
      </c>
      <c r="F539" t="s">
        <v>917</v>
      </c>
      <c r="G539" t="s">
        <v>161</v>
      </c>
      <c r="H539" t="s">
        <v>1472</v>
      </c>
      <c r="I539" t="s">
        <v>1452</v>
      </c>
      <c r="J539" t="s">
        <v>1473</v>
      </c>
      <c r="K539" t="s">
        <v>1450</v>
      </c>
      <c r="L539" t="s">
        <v>1461</v>
      </c>
      <c r="M539">
        <v>1</v>
      </c>
      <c r="N539">
        <v>1</v>
      </c>
      <c r="O539" t="s">
        <v>1462</v>
      </c>
      <c r="P539" t="s">
        <v>1448</v>
      </c>
      <c r="Q539" t="s">
        <v>1447</v>
      </c>
    </row>
    <row r="540" spans="1:17" x14ac:dyDescent="0.25">
      <c r="A540" t="s">
        <v>8</v>
      </c>
      <c r="B540" t="s">
        <v>900</v>
      </c>
      <c r="C540" t="s">
        <v>10</v>
      </c>
      <c r="D540" t="s">
        <v>21</v>
      </c>
      <c r="E540" t="s">
        <v>14</v>
      </c>
      <c r="F540" t="s">
        <v>918</v>
      </c>
      <c r="G540" t="s">
        <v>163</v>
      </c>
      <c r="H540" t="s">
        <v>1472</v>
      </c>
      <c r="I540" t="s">
        <v>1452</v>
      </c>
      <c r="J540" t="s">
        <v>1473</v>
      </c>
      <c r="K540" t="s">
        <v>1450</v>
      </c>
      <c r="L540" t="s">
        <v>1461</v>
      </c>
      <c r="M540">
        <v>0.8</v>
      </c>
      <c r="N540">
        <v>1</v>
      </c>
      <c r="O540" t="s">
        <v>1462</v>
      </c>
      <c r="P540" t="s">
        <v>1448</v>
      </c>
      <c r="Q540" t="s">
        <v>1447</v>
      </c>
    </row>
    <row r="541" spans="1:17" x14ac:dyDescent="0.25">
      <c r="A541" t="s">
        <v>8</v>
      </c>
      <c r="B541" t="s">
        <v>900</v>
      </c>
      <c r="C541" t="s">
        <v>10</v>
      </c>
      <c r="D541" t="s">
        <v>21</v>
      </c>
      <c r="E541" t="s">
        <v>21</v>
      </c>
      <c r="F541" t="s">
        <v>919</v>
      </c>
      <c r="G541" t="s">
        <v>165</v>
      </c>
      <c r="H541" t="s">
        <v>1472</v>
      </c>
      <c r="I541" t="s">
        <v>1452</v>
      </c>
      <c r="J541" t="s">
        <v>1473</v>
      </c>
      <c r="K541" t="s">
        <v>1450</v>
      </c>
      <c r="L541" t="s">
        <v>1461</v>
      </c>
      <c r="M541">
        <v>0.6</v>
      </c>
      <c r="N541">
        <v>1</v>
      </c>
      <c r="O541" t="s">
        <v>1462</v>
      </c>
      <c r="P541" t="s">
        <v>1448</v>
      </c>
      <c r="Q541" t="s">
        <v>1447</v>
      </c>
    </row>
    <row r="542" spans="1:17" x14ac:dyDescent="0.25">
      <c r="A542" t="s">
        <v>8</v>
      </c>
      <c r="B542" t="s">
        <v>900</v>
      </c>
      <c r="C542" t="s">
        <v>10</v>
      </c>
      <c r="D542" t="s">
        <v>21</v>
      </c>
      <c r="E542" t="s">
        <v>24</v>
      </c>
      <c r="F542" t="s">
        <v>920</v>
      </c>
      <c r="G542" t="s">
        <v>167</v>
      </c>
      <c r="H542" t="s">
        <v>1472</v>
      </c>
      <c r="I542" t="s">
        <v>1452</v>
      </c>
      <c r="J542" t="s">
        <v>1473</v>
      </c>
      <c r="K542" t="s">
        <v>1450</v>
      </c>
      <c r="L542" t="s">
        <v>1461</v>
      </c>
      <c r="M542">
        <v>0.4</v>
      </c>
      <c r="N542">
        <v>1</v>
      </c>
      <c r="O542" t="s">
        <v>1462</v>
      </c>
      <c r="P542" t="s">
        <v>1448</v>
      </c>
      <c r="Q542" t="s">
        <v>1447</v>
      </c>
    </row>
    <row r="543" spans="1:17" x14ac:dyDescent="0.25">
      <c r="A543" t="s">
        <v>8</v>
      </c>
      <c r="B543" t="s">
        <v>900</v>
      </c>
      <c r="C543" t="s">
        <v>10</v>
      </c>
      <c r="D543" t="s">
        <v>21</v>
      </c>
      <c r="E543" t="s">
        <v>27</v>
      </c>
      <c r="F543" t="s">
        <v>921</v>
      </c>
      <c r="G543" t="s">
        <v>169</v>
      </c>
      <c r="H543" t="s">
        <v>1472</v>
      </c>
      <c r="I543" t="s">
        <v>1452</v>
      </c>
      <c r="J543" t="s">
        <v>1473</v>
      </c>
      <c r="K543" t="s">
        <v>1450</v>
      </c>
      <c r="L543" t="s">
        <v>1461</v>
      </c>
      <c r="M543">
        <v>0.2</v>
      </c>
      <c r="N543">
        <v>1</v>
      </c>
      <c r="O543" t="s">
        <v>1462</v>
      </c>
      <c r="P543" t="s">
        <v>1448</v>
      </c>
      <c r="Q543" t="s">
        <v>1447</v>
      </c>
    </row>
    <row r="544" spans="1:17" x14ac:dyDescent="0.25">
      <c r="A544" t="s">
        <v>8</v>
      </c>
      <c r="B544" t="s">
        <v>900</v>
      </c>
      <c r="C544" t="s">
        <v>10</v>
      </c>
      <c r="D544" t="s">
        <v>21</v>
      </c>
      <c r="E544" t="s">
        <v>30</v>
      </c>
      <c r="F544" t="s">
        <v>922</v>
      </c>
      <c r="G544" t="s">
        <v>171</v>
      </c>
      <c r="H544" t="s">
        <v>1472</v>
      </c>
      <c r="I544" t="s">
        <v>1452</v>
      </c>
      <c r="J544" t="s">
        <v>1473</v>
      </c>
      <c r="K544" t="s">
        <v>1450</v>
      </c>
      <c r="L544" t="s">
        <v>1461</v>
      </c>
      <c r="M544">
        <v>0</v>
      </c>
      <c r="N544">
        <v>1</v>
      </c>
      <c r="O544" t="s">
        <v>1462</v>
      </c>
      <c r="P544" t="s">
        <v>1448</v>
      </c>
      <c r="Q544" t="s">
        <v>1447</v>
      </c>
    </row>
    <row r="545" spans="1:17" x14ac:dyDescent="0.25">
      <c r="A545" t="s">
        <v>8</v>
      </c>
      <c r="B545" t="s">
        <v>900</v>
      </c>
      <c r="C545" t="s">
        <v>10</v>
      </c>
      <c r="D545" t="s">
        <v>21</v>
      </c>
      <c r="E545" t="s">
        <v>33</v>
      </c>
      <c r="F545" t="s">
        <v>923</v>
      </c>
      <c r="G545" t="s">
        <v>924</v>
      </c>
      <c r="H545" t="s">
        <v>1472</v>
      </c>
      <c r="I545" t="s">
        <v>1452</v>
      </c>
      <c r="J545" t="s">
        <v>1473</v>
      </c>
      <c r="K545" t="s">
        <v>1450</v>
      </c>
      <c r="L545" t="s">
        <v>1461</v>
      </c>
      <c r="M545">
        <v>0</v>
      </c>
      <c r="N545">
        <v>1</v>
      </c>
      <c r="O545" t="s">
        <v>1462</v>
      </c>
      <c r="P545" t="s">
        <v>1448</v>
      </c>
      <c r="Q545" t="s">
        <v>1447</v>
      </c>
    </row>
    <row r="546" spans="1:17" x14ac:dyDescent="0.25">
      <c r="A546" t="s">
        <v>8</v>
      </c>
      <c r="B546" t="s">
        <v>900</v>
      </c>
      <c r="C546" t="s">
        <v>14</v>
      </c>
      <c r="D546" t="s">
        <v>10</v>
      </c>
      <c r="E546" t="s">
        <v>10</v>
      </c>
      <c r="F546" t="s">
        <v>925</v>
      </c>
      <c r="G546" t="s">
        <v>133</v>
      </c>
      <c r="H546" t="s">
        <v>1472</v>
      </c>
      <c r="I546" t="s">
        <v>1449</v>
      </c>
      <c r="J546" t="s">
        <v>1473</v>
      </c>
      <c r="K546" t="s">
        <v>1453</v>
      </c>
      <c r="L546" t="s">
        <v>1461</v>
      </c>
      <c r="M546">
        <v>1</v>
      </c>
      <c r="N546">
        <v>1</v>
      </c>
      <c r="O546" t="s">
        <v>1462</v>
      </c>
      <c r="P546" t="s">
        <v>1448</v>
      </c>
      <c r="Q546" t="s">
        <v>1447</v>
      </c>
    </row>
    <row r="547" spans="1:17" x14ac:dyDescent="0.25">
      <c r="A547" t="s">
        <v>8</v>
      </c>
      <c r="B547" t="s">
        <v>900</v>
      </c>
      <c r="C547" t="s">
        <v>14</v>
      </c>
      <c r="D547" t="s">
        <v>10</v>
      </c>
      <c r="E547" t="s">
        <v>14</v>
      </c>
      <c r="F547" t="s">
        <v>926</v>
      </c>
      <c r="G547" t="s">
        <v>135</v>
      </c>
      <c r="H547" t="s">
        <v>1472</v>
      </c>
      <c r="I547" t="s">
        <v>1449</v>
      </c>
      <c r="J547" t="s">
        <v>1473</v>
      </c>
      <c r="K547" t="s">
        <v>1453</v>
      </c>
      <c r="L547" t="s">
        <v>1461</v>
      </c>
      <c r="M547">
        <v>0.8</v>
      </c>
      <c r="N547">
        <v>1</v>
      </c>
      <c r="O547" t="s">
        <v>1462</v>
      </c>
      <c r="P547" t="s">
        <v>1448</v>
      </c>
      <c r="Q547" t="s">
        <v>1447</v>
      </c>
    </row>
    <row r="548" spans="1:17" x14ac:dyDescent="0.25">
      <c r="A548" t="s">
        <v>8</v>
      </c>
      <c r="B548" t="s">
        <v>900</v>
      </c>
      <c r="C548" t="s">
        <v>14</v>
      </c>
      <c r="D548" t="s">
        <v>10</v>
      </c>
      <c r="E548" t="s">
        <v>21</v>
      </c>
      <c r="F548" t="s">
        <v>927</v>
      </c>
      <c r="G548" t="s">
        <v>137</v>
      </c>
      <c r="H548" t="s">
        <v>1472</v>
      </c>
      <c r="I548" t="s">
        <v>1449</v>
      </c>
      <c r="J548" t="s">
        <v>1473</v>
      </c>
      <c r="K548" t="s">
        <v>1453</v>
      </c>
      <c r="L548" t="s">
        <v>1461</v>
      </c>
      <c r="M548">
        <v>0.6</v>
      </c>
      <c r="N548">
        <v>1</v>
      </c>
      <c r="O548" t="s">
        <v>1462</v>
      </c>
      <c r="P548" t="s">
        <v>1448</v>
      </c>
      <c r="Q548" t="s">
        <v>1447</v>
      </c>
    </row>
    <row r="549" spans="1:17" x14ac:dyDescent="0.25">
      <c r="A549" t="s">
        <v>8</v>
      </c>
      <c r="B549" t="s">
        <v>900</v>
      </c>
      <c r="C549" t="s">
        <v>14</v>
      </c>
      <c r="D549" t="s">
        <v>10</v>
      </c>
      <c r="E549" t="s">
        <v>24</v>
      </c>
      <c r="F549" t="s">
        <v>928</v>
      </c>
      <c r="G549" t="s">
        <v>139</v>
      </c>
      <c r="H549" t="s">
        <v>1472</v>
      </c>
      <c r="I549" t="s">
        <v>1449</v>
      </c>
      <c r="J549" t="s">
        <v>1473</v>
      </c>
      <c r="K549" t="s">
        <v>1453</v>
      </c>
      <c r="L549" t="s">
        <v>1461</v>
      </c>
      <c r="M549">
        <v>0.4</v>
      </c>
      <c r="N549">
        <v>1</v>
      </c>
      <c r="O549" t="s">
        <v>1462</v>
      </c>
      <c r="P549" t="s">
        <v>1448</v>
      </c>
      <c r="Q549" t="s">
        <v>1447</v>
      </c>
    </row>
    <row r="550" spans="1:17" x14ac:dyDescent="0.25">
      <c r="A550" t="s">
        <v>8</v>
      </c>
      <c r="B550" t="s">
        <v>900</v>
      </c>
      <c r="C550" t="s">
        <v>14</v>
      </c>
      <c r="D550" t="s">
        <v>10</v>
      </c>
      <c r="E550" t="s">
        <v>27</v>
      </c>
      <c r="F550" t="s">
        <v>929</v>
      </c>
      <c r="G550" t="s">
        <v>141</v>
      </c>
      <c r="H550" t="s">
        <v>1472</v>
      </c>
      <c r="I550" t="s">
        <v>1449</v>
      </c>
      <c r="J550" t="s">
        <v>1473</v>
      </c>
      <c r="K550" t="s">
        <v>1453</v>
      </c>
      <c r="L550" t="s">
        <v>1461</v>
      </c>
      <c r="M550">
        <v>0.2</v>
      </c>
      <c r="N550">
        <v>1</v>
      </c>
      <c r="O550" t="s">
        <v>1462</v>
      </c>
      <c r="P550" t="s">
        <v>1448</v>
      </c>
      <c r="Q550" t="s">
        <v>1447</v>
      </c>
    </row>
    <row r="551" spans="1:17" x14ac:dyDescent="0.25">
      <c r="A551" t="s">
        <v>8</v>
      </c>
      <c r="B551" t="s">
        <v>900</v>
      </c>
      <c r="C551" t="s">
        <v>14</v>
      </c>
      <c r="D551" t="s">
        <v>10</v>
      </c>
      <c r="E551" t="s">
        <v>30</v>
      </c>
      <c r="F551" t="s">
        <v>930</v>
      </c>
      <c r="G551" t="s">
        <v>143</v>
      </c>
      <c r="H551" t="s">
        <v>1472</v>
      </c>
      <c r="I551" t="s">
        <v>1449</v>
      </c>
      <c r="J551" t="s">
        <v>1473</v>
      </c>
      <c r="K551" t="s">
        <v>1453</v>
      </c>
      <c r="L551" t="s">
        <v>1461</v>
      </c>
      <c r="M551">
        <v>0</v>
      </c>
      <c r="N551">
        <v>1</v>
      </c>
      <c r="O551" t="s">
        <v>1462</v>
      </c>
      <c r="P551" t="s">
        <v>1448</v>
      </c>
      <c r="Q551" t="s">
        <v>1447</v>
      </c>
    </row>
    <row r="552" spans="1:17" x14ac:dyDescent="0.25">
      <c r="A552" t="s">
        <v>8</v>
      </c>
      <c r="B552" t="s">
        <v>900</v>
      </c>
      <c r="C552" t="s">
        <v>14</v>
      </c>
      <c r="D552" t="s">
        <v>10</v>
      </c>
      <c r="E552" t="s">
        <v>33</v>
      </c>
      <c r="F552" t="s">
        <v>931</v>
      </c>
      <c r="G552" t="s">
        <v>908</v>
      </c>
      <c r="H552" t="s">
        <v>1472</v>
      </c>
      <c r="I552" t="s">
        <v>1449</v>
      </c>
      <c r="J552" t="s">
        <v>1473</v>
      </c>
      <c r="K552" t="s">
        <v>1453</v>
      </c>
      <c r="L552" t="s">
        <v>1461</v>
      </c>
      <c r="M552">
        <v>0</v>
      </c>
      <c r="N552">
        <v>1</v>
      </c>
      <c r="O552" t="s">
        <v>1462</v>
      </c>
      <c r="P552" t="s">
        <v>1448</v>
      </c>
      <c r="Q552" t="s">
        <v>1447</v>
      </c>
    </row>
    <row r="553" spans="1:17" x14ac:dyDescent="0.25">
      <c r="A553" t="s">
        <v>8</v>
      </c>
      <c r="B553" t="s">
        <v>900</v>
      </c>
      <c r="C553" t="s">
        <v>14</v>
      </c>
      <c r="D553" t="s">
        <v>14</v>
      </c>
      <c r="E553" t="s">
        <v>10</v>
      </c>
      <c r="F553" t="s">
        <v>932</v>
      </c>
      <c r="G553" t="s">
        <v>147</v>
      </c>
      <c r="H553" t="s">
        <v>1472</v>
      </c>
      <c r="I553" t="s">
        <v>1451</v>
      </c>
      <c r="J553" t="s">
        <v>1473</v>
      </c>
      <c r="K553" t="s">
        <v>1453</v>
      </c>
      <c r="L553" t="s">
        <v>1461</v>
      </c>
      <c r="M553">
        <v>1</v>
      </c>
      <c r="N553">
        <v>1</v>
      </c>
      <c r="O553" t="s">
        <v>1462</v>
      </c>
      <c r="P553" t="s">
        <v>1448</v>
      </c>
      <c r="Q553" t="s">
        <v>1447</v>
      </c>
    </row>
    <row r="554" spans="1:17" x14ac:dyDescent="0.25">
      <c r="A554" t="s">
        <v>8</v>
      </c>
      <c r="B554" t="s">
        <v>900</v>
      </c>
      <c r="C554" t="s">
        <v>14</v>
      </c>
      <c r="D554" t="s">
        <v>14</v>
      </c>
      <c r="E554" t="s">
        <v>14</v>
      </c>
      <c r="F554" t="s">
        <v>933</v>
      </c>
      <c r="G554" t="s">
        <v>149</v>
      </c>
      <c r="H554" t="s">
        <v>1472</v>
      </c>
      <c r="I554" t="s">
        <v>1451</v>
      </c>
      <c r="J554" t="s">
        <v>1473</v>
      </c>
      <c r="K554" t="s">
        <v>1453</v>
      </c>
      <c r="L554" t="s">
        <v>1461</v>
      </c>
      <c r="M554">
        <v>0.8</v>
      </c>
      <c r="N554">
        <v>1</v>
      </c>
      <c r="O554" t="s">
        <v>1462</v>
      </c>
      <c r="P554" t="s">
        <v>1448</v>
      </c>
      <c r="Q554" t="s">
        <v>1447</v>
      </c>
    </row>
    <row r="555" spans="1:17" x14ac:dyDescent="0.25">
      <c r="A555" t="s">
        <v>8</v>
      </c>
      <c r="B555" t="s">
        <v>900</v>
      </c>
      <c r="C555" t="s">
        <v>14</v>
      </c>
      <c r="D555" t="s">
        <v>14</v>
      </c>
      <c r="E555" t="s">
        <v>21</v>
      </c>
      <c r="F555" t="s">
        <v>934</v>
      </c>
      <c r="G555" t="s">
        <v>151</v>
      </c>
      <c r="H555" t="s">
        <v>1472</v>
      </c>
      <c r="I555" t="s">
        <v>1451</v>
      </c>
      <c r="J555" t="s">
        <v>1473</v>
      </c>
      <c r="K555" t="s">
        <v>1453</v>
      </c>
      <c r="L555" t="s">
        <v>1461</v>
      </c>
      <c r="M555">
        <v>0.6</v>
      </c>
      <c r="N555">
        <v>1</v>
      </c>
      <c r="O555" t="s">
        <v>1462</v>
      </c>
      <c r="P555" t="s">
        <v>1448</v>
      </c>
      <c r="Q555" t="s">
        <v>1447</v>
      </c>
    </row>
    <row r="556" spans="1:17" x14ac:dyDescent="0.25">
      <c r="A556" t="s">
        <v>8</v>
      </c>
      <c r="B556" t="s">
        <v>900</v>
      </c>
      <c r="C556" t="s">
        <v>14</v>
      </c>
      <c r="D556" t="s">
        <v>14</v>
      </c>
      <c r="E556" t="s">
        <v>24</v>
      </c>
      <c r="F556" t="s">
        <v>935</v>
      </c>
      <c r="G556" t="s">
        <v>153</v>
      </c>
      <c r="H556" t="s">
        <v>1472</v>
      </c>
      <c r="I556" t="s">
        <v>1451</v>
      </c>
      <c r="J556" t="s">
        <v>1473</v>
      </c>
      <c r="K556" t="s">
        <v>1453</v>
      </c>
      <c r="L556" t="s">
        <v>1461</v>
      </c>
      <c r="M556">
        <v>0.4</v>
      </c>
      <c r="N556">
        <v>1</v>
      </c>
      <c r="O556" t="s">
        <v>1462</v>
      </c>
      <c r="P556" t="s">
        <v>1448</v>
      </c>
      <c r="Q556" t="s">
        <v>1447</v>
      </c>
    </row>
    <row r="557" spans="1:17" x14ac:dyDescent="0.25">
      <c r="A557" t="s">
        <v>8</v>
      </c>
      <c r="B557" t="s">
        <v>900</v>
      </c>
      <c r="C557" t="s">
        <v>14</v>
      </c>
      <c r="D557" t="s">
        <v>14</v>
      </c>
      <c r="E557" t="s">
        <v>27</v>
      </c>
      <c r="F557" t="s">
        <v>936</v>
      </c>
      <c r="G557" t="s">
        <v>155</v>
      </c>
      <c r="H557" t="s">
        <v>1472</v>
      </c>
      <c r="I557" t="s">
        <v>1451</v>
      </c>
      <c r="J557" t="s">
        <v>1473</v>
      </c>
      <c r="K557" t="s">
        <v>1453</v>
      </c>
      <c r="L557" t="s">
        <v>1461</v>
      </c>
      <c r="M557">
        <v>0.2</v>
      </c>
      <c r="N557">
        <v>1</v>
      </c>
      <c r="O557" t="s">
        <v>1462</v>
      </c>
      <c r="P557" t="s">
        <v>1448</v>
      </c>
      <c r="Q557" t="s">
        <v>1447</v>
      </c>
    </row>
    <row r="558" spans="1:17" x14ac:dyDescent="0.25">
      <c r="A558" t="s">
        <v>8</v>
      </c>
      <c r="B558" t="s">
        <v>900</v>
      </c>
      <c r="C558" t="s">
        <v>14</v>
      </c>
      <c r="D558" t="s">
        <v>14</v>
      </c>
      <c r="E558" t="s">
        <v>30</v>
      </c>
      <c r="F558" t="s">
        <v>937</v>
      </c>
      <c r="G558" t="s">
        <v>157</v>
      </c>
      <c r="H558" t="s">
        <v>1472</v>
      </c>
      <c r="I558" t="s">
        <v>1451</v>
      </c>
      <c r="J558" t="s">
        <v>1473</v>
      </c>
      <c r="K558" t="s">
        <v>1453</v>
      </c>
      <c r="L558" t="s">
        <v>1461</v>
      </c>
      <c r="M558">
        <v>0</v>
      </c>
      <c r="N558">
        <v>1</v>
      </c>
      <c r="O558" t="s">
        <v>1462</v>
      </c>
      <c r="P558" t="s">
        <v>1448</v>
      </c>
      <c r="Q558" t="s">
        <v>1447</v>
      </c>
    </row>
    <row r="559" spans="1:17" x14ac:dyDescent="0.25">
      <c r="A559" t="s">
        <v>8</v>
      </c>
      <c r="B559" t="s">
        <v>900</v>
      </c>
      <c r="C559" t="s">
        <v>14</v>
      </c>
      <c r="D559" t="s">
        <v>14</v>
      </c>
      <c r="E559" t="s">
        <v>33</v>
      </c>
      <c r="F559" t="s">
        <v>938</v>
      </c>
      <c r="G559" t="s">
        <v>916</v>
      </c>
      <c r="H559" t="s">
        <v>1472</v>
      </c>
      <c r="I559" t="s">
        <v>1451</v>
      </c>
      <c r="J559" t="s">
        <v>1473</v>
      </c>
      <c r="K559" t="s">
        <v>1453</v>
      </c>
      <c r="L559" t="s">
        <v>1461</v>
      </c>
      <c r="M559">
        <v>0</v>
      </c>
      <c r="N559">
        <v>1</v>
      </c>
      <c r="O559" t="s">
        <v>1462</v>
      </c>
      <c r="P559" t="s">
        <v>1448</v>
      </c>
      <c r="Q559" t="s">
        <v>1447</v>
      </c>
    </row>
    <row r="560" spans="1:17" x14ac:dyDescent="0.25">
      <c r="A560" t="s">
        <v>8</v>
      </c>
      <c r="B560" t="s">
        <v>900</v>
      </c>
      <c r="C560" t="s">
        <v>14</v>
      </c>
      <c r="D560" t="s">
        <v>21</v>
      </c>
      <c r="E560" t="s">
        <v>10</v>
      </c>
      <c r="F560" t="s">
        <v>939</v>
      </c>
      <c r="G560" t="s">
        <v>161</v>
      </c>
      <c r="H560" t="s">
        <v>1472</v>
      </c>
      <c r="I560" t="s">
        <v>1452</v>
      </c>
      <c r="J560" t="s">
        <v>1473</v>
      </c>
      <c r="K560" t="s">
        <v>1453</v>
      </c>
      <c r="L560" t="s">
        <v>1461</v>
      </c>
      <c r="M560">
        <v>1</v>
      </c>
      <c r="N560">
        <v>1</v>
      </c>
      <c r="O560" t="s">
        <v>1462</v>
      </c>
      <c r="P560" t="s">
        <v>1448</v>
      </c>
      <c r="Q560" t="s">
        <v>1447</v>
      </c>
    </row>
    <row r="561" spans="1:17" x14ac:dyDescent="0.25">
      <c r="A561" t="s">
        <v>8</v>
      </c>
      <c r="B561" t="s">
        <v>900</v>
      </c>
      <c r="C561" t="s">
        <v>14</v>
      </c>
      <c r="D561" t="s">
        <v>21</v>
      </c>
      <c r="E561" t="s">
        <v>14</v>
      </c>
      <c r="F561" t="s">
        <v>940</v>
      </c>
      <c r="G561" t="s">
        <v>163</v>
      </c>
      <c r="H561" t="s">
        <v>1472</v>
      </c>
      <c r="I561" t="s">
        <v>1452</v>
      </c>
      <c r="J561" t="s">
        <v>1473</v>
      </c>
      <c r="K561" t="s">
        <v>1453</v>
      </c>
      <c r="L561" t="s">
        <v>1461</v>
      </c>
      <c r="M561">
        <v>0.8</v>
      </c>
      <c r="N561">
        <v>1</v>
      </c>
      <c r="O561" t="s">
        <v>1462</v>
      </c>
      <c r="P561" t="s">
        <v>1448</v>
      </c>
      <c r="Q561" t="s">
        <v>1447</v>
      </c>
    </row>
    <row r="562" spans="1:17" x14ac:dyDescent="0.25">
      <c r="A562" t="s">
        <v>8</v>
      </c>
      <c r="B562" t="s">
        <v>900</v>
      </c>
      <c r="C562" t="s">
        <v>14</v>
      </c>
      <c r="D562" t="s">
        <v>21</v>
      </c>
      <c r="E562" t="s">
        <v>21</v>
      </c>
      <c r="F562" t="s">
        <v>941</v>
      </c>
      <c r="G562" t="s">
        <v>165</v>
      </c>
      <c r="H562" t="s">
        <v>1472</v>
      </c>
      <c r="I562" t="s">
        <v>1452</v>
      </c>
      <c r="J562" t="s">
        <v>1473</v>
      </c>
      <c r="K562" t="s">
        <v>1453</v>
      </c>
      <c r="L562" t="s">
        <v>1461</v>
      </c>
      <c r="M562">
        <v>0.6</v>
      </c>
      <c r="N562">
        <v>1</v>
      </c>
      <c r="O562" t="s">
        <v>1462</v>
      </c>
      <c r="P562" t="s">
        <v>1448</v>
      </c>
      <c r="Q562" t="s">
        <v>1447</v>
      </c>
    </row>
    <row r="563" spans="1:17" x14ac:dyDescent="0.25">
      <c r="A563" t="s">
        <v>8</v>
      </c>
      <c r="B563" t="s">
        <v>900</v>
      </c>
      <c r="C563" t="s">
        <v>14</v>
      </c>
      <c r="D563" t="s">
        <v>21</v>
      </c>
      <c r="E563" t="s">
        <v>24</v>
      </c>
      <c r="F563" t="s">
        <v>942</v>
      </c>
      <c r="G563" t="s">
        <v>167</v>
      </c>
      <c r="H563" t="s">
        <v>1472</v>
      </c>
      <c r="I563" t="s">
        <v>1452</v>
      </c>
      <c r="J563" t="s">
        <v>1473</v>
      </c>
      <c r="K563" t="s">
        <v>1453</v>
      </c>
      <c r="L563" t="s">
        <v>1461</v>
      </c>
      <c r="M563">
        <v>0.4</v>
      </c>
      <c r="N563">
        <v>1</v>
      </c>
      <c r="O563" t="s">
        <v>1462</v>
      </c>
      <c r="P563" t="s">
        <v>1448</v>
      </c>
      <c r="Q563" t="s">
        <v>1447</v>
      </c>
    </row>
    <row r="564" spans="1:17" x14ac:dyDescent="0.25">
      <c r="A564" t="s">
        <v>8</v>
      </c>
      <c r="B564" t="s">
        <v>900</v>
      </c>
      <c r="C564" t="s">
        <v>14</v>
      </c>
      <c r="D564" t="s">
        <v>21</v>
      </c>
      <c r="E564" t="s">
        <v>27</v>
      </c>
      <c r="F564" t="s">
        <v>943</v>
      </c>
      <c r="G564" t="s">
        <v>169</v>
      </c>
      <c r="H564" t="s">
        <v>1472</v>
      </c>
      <c r="I564" t="s">
        <v>1452</v>
      </c>
      <c r="J564" t="s">
        <v>1473</v>
      </c>
      <c r="K564" t="s">
        <v>1453</v>
      </c>
      <c r="L564" t="s">
        <v>1461</v>
      </c>
      <c r="M564">
        <v>0.2</v>
      </c>
      <c r="N564">
        <v>1</v>
      </c>
      <c r="O564" t="s">
        <v>1462</v>
      </c>
      <c r="P564" t="s">
        <v>1448</v>
      </c>
      <c r="Q564" t="s">
        <v>1447</v>
      </c>
    </row>
    <row r="565" spans="1:17" x14ac:dyDescent="0.25">
      <c r="A565" t="s">
        <v>8</v>
      </c>
      <c r="B565" t="s">
        <v>900</v>
      </c>
      <c r="C565" t="s">
        <v>14</v>
      </c>
      <c r="D565" t="s">
        <v>21</v>
      </c>
      <c r="E565" t="s">
        <v>30</v>
      </c>
      <c r="F565" t="s">
        <v>944</v>
      </c>
      <c r="G565" t="s">
        <v>171</v>
      </c>
      <c r="H565" t="s">
        <v>1472</v>
      </c>
      <c r="I565" t="s">
        <v>1452</v>
      </c>
      <c r="J565" t="s">
        <v>1473</v>
      </c>
      <c r="K565" t="s">
        <v>1453</v>
      </c>
      <c r="L565" t="s">
        <v>1461</v>
      </c>
      <c r="M565">
        <v>0</v>
      </c>
      <c r="N565">
        <v>1</v>
      </c>
      <c r="O565" t="s">
        <v>1462</v>
      </c>
      <c r="P565" t="s">
        <v>1448</v>
      </c>
      <c r="Q565" t="s">
        <v>1447</v>
      </c>
    </row>
    <row r="566" spans="1:17" x14ac:dyDescent="0.25">
      <c r="A566" t="s">
        <v>8</v>
      </c>
      <c r="B566" t="s">
        <v>900</v>
      </c>
      <c r="C566" t="s">
        <v>14</v>
      </c>
      <c r="D566" t="s">
        <v>21</v>
      </c>
      <c r="E566" t="s">
        <v>33</v>
      </c>
      <c r="F566" t="s">
        <v>945</v>
      </c>
      <c r="G566" t="s">
        <v>924</v>
      </c>
      <c r="H566" t="s">
        <v>1472</v>
      </c>
      <c r="I566" t="s">
        <v>1452</v>
      </c>
      <c r="J566" t="s">
        <v>1473</v>
      </c>
      <c r="K566" t="s">
        <v>1453</v>
      </c>
      <c r="L566" t="s">
        <v>1461</v>
      </c>
      <c r="M566">
        <v>0</v>
      </c>
      <c r="N566">
        <v>1</v>
      </c>
      <c r="O566" t="s">
        <v>1462</v>
      </c>
      <c r="P566" t="s">
        <v>1448</v>
      </c>
      <c r="Q566" t="s">
        <v>1447</v>
      </c>
    </row>
    <row r="567" spans="1:17" x14ac:dyDescent="0.25">
      <c r="A567" t="s">
        <v>8</v>
      </c>
      <c r="B567" t="s">
        <v>946</v>
      </c>
      <c r="C567" t="s">
        <v>10</v>
      </c>
      <c r="D567" t="s">
        <v>10</v>
      </c>
      <c r="E567" t="s">
        <v>10</v>
      </c>
      <c r="F567" t="s">
        <v>947</v>
      </c>
      <c r="G567" t="s">
        <v>948</v>
      </c>
      <c r="H567" t="s">
        <v>1472</v>
      </c>
      <c r="I567" t="s">
        <v>1449</v>
      </c>
      <c r="J567" t="s">
        <v>1473</v>
      </c>
      <c r="K567" t="s">
        <v>1446</v>
      </c>
      <c r="L567" t="s">
        <v>900</v>
      </c>
      <c r="M567">
        <v>1</v>
      </c>
      <c r="N567">
        <v>1</v>
      </c>
      <c r="O567" t="s">
        <v>1462</v>
      </c>
      <c r="P567" t="s">
        <v>1447</v>
      </c>
      <c r="Q567" t="s">
        <v>1447</v>
      </c>
    </row>
    <row r="568" spans="1:17" x14ac:dyDescent="0.25">
      <c r="A568" t="s">
        <v>8</v>
      </c>
      <c r="B568" t="s">
        <v>946</v>
      </c>
      <c r="C568" t="s">
        <v>10</v>
      </c>
      <c r="D568" t="s">
        <v>10</v>
      </c>
      <c r="E568" t="s">
        <v>14</v>
      </c>
      <c r="F568" t="s">
        <v>949</v>
      </c>
      <c r="G568" t="s">
        <v>950</v>
      </c>
      <c r="H568" t="s">
        <v>1472</v>
      </c>
      <c r="I568" t="s">
        <v>1449</v>
      </c>
      <c r="J568" t="s">
        <v>1473</v>
      </c>
      <c r="K568" t="s">
        <v>1446</v>
      </c>
      <c r="L568" t="s">
        <v>900</v>
      </c>
      <c r="M568">
        <v>1</v>
      </c>
      <c r="N568">
        <v>1</v>
      </c>
      <c r="O568" t="s">
        <v>1462</v>
      </c>
      <c r="P568" t="s">
        <v>1447</v>
      </c>
      <c r="Q568" t="s">
        <v>1447</v>
      </c>
    </row>
    <row r="569" spans="1:17" x14ac:dyDescent="0.25">
      <c r="A569" t="s">
        <v>8</v>
      </c>
      <c r="B569" t="s">
        <v>946</v>
      </c>
      <c r="C569" t="s">
        <v>10</v>
      </c>
      <c r="D569" t="s">
        <v>10</v>
      </c>
      <c r="E569" t="s">
        <v>21</v>
      </c>
      <c r="F569" t="s">
        <v>951</v>
      </c>
      <c r="G569" t="s">
        <v>952</v>
      </c>
      <c r="H569" t="s">
        <v>1472</v>
      </c>
      <c r="I569" t="s">
        <v>1449</v>
      </c>
      <c r="J569" t="s">
        <v>1473</v>
      </c>
      <c r="K569" t="s">
        <v>1446</v>
      </c>
      <c r="L569" t="s">
        <v>900</v>
      </c>
      <c r="M569">
        <v>1</v>
      </c>
      <c r="N569">
        <v>1</v>
      </c>
      <c r="O569" t="s">
        <v>1462</v>
      </c>
      <c r="P569" t="s">
        <v>1447</v>
      </c>
      <c r="Q569" t="s">
        <v>1447</v>
      </c>
    </row>
    <row r="570" spans="1:17" x14ac:dyDescent="0.25">
      <c r="A570" t="s">
        <v>8</v>
      </c>
      <c r="B570" t="s">
        <v>946</v>
      </c>
      <c r="C570" t="s">
        <v>10</v>
      </c>
      <c r="D570" t="s">
        <v>10</v>
      </c>
      <c r="E570" t="s">
        <v>24</v>
      </c>
      <c r="F570" t="s">
        <v>953</v>
      </c>
      <c r="G570" t="s">
        <v>954</v>
      </c>
      <c r="H570" t="s">
        <v>1472</v>
      </c>
      <c r="I570" t="s">
        <v>1449</v>
      </c>
      <c r="J570" t="s">
        <v>1473</v>
      </c>
      <c r="K570" t="s">
        <v>1446</v>
      </c>
      <c r="L570" t="s">
        <v>900</v>
      </c>
      <c r="M570">
        <v>0.5</v>
      </c>
      <c r="N570">
        <v>1</v>
      </c>
      <c r="O570" t="s">
        <v>1462</v>
      </c>
      <c r="P570" t="s">
        <v>1447</v>
      </c>
      <c r="Q570" t="s">
        <v>1447</v>
      </c>
    </row>
    <row r="571" spans="1:17" x14ac:dyDescent="0.25">
      <c r="A571" t="s">
        <v>8</v>
      </c>
      <c r="B571" t="s">
        <v>946</v>
      </c>
      <c r="C571" t="s">
        <v>10</v>
      </c>
      <c r="D571" t="s">
        <v>10</v>
      </c>
      <c r="E571" t="s">
        <v>27</v>
      </c>
      <c r="F571" t="s">
        <v>955</v>
      </c>
      <c r="G571" t="s">
        <v>815</v>
      </c>
      <c r="H571" t="s">
        <v>1472</v>
      </c>
      <c r="I571" t="s">
        <v>1449</v>
      </c>
      <c r="J571" t="s">
        <v>1473</v>
      </c>
      <c r="K571" t="s">
        <v>1446</v>
      </c>
      <c r="L571" t="s">
        <v>900</v>
      </c>
      <c r="M571">
        <v>0.5</v>
      </c>
      <c r="N571">
        <v>1</v>
      </c>
      <c r="O571" t="s">
        <v>1462</v>
      </c>
      <c r="P571" t="s">
        <v>1447</v>
      </c>
      <c r="Q571" t="s">
        <v>1447</v>
      </c>
    </row>
    <row r="572" spans="1:17" x14ac:dyDescent="0.25">
      <c r="A572" t="s">
        <v>8</v>
      </c>
      <c r="B572" t="s">
        <v>946</v>
      </c>
      <c r="C572" t="s">
        <v>10</v>
      </c>
      <c r="D572" t="s">
        <v>10</v>
      </c>
      <c r="E572" t="s">
        <v>30</v>
      </c>
      <c r="F572" t="s">
        <v>956</v>
      </c>
      <c r="G572" t="s">
        <v>818</v>
      </c>
      <c r="H572" t="s">
        <v>1472</v>
      </c>
      <c r="I572" t="s">
        <v>1449</v>
      </c>
      <c r="J572" t="s">
        <v>1473</v>
      </c>
      <c r="K572" t="s">
        <v>1446</v>
      </c>
      <c r="L572" t="s">
        <v>900</v>
      </c>
      <c r="M572">
        <v>0.5</v>
      </c>
      <c r="N572">
        <v>1</v>
      </c>
      <c r="O572" t="s">
        <v>1462</v>
      </c>
      <c r="P572" t="s">
        <v>1447</v>
      </c>
      <c r="Q572" t="s">
        <v>1447</v>
      </c>
    </row>
    <row r="573" spans="1:17" x14ac:dyDescent="0.25">
      <c r="A573" t="s">
        <v>8</v>
      </c>
      <c r="B573" t="s">
        <v>946</v>
      </c>
      <c r="C573" t="s">
        <v>10</v>
      </c>
      <c r="D573" t="s">
        <v>10</v>
      </c>
      <c r="E573" t="s">
        <v>33</v>
      </c>
      <c r="F573" t="s">
        <v>957</v>
      </c>
      <c r="G573" t="s">
        <v>958</v>
      </c>
      <c r="H573" t="s">
        <v>1472</v>
      </c>
      <c r="I573" t="s">
        <v>1449</v>
      </c>
      <c r="J573" t="s">
        <v>1473</v>
      </c>
      <c r="K573" t="s">
        <v>1446</v>
      </c>
      <c r="L573" t="s">
        <v>900</v>
      </c>
      <c r="M573">
        <v>0</v>
      </c>
      <c r="N573">
        <v>1</v>
      </c>
      <c r="O573" t="s">
        <v>1462</v>
      </c>
      <c r="P573" t="s">
        <v>1447</v>
      </c>
      <c r="Q573" t="s">
        <v>1447</v>
      </c>
    </row>
    <row r="574" spans="1:17" x14ac:dyDescent="0.25">
      <c r="A574" t="s">
        <v>8</v>
      </c>
      <c r="B574" t="s">
        <v>946</v>
      </c>
      <c r="C574" t="s">
        <v>10</v>
      </c>
      <c r="D574" t="s">
        <v>14</v>
      </c>
      <c r="E574" t="s">
        <v>10</v>
      </c>
      <c r="F574" t="s">
        <v>959</v>
      </c>
      <c r="G574" t="s">
        <v>960</v>
      </c>
      <c r="H574" t="s">
        <v>1472</v>
      </c>
      <c r="I574" t="s">
        <v>1451</v>
      </c>
      <c r="J574" t="s">
        <v>1473</v>
      </c>
      <c r="K574" t="s">
        <v>1446</v>
      </c>
      <c r="L574" t="s">
        <v>900</v>
      </c>
      <c r="M574">
        <v>1</v>
      </c>
      <c r="N574">
        <v>1</v>
      </c>
      <c r="O574" t="s">
        <v>1462</v>
      </c>
      <c r="P574" t="s">
        <v>1447</v>
      </c>
      <c r="Q574" t="s">
        <v>1447</v>
      </c>
    </row>
    <row r="575" spans="1:17" x14ac:dyDescent="0.25">
      <c r="A575" t="s">
        <v>8</v>
      </c>
      <c r="B575" t="s">
        <v>946</v>
      </c>
      <c r="C575" t="s">
        <v>10</v>
      </c>
      <c r="D575" t="s">
        <v>14</v>
      </c>
      <c r="E575" t="s">
        <v>14</v>
      </c>
      <c r="F575" t="s">
        <v>961</v>
      </c>
      <c r="G575" t="s">
        <v>962</v>
      </c>
      <c r="H575" t="s">
        <v>1472</v>
      </c>
      <c r="I575" t="s">
        <v>1451</v>
      </c>
      <c r="J575" t="s">
        <v>1473</v>
      </c>
      <c r="K575" t="s">
        <v>1446</v>
      </c>
      <c r="L575" t="s">
        <v>900</v>
      </c>
      <c r="M575">
        <v>1</v>
      </c>
      <c r="N575">
        <v>1</v>
      </c>
      <c r="O575" t="s">
        <v>1462</v>
      </c>
      <c r="P575" t="s">
        <v>1447</v>
      </c>
      <c r="Q575" t="s">
        <v>1447</v>
      </c>
    </row>
    <row r="576" spans="1:17" x14ac:dyDescent="0.25">
      <c r="A576" t="s">
        <v>8</v>
      </c>
      <c r="B576" t="s">
        <v>946</v>
      </c>
      <c r="C576" t="s">
        <v>10</v>
      </c>
      <c r="D576" t="s">
        <v>14</v>
      </c>
      <c r="E576" t="s">
        <v>21</v>
      </c>
      <c r="F576" t="s">
        <v>963</v>
      </c>
      <c r="G576" t="s">
        <v>964</v>
      </c>
      <c r="H576" t="s">
        <v>1472</v>
      </c>
      <c r="I576" t="s">
        <v>1451</v>
      </c>
      <c r="J576" t="s">
        <v>1473</v>
      </c>
      <c r="K576" t="s">
        <v>1446</v>
      </c>
      <c r="L576" t="s">
        <v>900</v>
      </c>
      <c r="M576">
        <v>1</v>
      </c>
      <c r="N576">
        <v>1</v>
      </c>
      <c r="O576" t="s">
        <v>1462</v>
      </c>
      <c r="P576" t="s">
        <v>1447</v>
      </c>
      <c r="Q576" t="s">
        <v>1447</v>
      </c>
    </row>
    <row r="577" spans="1:17" x14ac:dyDescent="0.25">
      <c r="A577" t="s">
        <v>8</v>
      </c>
      <c r="B577" t="s">
        <v>946</v>
      </c>
      <c r="C577" t="s">
        <v>10</v>
      </c>
      <c r="D577" t="s">
        <v>14</v>
      </c>
      <c r="E577" t="s">
        <v>24</v>
      </c>
      <c r="F577" t="s">
        <v>965</v>
      </c>
      <c r="G577" t="s">
        <v>966</v>
      </c>
      <c r="H577" t="s">
        <v>1472</v>
      </c>
      <c r="I577" t="s">
        <v>1451</v>
      </c>
      <c r="J577" t="s">
        <v>1473</v>
      </c>
      <c r="K577" t="s">
        <v>1446</v>
      </c>
      <c r="L577" t="s">
        <v>900</v>
      </c>
      <c r="M577">
        <v>0.5</v>
      </c>
      <c r="N577">
        <v>1</v>
      </c>
      <c r="O577" t="s">
        <v>1462</v>
      </c>
      <c r="P577" t="s">
        <v>1447</v>
      </c>
      <c r="Q577" t="s">
        <v>1447</v>
      </c>
    </row>
    <row r="578" spans="1:17" x14ac:dyDescent="0.25">
      <c r="A578" t="s">
        <v>8</v>
      </c>
      <c r="B578" t="s">
        <v>946</v>
      </c>
      <c r="C578" t="s">
        <v>10</v>
      </c>
      <c r="D578" t="s">
        <v>14</v>
      </c>
      <c r="E578" t="s">
        <v>27</v>
      </c>
      <c r="F578" t="s">
        <v>967</v>
      </c>
      <c r="G578" t="s">
        <v>847</v>
      </c>
      <c r="H578" t="s">
        <v>1472</v>
      </c>
      <c r="I578" t="s">
        <v>1451</v>
      </c>
      <c r="J578" t="s">
        <v>1473</v>
      </c>
      <c r="K578" t="s">
        <v>1446</v>
      </c>
      <c r="L578" t="s">
        <v>900</v>
      </c>
      <c r="M578">
        <v>0.5</v>
      </c>
      <c r="N578">
        <v>1</v>
      </c>
      <c r="O578" t="s">
        <v>1462</v>
      </c>
      <c r="P578" t="s">
        <v>1447</v>
      </c>
      <c r="Q578" t="s">
        <v>1447</v>
      </c>
    </row>
    <row r="579" spans="1:17" x14ac:dyDescent="0.25">
      <c r="A579" t="s">
        <v>8</v>
      </c>
      <c r="B579" t="s">
        <v>946</v>
      </c>
      <c r="C579" t="s">
        <v>10</v>
      </c>
      <c r="D579" t="s">
        <v>14</v>
      </c>
      <c r="E579" t="s">
        <v>30</v>
      </c>
      <c r="F579" t="s">
        <v>968</v>
      </c>
      <c r="G579" t="s">
        <v>849</v>
      </c>
      <c r="H579" t="s">
        <v>1472</v>
      </c>
      <c r="I579" t="s">
        <v>1451</v>
      </c>
      <c r="J579" t="s">
        <v>1473</v>
      </c>
      <c r="K579" t="s">
        <v>1446</v>
      </c>
      <c r="L579" t="s">
        <v>900</v>
      </c>
      <c r="M579">
        <v>0.5</v>
      </c>
      <c r="N579">
        <v>1</v>
      </c>
      <c r="O579" t="s">
        <v>1462</v>
      </c>
      <c r="P579" t="s">
        <v>1447</v>
      </c>
      <c r="Q579" t="s">
        <v>1447</v>
      </c>
    </row>
    <row r="580" spans="1:17" x14ac:dyDescent="0.25">
      <c r="A580" t="s">
        <v>8</v>
      </c>
      <c r="B580" t="s">
        <v>946</v>
      </c>
      <c r="C580" t="s">
        <v>10</v>
      </c>
      <c r="D580" t="s">
        <v>14</v>
      </c>
      <c r="E580" t="s">
        <v>33</v>
      </c>
      <c r="F580" t="s">
        <v>969</v>
      </c>
      <c r="G580" t="s">
        <v>970</v>
      </c>
      <c r="H580" t="s">
        <v>1472</v>
      </c>
      <c r="I580" t="s">
        <v>1451</v>
      </c>
      <c r="J580" t="s">
        <v>1473</v>
      </c>
      <c r="K580" t="s">
        <v>1446</v>
      </c>
      <c r="L580" t="s">
        <v>900</v>
      </c>
      <c r="M580">
        <v>0</v>
      </c>
      <c r="N580">
        <v>1</v>
      </c>
      <c r="O580" t="s">
        <v>1462</v>
      </c>
      <c r="P580" t="s">
        <v>1447</v>
      </c>
      <c r="Q580" t="s">
        <v>1447</v>
      </c>
    </row>
    <row r="581" spans="1:17" x14ac:dyDescent="0.25">
      <c r="A581" t="s">
        <v>8</v>
      </c>
      <c r="B581" t="s">
        <v>946</v>
      </c>
      <c r="C581" t="s">
        <v>10</v>
      </c>
      <c r="D581" t="s">
        <v>21</v>
      </c>
      <c r="E581" t="s">
        <v>10</v>
      </c>
      <c r="F581" t="s">
        <v>971</v>
      </c>
      <c r="G581" t="s">
        <v>972</v>
      </c>
      <c r="H581" t="s">
        <v>1472</v>
      </c>
      <c r="I581" t="s">
        <v>1452</v>
      </c>
      <c r="J581" t="s">
        <v>1473</v>
      </c>
      <c r="K581" t="s">
        <v>1446</v>
      </c>
      <c r="L581" t="s">
        <v>900</v>
      </c>
      <c r="M581">
        <v>1</v>
      </c>
      <c r="N581">
        <v>1</v>
      </c>
      <c r="O581" t="s">
        <v>1462</v>
      </c>
      <c r="P581" t="s">
        <v>1447</v>
      </c>
      <c r="Q581" t="s">
        <v>1447</v>
      </c>
    </row>
    <row r="582" spans="1:17" x14ac:dyDescent="0.25">
      <c r="A582" t="s">
        <v>8</v>
      </c>
      <c r="B582" t="s">
        <v>946</v>
      </c>
      <c r="C582" t="s">
        <v>10</v>
      </c>
      <c r="D582" t="s">
        <v>21</v>
      </c>
      <c r="E582" t="s">
        <v>14</v>
      </c>
      <c r="F582" t="s">
        <v>973</v>
      </c>
      <c r="G582" t="s">
        <v>974</v>
      </c>
      <c r="H582" t="s">
        <v>1472</v>
      </c>
      <c r="I582" t="s">
        <v>1452</v>
      </c>
      <c r="J582" t="s">
        <v>1473</v>
      </c>
      <c r="K582" t="s">
        <v>1446</v>
      </c>
      <c r="L582" t="s">
        <v>900</v>
      </c>
      <c r="M582">
        <v>1</v>
      </c>
      <c r="N582">
        <v>1</v>
      </c>
      <c r="O582" t="s">
        <v>1462</v>
      </c>
      <c r="P582" t="s">
        <v>1447</v>
      </c>
      <c r="Q582" t="s">
        <v>1447</v>
      </c>
    </row>
    <row r="583" spans="1:17" x14ac:dyDescent="0.25">
      <c r="A583" t="s">
        <v>8</v>
      </c>
      <c r="B583" t="s">
        <v>946</v>
      </c>
      <c r="C583" t="s">
        <v>10</v>
      </c>
      <c r="D583" t="s">
        <v>21</v>
      </c>
      <c r="E583" t="s">
        <v>21</v>
      </c>
      <c r="F583" t="s">
        <v>975</v>
      </c>
      <c r="G583" t="s">
        <v>976</v>
      </c>
      <c r="H583" t="s">
        <v>1472</v>
      </c>
      <c r="I583" t="s">
        <v>1452</v>
      </c>
      <c r="J583" t="s">
        <v>1473</v>
      </c>
      <c r="K583" t="s">
        <v>1446</v>
      </c>
      <c r="L583" t="s">
        <v>900</v>
      </c>
      <c r="M583">
        <v>1</v>
      </c>
      <c r="N583">
        <v>1</v>
      </c>
      <c r="O583" t="s">
        <v>1462</v>
      </c>
      <c r="P583" t="s">
        <v>1447</v>
      </c>
      <c r="Q583" t="s">
        <v>1447</v>
      </c>
    </row>
    <row r="584" spans="1:17" x14ac:dyDescent="0.25">
      <c r="A584" t="s">
        <v>8</v>
      </c>
      <c r="B584" t="s">
        <v>946</v>
      </c>
      <c r="C584" t="s">
        <v>10</v>
      </c>
      <c r="D584" t="s">
        <v>21</v>
      </c>
      <c r="E584" t="s">
        <v>24</v>
      </c>
      <c r="F584" t="s">
        <v>977</v>
      </c>
      <c r="G584" t="s">
        <v>978</v>
      </c>
      <c r="H584" t="s">
        <v>1472</v>
      </c>
      <c r="I584" t="s">
        <v>1452</v>
      </c>
      <c r="J584" t="s">
        <v>1473</v>
      </c>
      <c r="K584" t="s">
        <v>1446</v>
      </c>
      <c r="L584" t="s">
        <v>900</v>
      </c>
      <c r="M584">
        <v>0.5</v>
      </c>
      <c r="N584">
        <v>1</v>
      </c>
      <c r="O584" t="s">
        <v>1462</v>
      </c>
      <c r="P584" t="s">
        <v>1447</v>
      </c>
      <c r="Q584" t="s">
        <v>1447</v>
      </c>
    </row>
    <row r="585" spans="1:17" x14ac:dyDescent="0.25">
      <c r="A585" t="s">
        <v>8</v>
      </c>
      <c r="B585" t="s">
        <v>946</v>
      </c>
      <c r="C585" t="s">
        <v>10</v>
      </c>
      <c r="D585" t="s">
        <v>21</v>
      </c>
      <c r="E585" t="s">
        <v>27</v>
      </c>
      <c r="F585" t="s">
        <v>979</v>
      </c>
      <c r="G585" t="s">
        <v>878</v>
      </c>
      <c r="H585" t="s">
        <v>1472</v>
      </c>
      <c r="I585" t="s">
        <v>1452</v>
      </c>
      <c r="J585" t="s">
        <v>1473</v>
      </c>
      <c r="K585" t="s">
        <v>1446</v>
      </c>
      <c r="L585" t="s">
        <v>900</v>
      </c>
      <c r="M585">
        <v>0.5</v>
      </c>
      <c r="N585">
        <v>1</v>
      </c>
      <c r="O585" t="s">
        <v>1462</v>
      </c>
      <c r="P585" t="s">
        <v>1447</v>
      </c>
      <c r="Q585" t="s">
        <v>1447</v>
      </c>
    </row>
    <row r="586" spans="1:17" x14ac:dyDescent="0.25">
      <c r="A586" t="s">
        <v>8</v>
      </c>
      <c r="B586" t="s">
        <v>946</v>
      </c>
      <c r="C586" t="s">
        <v>10</v>
      </c>
      <c r="D586" t="s">
        <v>21</v>
      </c>
      <c r="E586" t="s">
        <v>30</v>
      </c>
      <c r="F586" t="s">
        <v>980</v>
      </c>
      <c r="G586" t="s">
        <v>880</v>
      </c>
      <c r="H586" t="s">
        <v>1472</v>
      </c>
      <c r="I586" t="s">
        <v>1452</v>
      </c>
      <c r="J586" t="s">
        <v>1473</v>
      </c>
      <c r="K586" t="s">
        <v>1446</v>
      </c>
      <c r="L586" t="s">
        <v>900</v>
      </c>
      <c r="M586">
        <v>0.5</v>
      </c>
      <c r="N586">
        <v>1</v>
      </c>
      <c r="O586" t="s">
        <v>1462</v>
      </c>
      <c r="P586" t="s">
        <v>1447</v>
      </c>
      <c r="Q586" t="s">
        <v>1447</v>
      </c>
    </row>
    <row r="587" spans="1:17" x14ac:dyDescent="0.25">
      <c r="A587" t="s">
        <v>8</v>
      </c>
      <c r="B587" t="s">
        <v>946</v>
      </c>
      <c r="C587" t="s">
        <v>10</v>
      </c>
      <c r="D587" t="s">
        <v>21</v>
      </c>
      <c r="E587" t="s">
        <v>33</v>
      </c>
      <c r="F587" t="s">
        <v>981</v>
      </c>
      <c r="G587" t="s">
        <v>982</v>
      </c>
      <c r="H587" t="s">
        <v>1472</v>
      </c>
      <c r="I587" t="s">
        <v>1452</v>
      </c>
      <c r="J587" t="s">
        <v>1473</v>
      </c>
      <c r="K587" t="s">
        <v>1446</v>
      </c>
      <c r="L587" t="s">
        <v>900</v>
      </c>
      <c r="M587">
        <v>0</v>
      </c>
      <c r="N587">
        <v>1</v>
      </c>
      <c r="O587" t="s">
        <v>1462</v>
      </c>
      <c r="P587" t="s">
        <v>1447</v>
      </c>
      <c r="Q587" t="s">
        <v>1447</v>
      </c>
    </row>
    <row r="588" spans="1:17" x14ac:dyDescent="0.25">
      <c r="A588" t="s">
        <v>8</v>
      </c>
      <c r="B588" t="s">
        <v>983</v>
      </c>
      <c r="C588" t="s">
        <v>10</v>
      </c>
      <c r="D588" t="s">
        <v>10</v>
      </c>
      <c r="E588" t="s">
        <v>10</v>
      </c>
      <c r="F588" t="s">
        <v>984</v>
      </c>
      <c r="G588" t="s">
        <v>133</v>
      </c>
      <c r="H588" t="s">
        <v>1472</v>
      </c>
      <c r="I588" t="s">
        <v>1449</v>
      </c>
      <c r="J588" t="s">
        <v>1474</v>
      </c>
      <c r="K588" t="s">
        <v>1450</v>
      </c>
      <c r="L588" t="s">
        <v>1461</v>
      </c>
      <c r="M588">
        <v>1</v>
      </c>
      <c r="N588">
        <v>0.5</v>
      </c>
      <c r="O588" t="s">
        <v>1462</v>
      </c>
      <c r="P588" t="s">
        <v>1448</v>
      </c>
      <c r="Q588" t="s">
        <v>1447</v>
      </c>
    </row>
    <row r="589" spans="1:17" x14ac:dyDescent="0.25">
      <c r="A589" t="s">
        <v>8</v>
      </c>
      <c r="B589" t="s">
        <v>983</v>
      </c>
      <c r="C589" t="s">
        <v>10</v>
      </c>
      <c r="D589" t="s">
        <v>10</v>
      </c>
      <c r="E589" t="s">
        <v>14</v>
      </c>
      <c r="F589" t="s">
        <v>985</v>
      </c>
      <c r="G589" t="s">
        <v>135</v>
      </c>
      <c r="H589" t="s">
        <v>1472</v>
      </c>
      <c r="I589" t="s">
        <v>1449</v>
      </c>
      <c r="J589" t="s">
        <v>1474</v>
      </c>
      <c r="K589" t="s">
        <v>1450</v>
      </c>
      <c r="L589" t="s">
        <v>1461</v>
      </c>
      <c r="M589">
        <v>0.8</v>
      </c>
      <c r="N589">
        <v>0.5</v>
      </c>
      <c r="O589" t="s">
        <v>1462</v>
      </c>
      <c r="P589" t="s">
        <v>1448</v>
      </c>
      <c r="Q589" t="s">
        <v>1447</v>
      </c>
    </row>
    <row r="590" spans="1:17" x14ac:dyDescent="0.25">
      <c r="A590" t="s">
        <v>8</v>
      </c>
      <c r="B590" t="s">
        <v>983</v>
      </c>
      <c r="C590" t="s">
        <v>10</v>
      </c>
      <c r="D590" t="s">
        <v>10</v>
      </c>
      <c r="E590" t="s">
        <v>21</v>
      </c>
      <c r="F590" t="s">
        <v>986</v>
      </c>
      <c r="G590" t="s">
        <v>137</v>
      </c>
      <c r="H590" t="s">
        <v>1472</v>
      </c>
      <c r="I590" t="s">
        <v>1449</v>
      </c>
      <c r="J590" t="s">
        <v>1474</v>
      </c>
      <c r="K590" t="s">
        <v>1450</v>
      </c>
      <c r="L590" t="s">
        <v>1461</v>
      </c>
      <c r="M590">
        <v>0.6</v>
      </c>
      <c r="N590">
        <v>0.5</v>
      </c>
      <c r="O590" t="s">
        <v>1462</v>
      </c>
      <c r="P590" t="s">
        <v>1448</v>
      </c>
      <c r="Q590" t="s">
        <v>1447</v>
      </c>
    </row>
    <row r="591" spans="1:17" x14ac:dyDescent="0.25">
      <c r="A591" t="s">
        <v>8</v>
      </c>
      <c r="B591" t="s">
        <v>983</v>
      </c>
      <c r="C591" t="s">
        <v>10</v>
      </c>
      <c r="D591" t="s">
        <v>10</v>
      </c>
      <c r="E591" t="s">
        <v>24</v>
      </c>
      <c r="F591" t="s">
        <v>987</v>
      </c>
      <c r="G591" t="s">
        <v>139</v>
      </c>
      <c r="H591" t="s">
        <v>1472</v>
      </c>
      <c r="I591" t="s">
        <v>1449</v>
      </c>
      <c r="J591" t="s">
        <v>1474</v>
      </c>
      <c r="K591" t="s">
        <v>1450</v>
      </c>
      <c r="L591" t="s">
        <v>1461</v>
      </c>
      <c r="M591">
        <v>0.4</v>
      </c>
      <c r="N591">
        <v>0.5</v>
      </c>
      <c r="O591" t="s">
        <v>1462</v>
      </c>
      <c r="P591" t="s">
        <v>1448</v>
      </c>
      <c r="Q591" t="s">
        <v>1447</v>
      </c>
    </row>
    <row r="592" spans="1:17" x14ac:dyDescent="0.25">
      <c r="A592" t="s">
        <v>8</v>
      </c>
      <c r="B592" t="s">
        <v>983</v>
      </c>
      <c r="C592" t="s">
        <v>10</v>
      </c>
      <c r="D592" t="s">
        <v>10</v>
      </c>
      <c r="E592" t="s">
        <v>27</v>
      </c>
      <c r="F592" t="s">
        <v>988</v>
      </c>
      <c r="G592" t="s">
        <v>141</v>
      </c>
      <c r="H592" t="s">
        <v>1472</v>
      </c>
      <c r="I592" t="s">
        <v>1449</v>
      </c>
      <c r="J592" t="s">
        <v>1474</v>
      </c>
      <c r="K592" t="s">
        <v>1450</v>
      </c>
      <c r="L592" t="s">
        <v>1461</v>
      </c>
      <c r="M592">
        <v>0.2</v>
      </c>
      <c r="N592">
        <v>0.5</v>
      </c>
      <c r="O592" t="s">
        <v>1462</v>
      </c>
      <c r="P592" t="s">
        <v>1448</v>
      </c>
      <c r="Q592" t="s">
        <v>1447</v>
      </c>
    </row>
    <row r="593" spans="1:17" x14ac:dyDescent="0.25">
      <c r="A593" t="s">
        <v>8</v>
      </c>
      <c r="B593" t="s">
        <v>983</v>
      </c>
      <c r="C593" t="s">
        <v>10</v>
      </c>
      <c r="D593" t="s">
        <v>10</v>
      </c>
      <c r="E593" t="s">
        <v>30</v>
      </c>
      <c r="F593" t="s">
        <v>989</v>
      </c>
      <c r="G593" t="s">
        <v>143</v>
      </c>
      <c r="H593" t="s">
        <v>1472</v>
      </c>
      <c r="I593" t="s">
        <v>1449</v>
      </c>
      <c r="J593" t="s">
        <v>1474</v>
      </c>
      <c r="K593" t="s">
        <v>1450</v>
      </c>
      <c r="L593" t="s">
        <v>1461</v>
      </c>
      <c r="M593">
        <v>0</v>
      </c>
      <c r="N593">
        <v>0.5</v>
      </c>
      <c r="O593" t="s">
        <v>1462</v>
      </c>
      <c r="P593" t="s">
        <v>1448</v>
      </c>
      <c r="Q593" t="s">
        <v>1447</v>
      </c>
    </row>
    <row r="594" spans="1:17" x14ac:dyDescent="0.25">
      <c r="A594" t="s">
        <v>8</v>
      </c>
      <c r="B594" t="s">
        <v>983</v>
      </c>
      <c r="C594" t="s">
        <v>10</v>
      </c>
      <c r="D594" t="s">
        <v>10</v>
      </c>
      <c r="E594" t="s">
        <v>33</v>
      </c>
      <c r="F594" t="s">
        <v>990</v>
      </c>
      <c r="G594" t="s">
        <v>991</v>
      </c>
      <c r="H594" t="s">
        <v>1472</v>
      </c>
      <c r="I594" t="s">
        <v>1449</v>
      </c>
      <c r="J594" t="s">
        <v>1474</v>
      </c>
      <c r="K594" t="s">
        <v>1450</v>
      </c>
      <c r="L594" t="s">
        <v>1461</v>
      </c>
      <c r="M594">
        <v>0</v>
      </c>
      <c r="N594">
        <v>0.5</v>
      </c>
      <c r="O594" t="s">
        <v>1462</v>
      </c>
      <c r="P594" t="s">
        <v>1448</v>
      </c>
      <c r="Q594" t="s">
        <v>1447</v>
      </c>
    </row>
    <row r="595" spans="1:17" x14ac:dyDescent="0.25">
      <c r="A595" t="s">
        <v>8</v>
      </c>
      <c r="B595" t="s">
        <v>983</v>
      </c>
      <c r="C595" t="s">
        <v>10</v>
      </c>
      <c r="D595" t="s">
        <v>14</v>
      </c>
      <c r="E595" t="s">
        <v>10</v>
      </c>
      <c r="F595" t="s">
        <v>992</v>
      </c>
      <c r="G595" t="s">
        <v>147</v>
      </c>
      <c r="H595" t="s">
        <v>1472</v>
      </c>
      <c r="I595" t="s">
        <v>1451</v>
      </c>
      <c r="J595" t="s">
        <v>1474</v>
      </c>
      <c r="K595" t="s">
        <v>1450</v>
      </c>
      <c r="L595" t="s">
        <v>1461</v>
      </c>
      <c r="M595">
        <v>1</v>
      </c>
      <c r="N595">
        <v>0.5</v>
      </c>
      <c r="O595" t="s">
        <v>1462</v>
      </c>
      <c r="P595" t="s">
        <v>1448</v>
      </c>
      <c r="Q595" t="s">
        <v>1447</v>
      </c>
    </row>
    <row r="596" spans="1:17" x14ac:dyDescent="0.25">
      <c r="A596" t="s">
        <v>8</v>
      </c>
      <c r="B596" t="s">
        <v>983</v>
      </c>
      <c r="C596" t="s">
        <v>10</v>
      </c>
      <c r="D596" t="s">
        <v>14</v>
      </c>
      <c r="E596" t="s">
        <v>14</v>
      </c>
      <c r="F596" t="s">
        <v>993</v>
      </c>
      <c r="G596" t="s">
        <v>149</v>
      </c>
      <c r="H596" t="s">
        <v>1472</v>
      </c>
      <c r="I596" t="s">
        <v>1451</v>
      </c>
      <c r="J596" t="s">
        <v>1474</v>
      </c>
      <c r="K596" t="s">
        <v>1450</v>
      </c>
      <c r="L596" t="s">
        <v>1461</v>
      </c>
      <c r="M596">
        <v>0.8</v>
      </c>
      <c r="N596">
        <v>0.5</v>
      </c>
      <c r="O596" t="s">
        <v>1462</v>
      </c>
      <c r="P596" t="s">
        <v>1448</v>
      </c>
      <c r="Q596" t="s">
        <v>1447</v>
      </c>
    </row>
    <row r="597" spans="1:17" x14ac:dyDescent="0.25">
      <c r="A597" t="s">
        <v>8</v>
      </c>
      <c r="B597" t="s">
        <v>983</v>
      </c>
      <c r="C597" t="s">
        <v>10</v>
      </c>
      <c r="D597" t="s">
        <v>14</v>
      </c>
      <c r="E597" t="s">
        <v>21</v>
      </c>
      <c r="F597" t="s">
        <v>994</v>
      </c>
      <c r="G597" t="s">
        <v>151</v>
      </c>
      <c r="H597" t="s">
        <v>1472</v>
      </c>
      <c r="I597" t="s">
        <v>1451</v>
      </c>
      <c r="J597" t="s">
        <v>1474</v>
      </c>
      <c r="K597" t="s">
        <v>1450</v>
      </c>
      <c r="L597" t="s">
        <v>1461</v>
      </c>
      <c r="M597">
        <v>0.6</v>
      </c>
      <c r="N597">
        <v>0.5</v>
      </c>
      <c r="O597" t="s">
        <v>1462</v>
      </c>
      <c r="P597" t="s">
        <v>1448</v>
      </c>
      <c r="Q597" t="s">
        <v>1447</v>
      </c>
    </row>
    <row r="598" spans="1:17" x14ac:dyDescent="0.25">
      <c r="A598" t="s">
        <v>8</v>
      </c>
      <c r="B598" t="s">
        <v>983</v>
      </c>
      <c r="C598" t="s">
        <v>10</v>
      </c>
      <c r="D598" t="s">
        <v>14</v>
      </c>
      <c r="E598" t="s">
        <v>24</v>
      </c>
      <c r="F598" t="s">
        <v>995</v>
      </c>
      <c r="G598" t="s">
        <v>153</v>
      </c>
      <c r="H598" t="s">
        <v>1472</v>
      </c>
      <c r="I598" t="s">
        <v>1451</v>
      </c>
      <c r="J598" t="s">
        <v>1474</v>
      </c>
      <c r="K598" t="s">
        <v>1450</v>
      </c>
      <c r="L598" t="s">
        <v>1461</v>
      </c>
      <c r="M598">
        <v>0.4</v>
      </c>
      <c r="N598">
        <v>0.5</v>
      </c>
      <c r="O598" t="s">
        <v>1462</v>
      </c>
      <c r="P598" t="s">
        <v>1448</v>
      </c>
      <c r="Q598" t="s">
        <v>1447</v>
      </c>
    </row>
    <row r="599" spans="1:17" x14ac:dyDescent="0.25">
      <c r="A599" t="s">
        <v>8</v>
      </c>
      <c r="B599" t="s">
        <v>983</v>
      </c>
      <c r="C599" t="s">
        <v>10</v>
      </c>
      <c r="D599" t="s">
        <v>14</v>
      </c>
      <c r="E599" t="s">
        <v>27</v>
      </c>
      <c r="F599" t="s">
        <v>996</v>
      </c>
      <c r="G599" t="s">
        <v>155</v>
      </c>
      <c r="H599" t="s">
        <v>1472</v>
      </c>
      <c r="I599" t="s">
        <v>1451</v>
      </c>
      <c r="J599" t="s">
        <v>1474</v>
      </c>
      <c r="K599" t="s">
        <v>1450</v>
      </c>
      <c r="L599" t="s">
        <v>1461</v>
      </c>
      <c r="M599">
        <v>0.2</v>
      </c>
      <c r="N599">
        <v>0.5</v>
      </c>
      <c r="O599" t="s">
        <v>1462</v>
      </c>
      <c r="P599" t="s">
        <v>1448</v>
      </c>
      <c r="Q599" t="s">
        <v>1447</v>
      </c>
    </row>
    <row r="600" spans="1:17" x14ac:dyDescent="0.25">
      <c r="A600" t="s">
        <v>8</v>
      </c>
      <c r="B600" t="s">
        <v>983</v>
      </c>
      <c r="C600" t="s">
        <v>10</v>
      </c>
      <c r="D600" t="s">
        <v>14</v>
      </c>
      <c r="E600" t="s">
        <v>30</v>
      </c>
      <c r="F600" t="s">
        <v>997</v>
      </c>
      <c r="G600" t="s">
        <v>157</v>
      </c>
      <c r="H600" t="s">
        <v>1472</v>
      </c>
      <c r="I600" t="s">
        <v>1451</v>
      </c>
      <c r="J600" t="s">
        <v>1474</v>
      </c>
      <c r="K600" t="s">
        <v>1450</v>
      </c>
      <c r="L600" t="s">
        <v>1461</v>
      </c>
      <c r="M600">
        <v>0</v>
      </c>
      <c r="N600">
        <v>0.5</v>
      </c>
      <c r="O600" t="s">
        <v>1462</v>
      </c>
      <c r="P600" t="s">
        <v>1448</v>
      </c>
      <c r="Q600" t="s">
        <v>1447</v>
      </c>
    </row>
    <row r="601" spans="1:17" x14ac:dyDescent="0.25">
      <c r="A601" t="s">
        <v>8</v>
      </c>
      <c r="B601" t="s">
        <v>983</v>
      </c>
      <c r="C601" t="s">
        <v>10</v>
      </c>
      <c r="D601" t="s">
        <v>14</v>
      </c>
      <c r="E601" t="s">
        <v>33</v>
      </c>
      <c r="F601" t="s">
        <v>998</v>
      </c>
      <c r="G601" t="s">
        <v>999</v>
      </c>
      <c r="H601" t="s">
        <v>1472</v>
      </c>
      <c r="I601" t="s">
        <v>1451</v>
      </c>
      <c r="J601" t="s">
        <v>1474</v>
      </c>
      <c r="K601" t="s">
        <v>1450</v>
      </c>
      <c r="L601" t="s">
        <v>1461</v>
      </c>
      <c r="M601">
        <v>0</v>
      </c>
      <c r="N601">
        <v>0.5</v>
      </c>
      <c r="O601" t="s">
        <v>1462</v>
      </c>
      <c r="P601" t="s">
        <v>1448</v>
      </c>
      <c r="Q601" t="s">
        <v>1447</v>
      </c>
    </row>
    <row r="602" spans="1:17" x14ac:dyDescent="0.25">
      <c r="A602" t="s">
        <v>8</v>
      </c>
      <c r="B602" t="s">
        <v>983</v>
      </c>
      <c r="C602" t="s">
        <v>10</v>
      </c>
      <c r="D602" t="s">
        <v>21</v>
      </c>
      <c r="E602" t="s">
        <v>10</v>
      </c>
      <c r="F602" t="s">
        <v>1000</v>
      </c>
      <c r="G602" t="s">
        <v>161</v>
      </c>
      <c r="H602" t="s">
        <v>1472</v>
      </c>
      <c r="I602" t="s">
        <v>1452</v>
      </c>
      <c r="J602" t="s">
        <v>1474</v>
      </c>
      <c r="K602" t="s">
        <v>1450</v>
      </c>
      <c r="L602" t="s">
        <v>1461</v>
      </c>
      <c r="M602">
        <v>1</v>
      </c>
      <c r="N602">
        <v>0.5</v>
      </c>
      <c r="O602" t="s">
        <v>1462</v>
      </c>
      <c r="P602" t="s">
        <v>1448</v>
      </c>
      <c r="Q602" t="s">
        <v>1447</v>
      </c>
    </row>
    <row r="603" spans="1:17" x14ac:dyDescent="0.25">
      <c r="A603" t="s">
        <v>8</v>
      </c>
      <c r="B603" t="s">
        <v>983</v>
      </c>
      <c r="C603" t="s">
        <v>10</v>
      </c>
      <c r="D603" t="s">
        <v>21</v>
      </c>
      <c r="E603" t="s">
        <v>14</v>
      </c>
      <c r="F603" t="s">
        <v>1001</v>
      </c>
      <c r="G603" t="s">
        <v>163</v>
      </c>
      <c r="H603" t="s">
        <v>1472</v>
      </c>
      <c r="I603" t="s">
        <v>1452</v>
      </c>
      <c r="J603" t="s">
        <v>1474</v>
      </c>
      <c r="K603" t="s">
        <v>1450</v>
      </c>
      <c r="L603" t="s">
        <v>1461</v>
      </c>
      <c r="M603">
        <v>0.8</v>
      </c>
      <c r="N603">
        <v>0.5</v>
      </c>
      <c r="O603" t="s">
        <v>1462</v>
      </c>
      <c r="P603" t="s">
        <v>1448</v>
      </c>
      <c r="Q603" t="s">
        <v>1447</v>
      </c>
    </row>
    <row r="604" spans="1:17" x14ac:dyDescent="0.25">
      <c r="A604" t="s">
        <v>8</v>
      </c>
      <c r="B604" t="s">
        <v>983</v>
      </c>
      <c r="C604" t="s">
        <v>10</v>
      </c>
      <c r="D604" t="s">
        <v>21</v>
      </c>
      <c r="E604" t="s">
        <v>21</v>
      </c>
      <c r="F604" t="s">
        <v>1002</v>
      </c>
      <c r="G604" t="s">
        <v>165</v>
      </c>
      <c r="H604" t="s">
        <v>1472</v>
      </c>
      <c r="I604" t="s">
        <v>1452</v>
      </c>
      <c r="J604" t="s">
        <v>1474</v>
      </c>
      <c r="K604" t="s">
        <v>1450</v>
      </c>
      <c r="L604" t="s">
        <v>1461</v>
      </c>
      <c r="M604">
        <v>0.6</v>
      </c>
      <c r="N604">
        <v>0.5</v>
      </c>
      <c r="O604" t="s">
        <v>1462</v>
      </c>
      <c r="P604" t="s">
        <v>1448</v>
      </c>
      <c r="Q604" t="s">
        <v>1447</v>
      </c>
    </row>
    <row r="605" spans="1:17" x14ac:dyDescent="0.25">
      <c r="A605" t="s">
        <v>8</v>
      </c>
      <c r="B605" t="s">
        <v>983</v>
      </c>
      <c r="C605" t="s">
        <v>10</v>
      </c>
      <c r="D605" t="s">
        <v>21</v>
      </c>
      <c r="E605" t="s">
        <v>24</v>
      </c>
      <c r="F605" t="s">
        <v>1003</v>
      </c>
      <c r="G605" t="s">
        <v>167</v>
      </c>
      <c r="H605" t="s">
        <v>1472</v>
      </c>
      <c r="I605" t="s">
        <v>1452</v>
      </c>
      <c r="J605" t="s">
        <v>1474</v>
      </c>
      <c r="K605" t="s">
        <v>1450</v>
      </c>
      <c r="L605" t="s">
        <v>1461</v>
      </c>
      <c r="M605">
        <v>0.4</v>
      </c>
      <c r="N605">
        <v>0.5</v>
      </c>
      <c r="O605" t="s">
        <v>1462</v>
      </c>
      <c r="P605" t="s">
        <v>1448</v>
      </c>
      <c r="Q605" t="s">
        <v>1447</v>
      </c>
    </row>
    <row r="606" spans="1:17" x14ac:dyDescent="0.25">
      <c r="A606" t="s">
        <v>8</v>
      </c>
      <c r="B606" t="s">
        <v>983</v>
      </c>
      <c r="C606" t="s">
        <v>10</v>
      </c>
      <c r="D606" t="s">
        <v>21</v>
      </c>
      <c r="E606" t="s">
        <v>27</v>
      </c>
      <c r="F606" t="s">
        <v>1004</v>
      </c>
      <c r="G606" t="s">
        <v>169</v>
      </c>
      <c r="H606" t="s">
        <v>1472</v>
      </c>
      <c r="I606" t="s">
        <v>1452</v>
      </c>
      <c r="J606" t="s">
        <v>1474</v>
      </c>
      <c r="K606" t="s">
        <v>1450</v>
      </c>
      <c r="L606" t="s">
        <v>1461</v>
      </c>
      <c r="M606">
        <v>0.2</v>
      </c>
      <c r="N606">
        <v>0.5</v>
      </c>
      <c r="O606" t="s">
        <v>1462</v>
      </c>
      <c r="P606" t="s">
        <v>1448</v>
      </c>
      <c r="Q606" t="s">
        <v>1447</v>
      </c>
    </row>
    <row r="607" spans="1:17" x14ac:dyDescent="0.25">
      <c r="A607" t="s">
        <v>8</v>
      </c>
      <c r="B607" t="s">
        <v>983</v>
      </c>
      <c r="C607" t="s">
        <v>10</v>
      </c>
      <c r="D607" t="s">
        <v>21</v>
      </c>
      <c r="E607" t="s">
        <v>30</v>
      </c>
      <c r="F607" t="s">
        <v>1005</v>
      </c>
      <c r="G607" t="s">
        <v>171</v>
      </c>
      <c r="H607" t="s">
        <v>1472</v>
      </c>
      <c r="I607" t="s">
        <v>1452</v>
      </c>
      <c r="J607" t="s">
        <v>1474</v>
      </c>
      <c r="K607" t="s">
        <v>1450</v>
      </c>
      <c r="L607" t="s">
        <v>1461</v>
      </c>
      <c r="M607">
        <v>0</v>
      </c>
      <c r="N607">
        <v>0.5</v>
      </c>
      <c r="O607" t="s">
        <v>1462</v>
      </c>
      <c r="P607" t="s">
        <v>1448</v>
      </c>
      <c r="Q607" t="s">
        <v>1447</v>
      </c>
    </row>
    <row r="608" spans="1:17" x14ac:dyDescent="0.25">
      <c r="A608" t="s">
        <v>8</v>
      </c>
      <c r="B608" t="s">
        <v>983</v>
      </c>
      <c r="C608" t="s">
        <v>10</v>
      </c>
      <c r="D608" t="s">
        <v>21</v>
      </c>
      <c r="E608" t="s">
        <v>33</v>
      </c>
      <c r="F608" t="s">
        <v>1006</v>
      </c>
      <c r="G608" t="s">
        <v>1007</v>
      </c>
      <c r="H608" t="s">
        <v>1472</v>
      </c>
      <c r="I608" t="s">
        <v>1452</v>
      </c>
      <c r="J608" t="s">
        <v>1474</v>
      </c>
      <c r="K608" t="s">
        <v>1450</v>
      </c>
      <c r="L608" t="s">
        <v>1461</v>
      </c>
      <c r="M608">
        <v>0</v>
      </c>
      <c r="N608">
        <v>0.5</v>
      </c>
      <c r="O608" t="s">
        <v>1462</v>
      </c>
      <c r="P608" t="s">
        <v>1448</v>
      </c>
      <c r="Q608" t="s">
        <v>1447</v>
      </c>
    </row>
    <row r="609" spans="1:17" x14ac:dyDescent="0.25">
      <c r="A609" t="s">
        <v>8</v>
      </c>
      <c r="B609" t="s">
        <v>983</v>
      </c>
      <c r="C609" t="s">
        <v>14</v>
      </c>
      <c r="D609" t="s">
        <v>10</v>
      </c>
      <c r="E609" t="s">
        <v>10</v>
      </c>
      <c r="F609" t="s">
        <v>1008</v>
      </c>
      <c r="G609" t="s">
        <v>133</v>
      </c>
      <c r="H609" t="s">
        <v>1472</v>
      </c>
      <c r="I609" t="s">
        <v>1449</v>
      </c>
      <c r="J609" t="s">
        <v>1474</v>
      </c>
      <c r="K609" t="s">
        <v>1453</v>
      </c>
      <c r="L609" t="s">
        <v>1461</v>
      </c>
      <c r="M609">
        <v>1</v>
      </c>
      <c r="N609">
        <v>0.5</v>
      </c>
      <c r="O609" t="s">
        <v>1462</v>
      </c>
      <c r="P609" t="s">
        <v>1448</v>
      </c>
      <c r="Q609" t="s">
        <v>1447</v>
      </c>
    </row>
    <row r="610" spans="1:17" x14ac:dyDescent="0.25">
      <c r="A610" t="s">
        <v>8</v>
      </c>
      <c r="B610" t="s">
        <v>983</v>
      </c>
      <c r="C610" t="s">
        <v>14</v>
      </c>
      <c r="D610" t="s">
        <v>10</v>
      </c>
      <c r="E610" t="s">
        <v>14</v>
      </c>
      <c r="F610" t="s">
        <v>1009</v>
      </c>
      <c r="G610" t="s">
        <v>135</v>
      </c>
      <c r="H610" t="s">
        <v>1472</v>
      </c>
      <c r="I610" t="s">
        <v>1449</v>
      </c>
      <c r="J610" t="s">
        <v>1474</v>
      </c>
      <c r="K610" t="s">
        <v>1453</v>
      </c>
      <c r="L610" t="s">
        <v>1461</v>
      </c>
      <c r="M610">
        <v>0.8</v>
      </c>
      <c r="N610">
        <v>0.5</v>
      </c>
      <c r="O610" t="s">
        <v>1462</v>
      </c>
      <c r="P610" t="s">
        <v>1448</v>
      </c>
      <c r="Q610" t="s">
        <v>1447</v>
      </c>
    </row>
    <row r="611" spans="1:17" x14ac:dyDescent="0.25">
      <c r="A611" t="s">
        <v>8</v>
      </c>
      <c r="B611" t="s">
        <v>983</v>
      </c>
      <c r="C611" t="s">
        <v>14</v>
      </c>
      <c r="D611" t="s">
        <v>10</v>
      </c>
      <c r="E611" t="s">
        <v>21</v>
      </c>
      <c r="F611" t="s">
        <v>1010</v>
      </c>
      <c r="G611" t="s">
        <v>137</v>
      </c>
      <c r="H611" t="s">
        <v>1472</v>
      </c>
      <c r="I611" t="s">
        <v>1449</v>
      </c>
      <c r="J611" t="s">
        <v>1474</v>
      </c>
      <c r="K611" t="s">
        <v>1453</v>
      </c>
      <c r="L611" t="s">
        <v>1461</v>
      </c>
      <c r="M611">
        <v>0.6</v>
      </c>
      <c r="N611">
        <v>0.5</v>
      </c>
      <c r="O611" t="s">
        <v>1462</v>
      </c>
      <c r="P611" t="s">
        <v>1448</v>
      </c>
      <c r="Q611" t="s">
        <v>1447</v>
      </c>
    </row>
    <row r="612" spans="1:17" x14ac:dyDescent="0.25">
      <c r="A612" t="s">
        <v>8</v>
      </c>
      <c r="B612" t="s">
        <v>983</v>
      </c>
      <c r="C612" t="s">
        <v>14</v>
      </c>
      <c r="D612" t="s">
        <v>10</v>
      </c>
      <c r="E612" t="s">
        <v>24</v>
      </c>
      <c r="F612" t="s">
        <v>1011</v>
      </c>
      <c r="G612" t="s">
        <v>139</v>
      </c>
      <c r="H612" t="s">
        <v>1472</v>
      </c>
      <c r="I612" t="s">
        <v>1449</v>
      </c>
      <c r="J612" t="s">
        <v>1474</v>
      </c>
      <c r="K612" t="s">
        <v>1453</v>
      </c>
      <c r="L612" t="s">
        <v>1461</v>
      </c>
      <c r="M612">
        <v>0.4</v>
      </c>
      <c r="N612">
        <v>0.5</v>
      </c>
      <c r="O612" t="s">
        <v>1462</v>
      </c>
      <c r="P612" t="s">
        <v>1448</v>
      </c>
      <c r="Q612" t="s">
        <v>1447</v>
      </c>
    </row>
    <row r="613" spans="1:17" x14ac:dyDescent="0.25">
      <c r="A613" t="s">
        <v>8</v>
      </c>
      <c r="B613" t="s">
        <v>983</v>
      </c>
      <c r="C613" t="s">
        <v>14</v>
      </c>
      <c r="D613" t="s">
        <v>10</v>
      </c>
      <c r="E613" t="s">
        <v>27</v>
      </c>
      <c r="F613" t="s">
        <v>1012</v>
      </c>
      <c r="G613" t="s">
        <v>141</v>
      </c>
      <c r="H613" t="s">
        <v>1472</v>
      </c>
      <c r="I613" t="s">
        <v>1449</v>
      </c>
      <c r="J613" t="s">
        <v>1474</v>
      </c>
      <c r="K613" t="s">
        <v>1453</v>
      </c>
      <c r="L613" t="s">
        <v>1461</v>
      </c>
      <c r="M613">
        <v>0.2</v>
      </c>
      <c r="N613">
        <v>0.5</v>
      </c>
      <c r="O613" t="s">
        <v>1462</v>
      </c>
      <c r="P613" t="s">
        <v>1448</v>
      </c>
      <c r="Q613" t="s">
        <v>1447</v>
      </c>
    </row>
    <row r="614" spans="1:17" x14ac:dyDescent="0.25">
      <c r="A614" t="s">
        <v>8</v>
      </c>
      <c r="B614" t="s">
        <v>983</v>
      </c>
      <c r="C614" t="s">
        <v>14</v>
      </c>
      <c r="D614" t="s">
        <v>10</v>
      </c>
      <c r="E614" t="s">
        <v>30</v>
      </c>
      <c r="F614" t="s">
        <v>1013</v>
      </c>
      <c r="G614" t="s">
        <v>143</v>
      </c>
      <c r="H614" t="s">
        <v>1472</v>
      </c>
      <c r="I614" t="s">
        <v>1449</v>
      </c>
      <c r="J614" t="s">
        <v>1474</v>
      </c>
      <c r="K614" t="s">
        <v>1453</v>
      </c>
      <c r="L614" t="s">
        <v>1461</v>
      </c>
      <c r="M614">
        <v>0</v>
      </c>
      <c r="N614">
        <v>0.5</v>
      </c>
      <c r="O614" t="s">
        <v>1462</v>
      </c>
      <c r="P614" t="s">
        <v>1448</v>
      </c>
      <c r="Q614" t="s">
        <v>1447</v>
      </c>
    </row>
    <row r="615" spans="1:17" x14ac:dyDescent="0.25">
      <c r="A615" t="s">
        <v>8</v>
      </c>
      <c r="B615" t="s">
        <v>983</v>
      </c>
      <c r="C615" t="s">
        <v>14</v>
      </c>
      <c r="D615" t="s">
        <v>10</v>
      </c>
      <c r="E615" t="s">
        <v>33</v>
      </c>
      <c r="F615" t="s">
        <v>1014</v>
      </c>
      <c r="G615" t="s">
        <v>991</v>
      </c>
      <c r="H615" t="s">
        <v>1472</v>
      </c>
      <c r="I615" t="s">
        <v>1449</v>
      </c>
      <c r="J615" t="s">
        <v>1474</v>
      </c>
      <c r="K615" t="s">
        <v>1453</v>
      </c>
      <c r="L615" t="s">
        <v>1461</v>
      </c>
      <c r="M615">
        <v>0</v>
      </c>
      <c r="N615">
        <v>0.5</v>
      </c>
      <c r="O615" t="s">
        <v>1462</v>
      </c>
      <c r="P615" t="s">
        <v>1448</v>
      </c>
      <c r="Q615" t="s">
        <v>1447</v>
      </c>
    </row>
    <row r="616" spans="1:17" x14ac:dyDescent="0.25">
      <c r="A616" t="s">
        <v>8</v>
      </c>
      <c r="B616" t="s">
        <v>983</v>
      </c>
      <c r="C616" t="s">
        <v>14</v>
      </c>
      <c r="D616" t="s">
        <v>14</v>
      </c>
      <c r="E616" t="s">
        <v>10</v>
      </c>
      <c r="F616" t="s">
        <v>1015</v>
      </c>
      <c r="G616" t="s">
        <v>147</v>
      </c>
      <c r="H616" t="s">
        <v>1472</v>
      </c>
      <c r="I616" t="s">
        <v>1451</v>
      </c>
      <c r="J616" t="s">
        <v>1474</v>
      </c>
      <c r="K616" t="s">
        <v>1453</v>
      </c>
      <c r="L616" t="s">
        <v>1461</v>
      </c>
      <c r="M616">
        <v>1</v>
      </c>
      <c r="N616">
        <v>0.5</v>
      </c>
      <c r="O616" t="s">
        <v>1462</v>
      </c>
      <c r="P616" t="s">
        <v>1448</v>
      </c>
      <c r="Q616" t="s">
        <v>1447</v>
      </c>
    </row>
    <row r="617" spans="1:17" x14ac:dyDescent="0.25">
      <c r="A617" t="s">
        <v>8</v>
      </c>
      <c r="B617" t="s">
        <v>983</v>
      </c>
      <c r="C617" t="s">
        <v>14</v>
      </c>
      <c r="D617" t="s">
        <v>14</v>
      </c>
      <c r="E617" t="s">
        <v>14</v>
      </c>
      <c r="F617" t="s">
        <v>1016</v>
      </c>
      <c r="G617" t="s">
        <v>149</v>
      </c>
      <c r="H617" t="s">
        <v>1472</v>
      </c>
      <c r="I617" t="s">
        <v>1451</v>
      </c>
      <c r="J617" t="s">
        <v>1474</v>
      </c>
      <c r="K617" t="s">
        <v>1453</v>
      </c>
      <c r="L617" t="s">
        <v>1461</v>
      </c>
      <c r="M617">
        <v>0.8</v>
      </c>
      <c r="N617">
        <v>0.5</v>
      </c>
      <c r="O617" t="s">
        <v>1462</v>
      </c>
      <c r="P617" t="s">
        <v>1448</v>
      </c>
      <c r="Q617" t="s">
        <v>1447</v>
      </c>
    </row>
    <row r="618" spans="1:17" x14ac:dyDescent="0.25">
      <c r="A618" t="s">
        <v>8</v>
      </c>
      <c r="B618" t="s">
        <v>983</v>
      </c>
      <c r="C618" t="s">
        <v>14</v>
      </c>
      <c r="D618" t="s">
        <v>14</v>
      </c>
      <c r="E618" t="s">
        <v>21</v>
      </c>
      <c r="F618" t="s">
        <v>1017</v>
      </c>
      <c r="G618" t="s">
        <v>151</v>
      </c>
      <c r="H618" t="s">
        <v>1472</v>
      </c>
      <c r="I618" t="s">
        <v>1451</v>
      </c>
      <c r="J618" t="s">
        <v>1474</v>
      </c>
      <c r="K618" t="s">
        <v>1453</v>
      </c>
      <c r="L618" t="s">
        <v>1461</v>
      </c>
      <c r="M618">
        <v>0.6</v>
      </c>
      <c r="N618">
        <v>0.5</v>
      </c>
      <c r="O618" t="s">
        <v>1462</v>
      </c>
      <c r="P618" t="s">
        <v>1448</v>
      </c>
      <c r="Q618" t="s">
        <v>1447</v>
      </c>
    </row>
    <row r="619" spans="1:17" x14ac:dyDescent="0.25">
      <c r="A619" t="s">
        <v>8</v>
      </c>
      <c r="B619" t="s">
        <v>983</v>
      </c>
      <c r="C619" t="s">
        <v>14</v>
      </c>
      <c r="D619" t="s">
        <v>14</v>
      </c>
      <c r="E619" t="s">
        <v>24</v>
      </c>
      <c r="F619" t="s">
        <v>1018</v>
      </c>
      <c r="G619" t="s">
        <v>153</v>
      </c>
      <c r="H619" t="s">
        <v>1472</v>
      </c>
      <c r="I619" t="s">
        <v>1451</v>
      </c>
      <c r="J619" t="s">
        <v>1474</v>
      </c>
      <c r="K619" t="s">
        <v>1453</v>
      </c>
      <c r="L619" t="s">
        <v>1461</v>
      </c>
      <c r="M619">
        <v>0.4</v>
      </c>
      <c r="N619">
        <v>0.5</v>
      </c>
      <c r="O619" t="s">
        <v>1462</v>
      </c>
      <c r="P619" t="s">
        <v>1448</v>
      </c>
      <c r="Q619" t="s">
        <v>1447</v>
      </c>
    </row>
    <row r="620" spans="1:17" x14ac:dyDescent="0.25">
      <c r="A620" t="s">
        <v>8</v>
      </c>
      <c r="B620" t="s">
        <v>983</v>
      </c>
      <c r="C620" t="s">
        <v>14</v>
      </c>
      <c r="D620" t="s">
        <v>14</v>
      </c>
      <c r="E620" t="s">
        <v>27</v>
      </c>
      <c r="F620" t="s">
        <v>1019</v>
      </c>
      <c r="G620" t="s">
        <v>155</v>
      </c>
      <c r="H620" t="s">
        <v>1472</v>
      </c>
      <c r="I620" t="s">
        <v>1451</v>
      </c>
      <c r="J620" t="s">
        <v>1474</v>
      </c>
      <c r="K620" t="s">
        <v>1453</v>
      </c>
      <c r="L620" t="s">
        <v>1461</v>
      </c>
      <c r="M620">
        <v>0.2</v>
      </c>
      <c r="N620">
        <v>0.5</v>
      </c>
      <c r="O620" t="s">
        <v>1462</v>
      </c>
      <c r="P620" t="s">
        <v>1448</v>
      </c>
      <c r="Q620" t="s">
        <v>1447</v>
      </c>
    </row>
    <row r="621" spans="1:17" x14ac:dyDescent="0.25">
      <c r="A621" t="s">
        <v>8</v>
      </c>
      <c r="B621" t="s">
        <v>983</v>
      </c>
      <c r="C621" t="s">
        <v>14</v>
      </c>
      <c r="D621" t="s">
        <v>14</v>
      </c>
      <c r="E621" t="s">
        <v>30</v>
      </c>
      <c r="F621" t="s">
        <v>1020</v>
      </c>
      <c r="G621" t="s">
        <v>157</v>
      </c>
      <c r="H621" t="s">
        <v>1472</v>
      </c>
      <c r="I621" t="s">
        <v>1451</v>
      </c>
      <c r="J621" t="s">
        <v>1474</v>
      </c>
      <c r="K621" t="s">
        <v>1453</v>
      </c>
      <c r="L621" t="s">
        <v>1461</v>
      </c>
      <c r="M621">
        <v>0</v>
      </c>
      <c r="N621">
        <v>0.5</v>
      </c>
      <c r="O621" t="s">
        <v>1462</v>
      </c>
      <c r="P621" t="s">
        <v>1448</v>
      </c>
      <c r="Q621" t="s">
        <v>1447</v>
      </c>
    </row>
    <row r="622" spans="1:17" x14ac:dyDescent="0.25">
      <c r="A622" t="s">
        <v>8</v>
      </c>
      <c r="B622" t="s">
        <v>983</v>
      </c>
      <c r="C622" t="s">
        <v>14</v>
      </c>
      <c r="D622" t="s">
        <v>14</v>
      </c>
      <c r="E622" t="s">
        <v>33</v>
      </c>
      <c r="F622" t="s">
        <v>1021</v>
      </c>
      <c r="G622" t="s">
        <v>999</v>
      </c>
      <c r="H622" t="s">
        <v>1472</v>
      </c>
      <c r="I622" t="s">
        <v>1451</v>
      </c>
      <c r="J622" t="s">
        <v>1474</v>
      </c>
      <c r="K622" t="s">
        <v>1453</v>
      </c>
      <c r="L622" t="s">
        <v>1461</v>
      </c>
      <c r="M622">
        <v>0</v>
      </c>
      <c r="N622">
        <v>0.5</v>
      </c>
      <c r="O622" t="s">
        <v>1462</v>
      </c>
      <c r="P622" t="s">
        <v>1448</v>
      </c>
      <c r="Q622" t="s">
        <v>1447</v>
      </c>
    </row>
    <row r="623" spans="1:17" x14ac:dyDescent="0.25">
      <c r="A623" t="s">
        <v>8</v>
      </c>
      <c r="B623" t="s">
        <v>983</v>
      </c>
      <c r="C623" t="s">
        <v>14</v>
      </c>
      <c r="D623" t="s">
        <v>21</v>
      </c>
      <c r="E623" t="s">
        <v>10</v>
      </c>
      <c r="F623" t="s">
        <v>1022</v>
      </c>
      <c r="G623" t="s">
        <v>161</v>
      </c>
      <c r="H623" t="s">
        <v>1472</v>
      </c>
      <c r="I623" t="s">
        <v>1452</v>
      </c>
      <c r="J623" t="s">
        <v>1474</v>
      </c>
      <c r="K623" t="s">
        <v>1453</v>
      </c>
      <c r="L623" t="s">
        <v>1461</v>
      </c>
      <c r="M623">
        <v>1</v>
      </c>
      <c r="N623">
        <v>0.5</v>
      </c>
      <c r="O623" t="s">
        <v>1462</v>
      </c>
      <c r="P623" t="s">
        <v>1448</v>
      </c>
      <c r="Q623" t="s">
        <v>1447</v>
      </c>
    </row>
    <row r="624" spans="1:17" x14ac:dyDescent="0.25">
      <c r="A624" t="s">
        <v>8</v>
      </c>
      <c r="B624" t="s">
        <v>983</v>
      </c>
      <c r="C624" t="s">
        <v>14</v>
      </c>
      <c r="D624" t="s">
        <v>21</v>
      </c>
      <c r="E624" t="s">
        <v>14</v>
      </c>
      <c r="F624" t="s">
        <v>1023</v>
      </c>
      <c r="G624" t="s">
        <v>163</v>
      </c>
      <c r="H624" t="s">
        <v>1472</v>
      </c>
      <c r="I624" t="s">
        <v>1452</v>
      </c>
      <c r="J624" t="s">
        <v>1474</v>
      </c>
      <c r="K624" t="s">
        <v>1453</v>
      </c>
      <c r="L624" t="s">
        <v>1461</v>
      </c>
      <c r="M624">
        <v>0.8</v>
      </c>
      <c r="N624">
        <v>0.5</v>
      </c>
      <c r="O624" t="s">
        <v>1462</v>
      </c>
      <c r="P624" t="s">
        <v>1448</v>
      </c>
      <c r="Q624" t="s">
        <v>1447</v>
      </c>
    </row>
    <row r="625" spans="1:17" x14ac:dyDescent="0.25">
      <c r="A625" t="s">
        <v>8</v>
      </c>
      <c r="B625" t="s">
        <v>983</v>
      </c>
      <c r="C625" t="s">
        <v>14</v>
      </c>
      <c r="D625" t="s">
        <v>21</v>
      </c>
      <c r="E625" t="s">
        <v>21</v>
      </c>
      <c r="F625" t="s">
        <v>1024</v>
      </c>
      <c r="G625" t="s">
        <v>165</v>
      </c>
      <c r="H625" t="s">
        <v>1472</v>
      </c>
      <c r="I625" t="s">
        <v>1452</v>
      </c>
      <c r="J625" t="s">
        <v>1474</v>
      </c>
      <c r="K625" t="s">
        <v>1453</v>
      </c>
      <c r="L625" t="s">
        <v>1461</v>
      </c>
      <c r="M625">
        <v>0.6</v>
      </c>
      <c r="N625">
        <v>0.5</v>
      </c>
      <c r="O625" t="s">
        <v>1462</v>
      </c>
      <c r="P625" t="s">
        <v>1448</v>
      </c>
      <c r="Q625" t="s">
        <v>1447</v>
      </c>
    </row>
    <row r="626" spans="1:17" x14ac:dyDescent="0.25">
      <c r="A626" t="s">
        <v>8</v>
      </c>
      <c r="B626" t="s">
        <v>983</v>
      </c>
      <c r="C626" t="s">
        <v>14</v>
      </c>
      <c r="D626" t="s">
        <v>21</v>
      </c>
      <c r="E626" t="s">
        <v>24</v>
      </c>
      <c r="F626" t="s">
        <v>1025</v>
      </c>
      <c r="G626" t="s">
        <v>167</v>
      </c>
      <c r="H626" t="s">
        <v>1472</v>
      </c>
      <c r="I626" t="s">
        <v>1452</v>
      </c>
      <c r="J626" t="s">
        <v>1474</v>
      </c>
      <c r="K626" t="s">
        <v>1453</v>
      </c>
      <c r="L626" t="s">
        <v>1461</v>
      </c>
      <c r="M626">
        <v>0.4</v>
      </c>
      <c r="N626">
        <v>0.5</v>
      </c>
      <c r="O626" t="s">
        <v>1462</v>
      </c>
      <c r="P626" t="s">
        <v>1448</v>
      </c>
      <c r="Q626" t="s">
        <v>1447</v>
      </c>
    </row>
    <row r="627" spans="1:17" x14ac:dyDescent="0.25">
      <c r="A627" t="s">
        <v>8</v>
      </c>
      <c r="B627" t="s">
        <v>983</v>
      </c>
      <c r="C627" t="s">
        <v>14</v>
      </c>
      <c r="D627" t="s">
        <v>21</v>
      </c>
      <c r="E627" t="s">
        <v>27</v>
      </c>
      <c r="F627" t="s">
        <v>1026</v>
      </c>
      <c r="G627" t="s">
        <v>169</v>
      </c>
      <c r="H627" t="s">
        <v>1472</v>
      </c>
      <c r="I627" t="s">
        <v>1452</v>
      </c>
      <c r="J627" t="s">
        <v>1474</v>
      </c>
      <c r="K627" t="s">
        <v>1453</v>
      </c>
      <c r="L627" t="s">
        <v>1461</v>
      </c>
      <c r="M627">
        <v>0.2</v>
      </c>
      <c r="N627">
        <v>0.5</v>
      </c>
      <c r="O627" t="s">
        <v>1462</v>
      </c>
      <c r="P627" t="s">
        <v>1448</v>
      </c>
      <c r="Q627" t="s">
        <v>1447</v>
      </c>
    </row>
    <row r="628" spans="1:17" x14ac:dyDescent="0.25">
      <c r="A628" t="s">
        <v>8</v>
      </c>
      <c r="B628" t="s">
        <v>983</v>
      </c>
      <c r="C628" t="s">
        <v>14</v>
      </c>
      <c r="D628" t="s">
        <v>21</v>
      </c>
      <c r="E628" t="s">
        <v>30</v>
      </c>
      <c r="F628" t="s">
        <v>1027</v>
      </c>
      <c r="G628" t="s">
        <v>171</v>
      </c>
      <c r="H628" t="s">
        <v>1472</v>
      </c>
      <c r="I628" t="s">
        <v>1452</v>
      </c>
      <c r="J628" t="s">
        <v>1474</v>
      </c>
      <c r="K628" t="s">
        <v>1453</v>
      </c>
      <c r="L628" t="s">
        <v>1461</v>
      </c>
      <c r="M628">
        <v>0</v>
      </c>
      <c r="N628">
        <v>0.5</v>
      </c>
      <c r="O628" t="s">
        <v>1462</v>
      </c>
      <c r="P628" t="s">
        <v>1448</v>
      </c>
      <c r="Q628" t="s">
        <v>1447</v>
      </c>
    </row>
    <row r="629" spans="1:17" x14ac:dyDescent="0.25">
      <c r="A629" t="s">
        <v>8</v>
      </c>
      <c r="B629" t="s">
        <v>983</v>
      </c>
      <c r="C629" t="s">
        <v>14</v>
      </c>
      <c r="D629" t="s">
        <v>21</v>
      </c>
      <c r="E629" t="s">
        <v>33</v>
      </c>
      <c r="F629" t="s">
        <v>1028</v>
      </c>
      <c r="G629" t="s">
        <v>1007</v>
      </c>
      <c r="H629" t="s">
        <v>1472</v>
      </c>
      <c r="I629" t="s">
        <v>1452</v>
      </c>
      <c r="J629" t="s">
        <v>1474</v>
      </c>
      <c r="K629" t="s">
        <v>1453</v>
      </c>
      <c r="L629" t="s">
        <v>1461</v>
      </c>
      <c r="M629">
        <v>0</v>
      </c>
      <c r="N629">
        <v>0.5</v>
      </c>
      <c r="O629" t="s">
        <v>1462</v>
      </c>
      <c r="P629" t="s">
        <v>1448</v>
      </c>
      <c r="Q629" t="s">
        <v>1447</v>
      </c>
    </row>
    <row r="630" spans="1:17" x14ac:dyDescent="0.25">
      <c r="A630" t="s">
        <v>8</v>
      </c>
      <c r="B630" t="s">
        <v>1029</v>
      </c>
      <c r="C630" t="s">
        <v>10</v>
      </c>
      <c r="D630" t="s">
        <v>10</v>
      </c>
      <c r="E630" t="s">
        <v>10</v>
      </c>
      <c r="F630" t="s">
        <v>1030</v>
      </c>
      <c r="G630" t="s">
        <v>1031</v>
      </c>
      <c r="H630" t="s">
        <v>1472</v>
      </c>
      <c r="I630" t="s">
        <v>1449</v>
      </c>
      <c r="J630" t="s">
        <v>1474</v>
      </c>
      <c r="K630" t="s">
        <v>1446</v>
      </c>
      <c r="L630" t="s">
        <v>983</v>
      </c>
      <c r="M630">
        <v>1</v>
      </c>
      <c r="N630">
        <v>0.5</v>
      </c>
      <c r="O630" t="s">
        <v>1462</v>
      </c>
      <c r="P630" t="s">
        <v>1447</v>
      </c>
      <c r="Q630" t="s">
        <v>1447</v>
      </c>
    </row>
    <row r="631" spans="1:17" x14ac:dyDescent="0.25">
      <c r="A631" t="s">
        <v>8</v>
      </c>
      <c r="B631" t="s">
        <v>1029</v>
      </c>
      <c r="C631" t="s">
        <v>10</v>
      </c>
      <c r="D631" t="s">
        <v>10</v>
      </c>
      <c r="E631" t="s">
        <v>14</v>
      </c>
      <c r="F631" t="s">
        <v>1032</v>
      </c>
      <c r="G631" t="s">
        <v>1033</v>
      </c>
      <c r="H631" t="s">
        <v>1472</v>
      </c>
      <c r="I631" t="s">
        <v>1449</v>
      </c>
      <c r="J631" t="s">
        <v>1474</v>
      </c>
      <c r="K631" t="s">
        <v>1446</v>
      </c>
      <c r="L631" t="s">
        <v>983</v>
      </c>
      <c r="M631">
        <v>1</v>
      </c>
      <c r="N631">
        <v>0.5</v>
      </c>
      <c r="O631" t="s">
        <v>1462</v>
      </c>
      <c r="P631" t="s">
        <v>1447</v>
      </c>
      <c r="Q631" t="s">
        <v>1447</v>
      </c>
    </row>
    <row r="632" spans="1:17" x14ac:dyDescent="0.25">
      <c r="A632" t="s">
        <v>8</v>
      </c>
      <c r="B632" t="s">
        <v>1029</v>
      </c>
      <c r="C632" t="s">
        <v>10</v>
      </c>
      <c r="D632" t="s">
        <v>10</v>
      </c>
      <c r="E632" t="s">
        <v>21</v>
      </c>
      <c r="F632" t="s">
        <v>1034</v>
      </c>
      <c r="G632" t="s">
        <v>1035</v>
      </c>
      <c r="H632" t="s">
        <v>1472</v>
      </c>
      <c r="I632" t="s">
        <v>1449</v>
      </c>
      <c r="J632" t="s">
        <v>1474</v>
      </c>
      <c r="K632" t="s">
        <v>1446</v>
      </c>
      <c r="L632" t="s">
        <v>983</v>
      </c>
      <c r="M632">
        <v>1</v>
      </c>
      <c r="N632">
        <v>0.5</v>
      </c>
      <c r="O632" t="s">
        <v>1462</v>
      </c>
      <c r="P632" t="s">
        <v>1447</v>
      </c>
      <c r="Q632" t="s">
        <v>1447</v>
      </c>
    </row>
    <row r="633" spans="1:17" x14ac:dyDescent="0.25">
      <c r="A633" t="s">
        <v>8</v>
      </c>
      <c r="B633" t="s">
        <v>1029</v>
      </c>
      <c r="C633" t="s">
        <v>10</v>
      </c>
      <c r="D633" t="s">
        <v>10</v>
      </c>
      <c r="E633" t="s">
        <v>24</v>
      </c>
      <c r="F633" t="s">
        <v>1036</v>
      </c>
      <c r="G633" t="s">
        <v>1037</v>
      </c>
      <c r="H633" t="s">
        <v>1472</v>
      </c>
      <c r="I633" t="s">
        <v>1449</v>
      </c>
      <c r="J633" t="s">
        <v>1474</v>
      </c>
      <c r="K633" t="s">
        <v>1446</v>
      </c>
      <c r="L633" t="s">
        <v>983</v>
      </c>
      <c r="M633">
        <v>1</v>
      </c>
      <c r="N633">
        <v>0.5</v>
      </c>
      <c r="O633" t="s">
        <v>1462</v>
      </c>
      <c r="P633" t="s">
        <v>1447</v>
      </c>
      <c r="Q633" t="s">
        <v>1447</v>
      </c>
    </row>
    <row r="634" spans="1:17" x14ac:dyDescent="0.25">
      <c r="A634" t="s">
        <v>8</v>
      </c>
      <c r="B634" t="s">
        <v>1029</v>
      </c>
      <c r="C634" t="s">
        <v>10</v>
      </c>
      <c r="D634" t="s">
        <v>10</v>
      </c>
      <c r="E634" t="s">
        <v>27</v>
      </c>
      <c r="F634" t="s">
        <v>1038</v>
      </c>
      <c r="G634" t="s">
        <v>1039</v>
      </c>
      <c r="H634" t="s">
        <v>1472</v>
      </c>
      <c r="I634" t="s">
        <v>1449</v>
      </c>
      <c r="J634" t="s">
        <v>1474</v>
      </c>
      <c r="K634" t="s">
        <v>1446</v>
      </c>
      <c r="L634" t="s">
        <v>983</v>
      </c>
      <c r="M634">
        <v>1</v>
      </c>
      <c r="N634">
        <v>0.5</v>
      </c>
      <c r="O634" t="s">
        <v>1462</v>
      </c>
      <c r="P634" t="s">
        <v>1447</v>
      </c>
      <c r="Q634" t="s">
        <v>1447</v>
      </c>
    </row>
    <row r="635" spans="1:17" x14ac:dyDescent="0.25">
      <c r="A635" t="s">
        <v>8</v>
      </c>
      <c r="B635" t="s">
        <v>1029</v>
      </c>
      <c r="C635" t="s">
        <v>10</v>
      </c>
      <c r="D635" t="s">
        <v>10</v>
      </c>
      <c r="E635" t="s">
        <v>30</v>
      </c>
      <c r="F635" t="s">
        <v>1040</v>
      </c>
      <c r="G635" t="s">
        <v>1041</v>
      </c>
      <c r="H635" t="s">
        <v>1472</v>
      </c>
      <c r="I635" t="s">
        <v>1449</v>
      </c>
      <c r="J635" t="s">
        <v>1474</v>
      </c>
      <c r="K635" t="s">
        <v>1446</v>
      </c>
      <c r="L635" t="s">
        <v>983</v>
      </c>
      <c r="M635">
        <v>0.5</v>
      </c>
      <c r="N635">
        <v>0.5</v>
      </c>
      <c r="O635" t="s">
        <v>1462</v>
      </c>
      <c r="P635" t="s">
        <v>1447</v>
      </c>
      <c r="Q635" t="s">
        <v>1447</v>
      </c>
    </row>
    <row r="636" spans="1:17" x14ac:dyDescent="0.25">
      <c r="A636" t="s">
        <v>8</v>
      </c>
      <c r="B636" t="s">
        <v>1029</v>
      </c>
      <c r="C636" t="s">
        <v>10</v>
      </c>
      <c r="D636" t="s">
        <v>10</v>
      </c>
      <c r="E636" t="s">
        <v>33</v>
      </c>
      <c r="F636" t="s">
        <v>1042</v>
      </c>
      <c r="G636" t="s">
        <v>818</v>
      </c>
      <c r="H636" t="s">
        <v>1472</v>
      </c>
      <c r="I636" t="s">
        <v>1449</v>
      </c>
      <c r="J636" t="s">
        <v>1474</v>
      </c>
      <c r="K636" t="s">
        <v>1446</v>
      </c>
      <c r="L636" t="s">
        <v>983</v>
      </c>
      <c r="M636">
        <v>0.5</v>
      </c>
      <c r="N636">
        <v>0.5</v>
      </c>
      <c r="O636" t="s">
        <v>1462</v>
      </c>
      <c r="P636" t="s">
        <v>1447</v>
      </c>
      <c r="Q636" t="s">
        <v>1447</v>
      </c>
    </row>
    <row r="637" spans="1:17" x14ac:dyDescent="0.25">
      <c r="A637" t="s">
        <v>8</v>
      </c>
      <c r="B637" t="s">
        <v>1029</v>
      </c>
      <c r="C637" t="s">
        <v>10</v>
      </c>
      <c r="D637" t="s">
        <v>10</v>
      </c>
      <c r="E637" t="s">
        <v>834</v>
      </c>
      <c r="F637" t="s">
        <v>1043</v>
      </c>
      <c r="G637" t="s">
        <v>1044</v>
      </c>
      <c r="H637" t="s">
        <v>1472</v>
      </c>
      <c r="I637" t="s">
        <v>1449</v>
      </c>
      <c r="J637" t="s">
        <v>1474</v>
      </c>
      <c r="K637" t="s">
        <v>1446</v>
      </c>
      <c r="L637" t="s">
        <v>983</v>
      </c>
      <c r="M637">
        <v>0</v>
      </c>
      <c r="N637">
        <v>0.5</v>
      </c>
      <c r="O637" t="s">
        <v>1462</v>
      </c>
      <c r="P637" t="s">
        <v>1447</v>
      </c>
      <c r="Q637" t="s">
        <v>1447</v>
      </c>
    </row>
    <row r="638" spans="1:17" x14ac:dyDescent="0.25">
      <c r="A638" t="s">
        <v>8</v>
      </c>
      <c r="B638" t="s">
        <v>1029</v>
      </c>
      <c r="C638" t="s">
        <v>10</v>
      </c>
      <c r="D638" t="s">
        <v>14</v>
      </c>
      <c r="E638" t="s">
        <v>10</v>
      </c>
      <c r="F638" t="s">
        <v>1045</v>
      </c>
      <c r="G638" t="s">
        <v>1046</v>
      </c>
      <c r="H638" t="s">
        <v>1472</v>
      </c>
      <c r="I638" t="s">
        <v>1451</v>
      </c>
      <c r="J638" t="s">
        <v>1474</v>
      </c>
      <c r="K638" t="s">
        <v>1446</v>
      </c>
      <c r="L638" t="s">
        <v>983</v>
      </c>
      <c r="M638">
        <v>1</v>
      </c>
      <c r="N638">
        <v>0.5</v>
      </c>
      <c r="O638" t="s">
        <v>1462</v>
      </c>
      <c r="P638" t="s">
        <v>1447</v>
      </c>
      <c r="Q638" t="s">
        <v>1447</v>
      </c>
    </row>
    <row r="639" spans="1:17" x14ac:dyDescent="0.25">
      <c r="A639" t="s">
        <v>8</v>
      </c>
      <c r="B639" t="s">
        <v>1029</v>
      </c>
      <c r="C639" t="s">
        <v>10</v>
      </c>
      <c r="D639" t="s">
        <v>14</v>
      </c>
      <c r="E639" t="s">
        <v>14</v>
      </c>
      <c r="F639" t="s">
        <v>1047</v>
      </c>
      <c r="G639" t="s">
        <v>1048</v>
      </c>
      <c r="H639" t="s">
        <v>1472</v>
      </c>
      <c r="I639" t="s">
        <v>1451</v>
      </c>
      <c r="J639" t="s">
        <v>1474</v>
      </c>
      <c r="K639" t="s">
        <v>1446</v>
      </c>
      <c r="L639" t="s">
        <v>983</v>
      </c>
      <c r="M639">
        <v>1</v>
      </c>
      <c r="N639">
        <v>0.5</v>
      </c>
      <c r="O639" t="s">
        <v>1462</v>
      </c>
      <c r="P639" t="s">
        <v>1447</v>
      </c>
      <c r="Q639" t="s">
        <v>1447</v>
      </c>
    </row>
    <row r="640" spans="1:17" x14ac:dyDescent="0.25">
      <c r="A640" t="s">
        <v>8</v>
      </c>
      <c r="B640" t="s">
        <v>1029</v>
      </c>
      <c r="C640" t="s">
        <v>10</v>
      </c>
      <c r="D640" t="s">
        <v>14</v>
      </c>
      <c r="E640" t="s">
        <v>21</v>
      </c>
      <c r="F640" t="s">
        <v>1049</v>
      </c>
      <c r="G640" t="s">
        <v>1050</v>
      </c>
      <c r="H640" t="s">
        <v>1472</v>
      </c>
      <c r="I640" t="s">
        <v>1451</v>
      </c>
      <c r="J640" t="s">
        <v>1474</v>
      </c>
      <c r="K640" t="s">
        <v>1446</v>
      </c>
      <c r="L640" t="s">
        <v>983</v>
      </c>
      <c r="M640">
        <v>1</v>
      </c>
      <c r="N640">
        <v>0.5</v>
      </c>
      <c r="O640" t="s">
        <v>1462</v>
      </c>
      <c r="P640" t="s">
        <v>1447</v>
      </c>
      <c r="Q640" t="s">
        <v>1447</v>
      </c>
    </row>
    <row r="641" spans="1:17" x14ac:dyDescent="0.25">
      <c r="A641" t="s">
        <v>8</v>
      </c>
      <c r="B641" t="s">
        <v>1029</v>
      </c>
      <c r="C641" t="s">
        <v>10</v>
      </c>
      <c r="D641" t="s">
        <v>14</v>
      </c>
      <c r="E641" t="s">
        <v>24</v>
      </c>
      <c r="F641" t="s">
        <v>1051</v>
      </c>
      <c r="G641" t="s">
        <v>1052</v>
      </c>
      <c r="H641" t="s">
        <v>1472</v>
      </c>
      <c r="I641" t="s">
        <v>1451</v>
      </c>
      <c r="J641" t="s">
        <v>1474</v>
      </c>
      <c r="K641" t="s">
        <v>1446</v>
      </c>
      <c r="L641" t="s">
        <v>983</v>
      </c>
      <c r="M641">
        <v>1</v>
      </c>
      <c r="N641">
        <v>0.5</v>
      </c>
      <c r="O641" t="s">
        <v>1462</v>
      </c>
      <c r="P641" t="s">
        <v>1447</v>
      </c>
      <c r="Q641" t="s">
        <v>1447</v>
      </c>
    </row>
    <row r="642" spans="1:17" x14ac:dyDescent="0.25">
      <c r="A642" t="s">
        <v>8</v>
      </c>
      <c r="B642" t="s">
        <v>1029</v>
      </c>
      <c r="C642" t="s">
        <v>10</v>
      </c>
      <c r="D642" t="s">
        <v>14</v>
      </c>
      <c r="E642" t="s">
        <v>27</v>
      </c>
      <c r="F642" t="s">
        <v>1053</v>
      </c>
      <c r="G642" t="s">
        <v>1054</v>
      </c>
      <c r="H642" t="s">
        <v>1472</v>
      </c>
      <c r="I642" t="s">
        <v>1451</v>
      </c>
      <c r="J642" t="s">
        <v>1474</v>
      </c>
      <c r="K642" t="s">
        <v>1446</v>
      </c>
      <c r="L642" t="s">
        <v>983</v>
      </c>
      <c r="M642">
        <v>1</v>
      </c>
      <c r="N642">
        <v>0.5</v>
      </c>
      <c r="O642" t="s">
        <v>1462</v>
      </c>
      <c r="P642" t="s">
        <v>1447</v>
      </c>
      <c r="Q642" t="s">
        <v>1447</v>
      </c>
    </row>
    <row r="643" spans="1:17" x14ac:dyDescent="0.25">
      <c r="A643" t="s">
        <v>8</v>
      </c>
      <c r="B643" t="s">
        <v>1029</v>
      </c>
      <c r="C643" t="s">
        <v>10</v>
      </c>
      <c r="D643" t="s">
        <v>14</v>
      </c>
      <c r="E643" t="s">
        <v>30</v>
      </c>
      <c r="F643" t="s">
        <v>1055</v>
      </c>
      <c r="G643" t="s">
        <v>1056</v>
      </c>
      <c r="H643" t="s">
        <v>1472</v>
      </c>
      <c r="I643" t="s">
        <v>1451</v>
      </c>
      <c r="J643" t="s">
        <v>1474</v>
      </c>
      <c r="K643" t="s">
        <v>1446</v>
      </c>
      <c r="L643" t="s">
        <v>983</v>
      </c>
      <c r="M643">
        <v>0.5</v>
      </c>
      <c r="N643">
        <v>0.5</v>
      </c>
      <c r="O643" t="s">
        <v>1462</v>
      </c>
      <c r="P643" t="s">
        <v>1447</v>
      </c>
      <c r="Q643" t="s">
        <v>1447</v>
      </c>
    </row>
    <row r="644" spans="1:17" x14ac:dyDescent="0.25">
      <c r="A644" t="s">
        <v>8</v>
      </c>
      <c r="B644" t="s">
        <v>1029</v>
      </c>
      <c r="C644" t="s">
        <v>10</v>
      </c>
      <c r="D644" t="s">
        <v>14</v>
      </c>
      <c r="E644" t="s">
        <v>33</v>
      </c>
      <c r="F644" t="s">
        <v>1057</v>
      </c>
      <c r="G644" t="s">
        <v>849</v>
      </c>
      <c r="H644" t="s">
        <v>1472</v>
      </c>
      <c r="I644" t="s">
        <v>1451</v>
      </c>
      <c r="J644" t="s">
        <v>1474</v>
      </c>
      <c r="K644" t="s">
        <v>1446</v>
      </c>
      <c r="L644" t="s">
        <v>983</v>
      </c>
      <c r="M644">
        <v>0.5</v>
      </c>
      <c r="N644">
        <v>0.5</v>
      </c>
      <c r="O644" t="s">
        <v>1462</v>
      </c>
      <c r="P644" t="s">
        <v>1447</v>
      </c>
      <c r="Q644" t="s">
        <v>1447</v>
      </c>
    </row>
    <row r="645" spans="1:17" x14ac:dyDescent="0.25">
      <c r="A645" t="s">
        <v>8</v>
      </c>
      <c r="B645" t="s">
        <v>1029</v>
      </c>
      <c r="C645" t="s">
        <v>10</v>
      </c>
      <c r="D645" t="s">
        <v>14</v>
      </c>
      <c r="E645" t="s">
        <v>834</v>
      </c>
      <c r="F645" t="s">
        <v>1058</v>
      </c>
      <c r="G645" t="s">
        <v>1059</v>
      </c>
      <c r="H645" t="s">
        <v>1472</v>
      </c>
      <c r="I645" t="s">
        <v>1451</v>
      </c>
      <c r="J645" t="s">
        <v>1474</v>
      </c>
      <c r="K645" t="s">
        <v>1446</v>
      </c>
      <c r="L645" t="s">
        <v>983</v>
      </c>
      <c r="M645">
        <v>0</v>
      </c>
      <c r="N645">
        <v>0.5</v>
      </c>
      <c r="O645" t="s">
        <v>1462</v>
      </c>
      <c r="P645" t="s">
        <v>1447</v>
      </c>
      <c r="Q645" t="s">
        <v>1447</v>
      </c>
    </row>
    <row r="646" spans="1:17" x14ac:dyDescent="0.25">
      <c r="A646" t="s">
        <v>8</v>
      </c>
      <c r="B646" t="s">
        <v>1029</v>
      </c>
      <c r="C646" t="s">
        <v>10</v>
      </c>
      <c r="D646" t="s">
        <v>21</v>
      </c>
      <c r="E646" t="s">
        <v>10</v>
      </c>
      <c r="F646" t="s">
        <v>1060</v>
      </c>
      <c r="G646" t="s">
        <v>1061</v>
      </c>
      <c r="H646" t="s">
        <v>1472</v>
      </c>
      <c r="I646" t="s">
        <v>1452</v>
      </c>
      <c r="J646" t="s">
        <v>1474</v>
      </c>
      <c r="K646" t="s">
        <v>1446</v>
      </c>
      <c r="L646" t="s">
        <v>983</v>
      </c>
      <c r="M646">
        <v>1</v>
      </c>
      <c r="N646">
        <v>0.5</v>
      </c>
      <c r="O646" t="s">
        <v>1462</v>
      </c>
      <c r="P646" t="s">
        <v>1447</v>
      </c>
      <c r="Q646" t="s">
        <v>1447</v>
      </c>
    </row>
    <row r="647" spans="1:17" x14ac:dyDescent="0.25">
      <c r="A647" t="s">
        <v>8</v>
      </c>
      <c r="B647" t="s">
        <v>1029</v>
      </c>
      <c r="C647" t="s">
        <v>10</v>
      </c>
      <c r="D647" t="s">
        <v>21</v>
      </c>
      <c r="E647" t="s">
        <v>14</v>
      </c>
      <c r="F647" t="s">
        <v>1062</v>
      </c>
      <c r="G647" t="s">
        <v>1063</v>
      </c>
      <c r="H647" t="s">
        <v>1472</v>
      </c>
      <c r="I647" t="s">
        <v>1452</v>
      </c>
      <c r="J647" t="s">
        <v>1474</v>
      </c>
      <c r="K647" t="s">
        <v>1446</v>
      </c>
      <c r="L647" t="s">
        <v>983</v>
      </c>
      <c r="M647">
        <v>1</v>
      </c>
      <c r="N647">
        <v>0.5</v>
      </c>
      <c r="O647" t="s">
        <v>1462</v>
      </c>
      <c r="P647" t="s">
        <v>1447</v>
      </c>
      <c r="Q647" t="s">
        <v>1447</v>
      </c>
    </row>
    <row r="648" spans="1:17" x14ac:dyDescent="0.25">
      <c r="A648" t="s">
        <v>8</v>
      </c>
      <c r="B648" t="s">
        <v>1029</v>
      </c>
      <c r="C648" t="s">
        <v>10</v>
      </c>
      <c r="D648" t="s">
        <v>21</v>
      </c>
      <c r="E648" t="s">
        <v>21</v>
      </c>
      <c r="F648" t="s">
        <v>1064</v>
      </c>
      <c r="G648" t="s">
        <v>1065</v>
      </c>
      <c r="H648" t="s">
        <v>1472</v>
      </c>
      <c r="I648" t="s">
        <v>1452</v>
      </c>
      <c r="J648" t="s">
        <v>1474</v>
      </c>
      <c r="K648" t="s">
        <v>1446</v>
      </c>
      <c r="L648" t="s">
        <v>983</v>
      </c>
      <c r="M648">
        <v>1</v>
      </c>
      <c r="N648">
        <v>0.5</v>
      </c>
      <c r="O648" t="s">
        <v>1462</v>
      </c>
      <c r="P648" t="s">
        <v>1447</v>
      </c>
      <c r="Q648" t="s">
        <v>1447</v>
      </c>
    </row>
    <row r="649" spans="1:17" x14ac:dyDescent="0.25">
      <c r="A649" t="s">
        <v>8</v>
      </c>
      <c r="B649" t="s">
        <v>1029</v>
      </c>
      <c r="C649" t="s">
        <v>10</v>
      </c>
      <c r="D649" t="s">
        <v>21</v>
      </c>
      <c r="E649" t="s">
        <v>24</v>
      </c>
      <c r="F649" t="s">
        <v>1066</v>
      </c>
      <c r="G649" t="s">
        <v>1067</v>
      </c>
      <c r="H649" t="s">
        <v>1472</v>
      </c>
      <c r="I649" t="s">
        <v>1452</v>
      </c>
      <c r="J649" t="s">
        <v>1474</v>
      </c>
      <c r="K649" t="s">
        <v>1446</v>
      </c>
      <c r="L649" t="s">
        <v>983</v>
      </c>
      <c r="M649">
        <v>1</v>
      </c>
      <c r="N649">
        <v>0.5</v>
      </c>
      <c r="O649" t="s">
        <v>1462</v>
      </c>
      <c r="P649" t="s">
        <v>1447</v>
      </c>
      <c r="Q649" t="s">
        <v>1447</v>
      </c>
    </row>
    <row r="650" spans="1:17" x14ac:dyDescent="0.25">
      <c r="A650" t="s">
        <v>8</v>
      </c>
      <c r="B650" t="s">
        <v>1029</v>
      </c>
      <c r="C650" t="s">
        <v>10</v>
      </c>
      <c r="D650" t="s">
        <v>21</v>
      </c>
      <c r="E650" t="s">
        <v>27</v>
      </c>
      <c r="F650" t="s">
        <v>1068</v>
      </c>
      <c r="G650" t="s">
        <v>1069</v>
      </c>
      <c r="H650" t="s">
        <v>1472</v>
      </c>
      <c r="I650" t="s">
        <v>1452</v>
      </c>
      <c r="J650" t="s">
        <v>1474</v>
      </c>
      <c r="K650" t="s">
        <v>1446</v>
      </c>
      <c r="L650" t="s">
        <v>983</v>
      </c>
      <c r="M650">
        <v>1</v>
      </c>
      <c r="N650">
        <v>0.5</v>
      </c>
      <c r="O650" t="s">
        <v>1462</v>
      </c>
      <c r="P650" t="s">
        <v>1447</v>
      </c>
      <c r="Q650" t="s">
        <v>1447</v>
      </c>
    </row>
    <row r="651" spans="1:17" x14ac:dyDescent="0.25">
      <c r="A651" t="s">
        <v>8</v>
      </c>
      <c r="B651" t="s">
        <v>1029</v>
      </c>
      <c r="C651" t="s">
        <v>10</v>
      </c>
      <c r="D651" t="s">
        <v>21</v>
      </c>
      <c r="E651" t="s">
        <v>30</v>
      </c>
      <c r="F651" t="s">
        <v>1070</v>
      </c>
      <c r="G651" t="s">
        <v>1071</v>
      </c>
      <c r="H651" t="s">
        <v>1472</v>
      </c>
      <c r="I651" t="s">
        <v>1452</v>
      </c>
      <c r="J651" t="s">
        <v>1474</v>
      </c>
      <c r="K651" t="s">
        <v>1446</v>
      </c>
      <c r="L651" t="s">
        <v>983</v>
      </c>
      <c r="M651">
        <v>0.5</v>
      </c>
      <c r="N651">
        <v>0.5</v>
      </c>
      <c r="O651" t="s">
        <v>1462</v>
      </c>
      <c r="P651" t="s">
        <v>1447</v>
      </c>
      <c r="Q651" t="s">
        <v>1447</v>
      </c>
    </row>
    <row r="652" spans="1:17" x14ac:dyDescent="0.25">
      <c r="A652" t="s">
        <v>8</v>
      </c>
      <c r="B652" t="s">
        <v>1029</v>
      </c>
      <c r="C652" t="s">
        <v>10</v>
      </c>
      <c r="D652" t="s">
        <v>21</v>
      </c>
      <c r="E652" t="s">
        <v>33</v>
      </c>
      <c r="F652" t="s">
        <v>1072</v>
      </c>
      <c r="G652" t="s">
        <v>880</v>
      </c>
      <c r="H652" t="s">
        <v>1472</v>
      </c>
      <c r="I652" t="s">
        <v>1452</v>
      </c>
      <c r="J652" t="s">
        <v>1474</v>
      </c>
      <c r="K652" t="s">
        <v>1446</v>
      </c>
      <c r="L652" t="s">
        <v>983</v>
      </c>
      <c r="M652">
        <v>0.5</v>
      </c>
      <c r="N652">
        <v>0.5</v>
      </c>
      <c r="O652" t="s">
        <v>1462</v>
      </c>
      <c r="P652" t="s">
        <v>1447</v>
      </c>
      <c r="Q652" t="s">
        <v>1447</v>
      </c>
    </row>
    <row r="653" spans="1:17" x14ac:dyDescent="0.25">
      <c r="A653" t="s">
        <v>8</v>
      </c>
      <c r="B653" t="s">
        <v>1029</v>
      </c>
      <c r="C653" t="s">
        <v>10</v>
      </c>
      <c r="D653" t="s">
        <v>21</v>
      </c>
      <c r="E653" t="s">
        <v>834</v>
      </c>
      <c r="F653" t="s">
        <v>1073</v>
      </c>
      <c r="G653" t="s">
        <v>1074</v>
      </c>
      <c r="H653" t="s">
        <v>1472</v>
      </c>
      <c r="I653" t="s">
        <v>1452</v>
      </c>
      <c r="J653" t="s">
        <v>1474</v>
      </c>
      <c r="K653" t="s">
        <v>1446</v>
      </c>
      <c r="L653" t="s">
        <v>983</v>
      </c>
      <c r="M653">
        <v>0</v>
      </c>
      <c r="N653">
        <v>0.5</v>
      </c>
      <c r="O653" t="s">
        <v>1462</v>
      </c>
      <c r="P653" t="s">
        <v>1447</v>
      </c>
      <c r="Q653" t="s">
        <v>1447</v>
      </c>
    </row>
    <row r="654" spans="1:17" x14ac:dyDescent="0.25">
      <c r="A654" t="s">
        <v>8</v>
      </c>
      <c r="B654" t="s">
        <v>1075</v>
      </c>
      <c r="C654" t="s">
        <v>10</v>
      </c>
      <c r="D654" t="s">
        <v>10</v>
      </c>
      <c r="E654" t="s">
        <v>10</v>
      </c>
      <c r="F654" t="s">
        <v>1076</v>
      </c>
      <c r="G654" t="s">
        <v>133</v>
      </c>
      <c r="H654" t="s">
        <v>1472</v>
      </c>
      <c r="I654" t="s">
        <v>1449</v>
      </c>
      <c r="J654" t="s">
        <v>1475</v>
      </c>
      <c r="K654" t="s">
        <v>1454</v>
      </c>
      <c r="L654" t="s">
        <v>1461</v>
      </c>
      <c r="M654">
        <v>1</v>
      </c>
      <c r="N654">
        <v>0.5</v>
      </c>
      <c r="O654" t="s">
        <v>1462</v>
      </c>
      <c r="P654" t="s">
        <v>1448</v>
      </c>
      <c r="Q654" t="s">
        <v>1455</v>
      </c>
    </row>
    <row r="655" spans="1:17" x14ac:dyDescent="0.25">
      <c r="A655" t="s">
        <v>8</v>
      </c>
      <c r="B655" t="s">
        <v>1075</v>
      </c>
      <c r="C655" t="s">
        <v>10</v>
      </c>
      <c r="D655" t="s">
        <v>10</v>
      </c>
      <c r="E655" t="s">
        <v>14</v>
      </c>
      <c r="F655" t="s">
        <v>1077</v>
      </c>
      <c r="G655" t="s">
        <v>135</v>
      </c>
      <c r="H655" t="s">
        <v>1472</v>
      </c>
      <c r="I655" t="s">
        <v>1449</v>
      </c>
      <c r="J655" t="s">
        <v>1475</v>
      </c>
      <c r="K655" t="s">
        <v>1454</v>
      </c>
      <c r="L655" t="s">
        <v>1461</v>
      </c>
      <c r="M655">
        <v>0.8</v>
      </c>
      <c r="N655">
        <v>0.5</v>
      </c>
      <c r="O655" t="s">
        <v>1462</v>
      </c>
      <c r="P655" t="s">
        <v>1448</v>
      </c>
      <c r="Q655" t="s">
        <v>1455</v>
      </c>
    </row>
    <row r="656" spans="1:17" x14ac:dyDescent="0.25">
      <c r="A656" t="s">
        <v>8</v>
      </c>
      <c r="B656" t="s">
        <v>1075</v>
      </c>
      <c r="C656" t="s">
        <v>10</v>
      </c>
      <c r="D656" t="s">
        <v>10</v>
      </c>
      <c r="E656" t="s">
        <v>21</v>
      </c>
      <c r="F656" t="s">
        <v>1078</v>
      </c>
      <c r="G656" t="s">
        <v>137</v>
      </c>
      <c r="H656" t="s">
        <v>1472</v>
      </c>
      <c r="I656" t="s">
        <v>1449</v>
      </c>
      <c r="J656" t="s">
        <v>1475</v>
      </c>
      <c r="K656" t="s">
        <v>1454</v>
      </c>
      <c r="L656" t="s">
        <v>1461</v>
      </c>
      <c r="M656">
        <v>0.6</v>
      </c>
      <c r="N656">
        <v>0.5</v>
      </c>
      <c r="O656" t="s">
        <v>1462</v>
      </c>
      <c r="P656" t="s">
        <v>1448</v>
      </c>
      <c r="Q656" t="s">
        <v>1455</v>
      </c>
    </row>
    <row r="657" spans="1:17" x14ac:dyDescent="0.25">
      <c r="A657" t="s">
        <v>8</v>
      </c>
      <c r="B657" t="s">
        <v>1075</v>
      </c>
      <c r="C657" t="s">
        <v>10</v>
      </c>
      <c r="D657" t="s">
        <v>10</v>
      </c>
      <c r="E657" t="s">
        <v>24</v>
      </c>
      <c r="F657" t="s">
        <v>1079</v>
      </c>
      <c r="G657" t="s">
        <v>139</v>
      </c>
      <c r="H657" t="s">
        <v>1472</v>
      </c>
      <c r="I657" t="s">
        <v>1449</v>
      </c>
      <c r="J657" t="s">
        <v>1475</v>
      </c>
      <c r="K657" t="s">
        <v>1454</v>
      </c>
      <c r="L657" t="s">
        <v>1461</v>
      </c>
      <c r="M657">
        <v>0.4</v>
      </c>
      <c r="N657">
        <v>0.5</v>
      </c>
      <c r="O657" t="s">
        <v>1462</v>
      </c>
      <c r="P657" t="s">
        <v>1448</v>
      </c>
      <c r="Q657" t="s">
        <v>1455</v>
      </c>
    </row>
    <row r="658" spans="1:17" x14ac:dyDescent="0.25">
      <c r="A658" t="s">
        <v>8</v>
      </c>
      <c r="B658" t="s">
        <v>1075</v>
      </c>
      <c r="C658" t="s">
        <v>10</v>
      </c>
      <c r="D658" t="s">
        <v>10</v>
      </c>
      <c r="E658" t="s">
        <v>27</v>
      </c>
      <c r="F658" t="s">
        <v>1080</v>
      </c>
      <c r="G658" t="s">
        <v>141</v>
      </c>
      <c r="H658" t="s">
        <v>1472</v>
      </c>
      <c r="I658" t="s">
        <v>1449</v>
      </c>
      <c r="J658" t="s">
        <v>1475</v>
      </c>
      <c r="K658" t="s">
        <v>1454</v>
      </c>
      <c r="L658" t="s">
        <v>1461</v>
      </c>
      <c r="M658">
        <v>0.2</v>
      </c>
      <c r="N658">
        <v>0.5</v>
      </c>
      <c r="O658" t="s">
        <v>1462</v>
      </c>
      <c r="P658" t="s">
        <v>1448</v>
      </c>
      <c r="Q658" t="s">
        <v>1455</v>
      </c>
    </row>
    <row r="659" spans="1:17" x14ac:dyDescent="0.25">
      <c r="A659" t="s">
        <v>8</v>
      </c>
      <c r="B659" t="s">
        <v>1075</v>
      </c>
      <c r="C659" t="s">
        <v>10</v>
      </c>
      <c r="D659" t="s">
        <v>10</v>
      </c>
      <c r="E659" t="s">
        <v>30</v>
      </c>
      <c r="F659" t="s">
        <v>1081</v>
      </c>
      <c r="G659" t="s">
        <v>143</v>
      </c>
      <c r="H659" t="s">
        <v>1472</v>
      </c>
      <c r="I659" t="s">
        <v>1449</v>
      </c>
      <c r="J659" t="s">
        <v>1475</v>
      </c>
      <c r="K659" t="s">
        <v>1454</v>
      </c>
      <c r="L659" t="s">
        <v>1461</v>
      </c>
      <c r="M659">
        <v>0</v>
      </c>
      <c r="N659">
        <v>0.5</v>
      </c>
      <c r="O659" t="s">
        <v>1462</v>
      </c>
      <c r="P659" t="s">
        <v>1448</v>
      </c>
      <c r="Q659" t="s">
        <v>1455</v>
      </c>
    </row>
    <row r="660" spans="1:17" x14ac:dyDescent="0.25">
      <c r="A660" t="s">
        <v>8</v>
      </c>
      <c r="B660" t="s">
        <v>1075</v>
      </c>
      <c r="C660" t="s">
        <v>10</v>
      </c>
      <c r="D660" t="s">
        <v>10</v>
      </c>
      <c r="E660" t="s">
        <v>33</v>
      </c>
      <c r="F660" t="s">
        <v>1082</v>
      </c>
      <c r="G660" t="s">
        <v>1083</v>
      </c>
      <c r="H660" t="s">
        <v>1472</v>
      </c>
      <c r="I660" t="s">
        <v>1449</v>
      </c>
      <c r="J660" t="s">
        <v>1475</v>
      </c>
      <c r="K660" t="s">
        <v>1454</v>
      </c>
      <c r="L660" t="s">
        <v>1461</v>
      </c>
      <c r="M660">
        <v>0</v>
      </c>
      <c r="N660">
        <v>0.5</v>
      </c>
      <c r="O660" t="s">
        <v>1462</v>
      </c>
      <c r="P660" t="s">
        <v>1448</v>
      </c>
      <c r="Q660" t="s">
        <v>1455</v>
      </c>
    </row>
    <row r="661" spans="1:17" x14ac:dyDescent="0.25">
      <c r="A661" t="s">
        <v>8</v>
      </c>
      <c r="B661" t="s">
        <v>1075</v>
      </c>
      <c r="C661" t="s">
        <v>10</v>
      </c>
      <c r="D661" t="s">
        <v>14</v>
      </c>
      <c r="E661" t="s">
        <v>10</v>
      </c>
      <c r="F661" t="s">
        <v>1084</v>
      </c>
      <c r="G661" t="s">
        <v>147</v>
      </c>
      <c r="H661" t="s">
        <v>1472</v>
      </c>
      <c r="I661" t="s">
        <v>1451</v>
      </c>
      <c r="J661" t="s">
        <v>1475</v>
      </c>
      <c r="K661" t="s">
        <v>1454</v>
      </c>
      <c r="L661" t="s">
        <v>1461</v>
      </c>
      <c r="M661">
        <v>1</v>
      </c>
      <c r="N661">
        <v>0.5</v>
      </c>
      <c r="O661" t="s">
        <v>1462</v>
      </c>
      <c r="P661" t="s">
        <v>1448</v>
      </c>
      <c r="Q661" t="s">
        <v>1455</v>
      </c>
    </row>
    <row r="662" spans="1:17" x14ac:dyDescent="0.25">
      <c r="A662" t="s">
        <v>8</v>
      </c>
      <c r="B662" t="s">
        <v>1075</v>
      </c>
      <c r="C662" t="s">
        <v>10</v>
      </c>
      <c r="D662" t="s">
        <v>14</v>
      </c>
      <c r="E662" t="s">
        <v>14</v>
      </c>
      <c r="F662" t="s">
        <v>1085</v>
      </c>
      <c r="G662" t="s">
        <v>149</v>
      </c>
      <c r="H662" t="s">
        <v>1472</v>
      </c>
      <c r="I662" t="s">
        <v>1451</v>
      </c>
      <c r="J662" t="s">
        <v>1475</v>
      </c>
      <c r="K662" t="s">
        <v>1454</v>
      </c>
      <c r="L662" t="s">
        <v>1461</v>
      </c>
      <c r="M662">
        <v>0.8</v>
      </c>
      <c r="N662">
        <v>0.5</v>
      </c>
      <c r="O662" t="s">
        <v>1462</v>
      </c>
      <c r="P662" t="s">
        <v>1448</v>
      </c>
      <c r="Q662" t="s">
        <v>1455</v>
      </c>
    </row>
    <row r="663" spans="1:17" x14ac:dyDescent="0.25">
      <c r="A663" t="s">
        <v>8</v>
      </c>
      <c r="B663" t="s">
        <v>1075</v>
      </c>
      <c r="C663" t="s">
        <v>10</v>
      </c>
      <c r="D663" t="s">
        <v>14</v>
      </c>
      <c r="E663" t="s">
        <v>21</v>
      </c>
      <c r="F663" t="s">
        <v>1086</v>
      </c>
      <c r="G663" t="s">
        <v>151</v>
      </c>
      <c r="H663" t="s">
        <v>1472</v>
      </c>
      <c r="I663" t="s">
        <v>1451</v>
      </c>
      <c r="J663" t="s">
        <v>1475</v>
      </c>
      <c r="K663" t="s">
        <v>1454</v>
      </c>
      <c r="L663" t="s">
        <v>1461</v>
      </c>
      <c r="M663">
        <v>0.6</v>
      </c>
      <c r="N663">
        <v>0.5</v>
      </c>
      <c r="O663" t="s">
        <v>1462</v>
      </c>
      <c r="P663" t="s">
        <v>1448</v>
      </c>
      <c r="Q663" t="s">
        <v>1455</v>
      </c>
    </row>
    <row r="664" spans="1:17" x14ac:dyDescent="0.25">
      <c r="A664" t="s">
        <v>8</v>
      </c>
      <c r="B664" t="s">
        <v>1075</v>
      </c>
      <c r="C664" t="s">
        <v>10</v>
      </c>
      <c r="D664" t="s">
        <v>14</v>
      </c>
      <c r="E664" t="s">
        <v>24</v>
      </c>
      <c r="F664" t="s">
        <v>1087</v>
      </c>
      <c r="G664" t="s">
        <v>153</v>
      </c>
      <c r="H664" t="s">
        <v>1472</v>
      </c>
      <c r="I664" t="s">
        <v>1451</v>
      </c>
      <c r="J664" t="s">
        <v>1475</v>
      </c>
      <c r="K664" t="s">
        <v>1454</v>
      </c>
      <c r="L664" t="s">
        <v>1461</v>
      </c>
      <c r="M664">
        <v>0.4</v>
      </c>
      <c r="N664">
        <v>0.5</v>
      </c>
      <c r="O664" t="s">
        <v>1462</v>
      </c>
      <c r="P664" t="s">
        <v>1448</v>
      </c>
      <c r="Q664" t="s">
        <v>1455</v>
      </c>
    </row>
    <row r="665" spans="1:17" x14ac:dyDescent="0.25">
      <c r="A665" t="s">
        <v>8</v>
      </c>
      <c r="B665" t="s">
        <v>1075</v>
      </c>
      <c r="C665" t="s">
        <v>10</v>
      </c>
      <c r="D665" t="s">
        <v>14</v>
      </c>
      <c r="E665" t="s">
        <v>27</v>
      </c>
      <c r="F665" t="s">
        <v>1088</v>
      </c>
      <c r="G665" t="s">
        <v>155</v>
      </c>
      <c r="H665" t="s">
        <v>1472</v>
      </c>
      <c r="I665" t="s">
        <v>1451</v>
      </c>
      <c r="J665" t="s">
        <v>1475</v>
      </c>
      <c r="K665" t="s">
        <v>1454</v>
      </c>
      <c r="L665" t="s">
        <v>1461</v>
      </c>
      <c r="M665">
        <v>0.2</v>
      </c>
      <c r="N665">
        <v>0.5</v>
      </c>
      <c r="O665" t="s">
        <v>1462</v>
      </c>
      <c r="P665" t="s">
        <v>1448</v>
      </c>
      <c r="Q665" t="s">
        <v>1455</v>
      </c>
    </row>
    <row r="666" spans="1:17" x14ac:dyDescent="0.25">
      <c r="A666" t="s">
        <v>8</v>
      </c>
      <c r="B666" t="s">
        <v>1075</v>
      </c>
      <c r="C666" t="s">
        <v>10</v>
      </c>
      <c r="D666" t="s">
        <v>14</v>
      </c>
      <c r="E666" t="s">
        <v>30</v>
      </c>
      <c r="F666" t="s">
        <v>1089</v>
      </c>
      <c r="G666" t="s">
        <v>157</v>
      </c>
      <c r="H666" t="s">
        <v>1472</v>
      </c>
      <c r="I666" t="s">
        <v>1451</v>
      </c>
      <c r="J666" t="s">
        <v>1475</v>
      </c>
      <c r="K666" t="s">
        <v>1454</v>
      </c>
      <c r="L666" t="s">
        <v>1461</v>
      </c>
      <c r="M666">
        <v>0</v>
      </c>
      <c r="N666">
        <v>0.5</v>
      </c>
      <c r="O666" t="s">
        <v>1462</v>
      </c>
      <c r="P666" t="s">
        <v>1448</v>
      </c>
      <c r="Q666" t="s">
        <v>1455</v>
      </c>
    </row>
    <row r="667" spans="1:17" x14ac:dyDescent="0.25">
      <c r="A667" t="s">
        <v>8</v>
      </c>
      <c r="B667" t="s">
        <v>1075</v>
      </c>
      <c r="C667" t="s">
        <v>10</v>
      </c>
      <c r="D667" t="s">
        <v>14</v>
      </c>
      <c r="E667" t="s">
        <v>33</v>
      </c>
      <c r="F667" t="s">
        <v>1090</v>
      </c>
      <c r="G667" t="s">
        <v>1091</v>
      </c>
      <c r="H667" t="s">
        <v>1472</v>
      </c>
      <c r="I667" t="s">
        <v>1451</v>
      </c>
      <c r="J667" t="s">
        <v>1475</v>
      </c>
      <c r="K667" t="s">
        <v>1454</v>
      </c>
      <c r="L667" t="s">
        <v>1461</v>
      </c>
      <c r="M667">
        <v>0</v>
      </c>
      <c r="N667">
        <v>0.5</v>
      </c>
      <c r="O667" t="s">
        <v>1462</v>
      </c>
      <c r="P667" t="s">
        <v>1448</v>
      </c>
      <c r="Q667" t="s">
        <v>1455</v>
      </c>
    </row>
    <row r="668" spans="1:17" x14ac:dyDescent="0.25">
      <c r="A668" t="s">
        <v>8</v>
      </c>
      <c r="B668" t="s">
        <v>1075</v>
      </c>
      <c r="C668" t="s">
        <v>10</v>
      </c>
      <c r="D668" t="s">
        <v>21</v>
      </c>
      <c r="E668" t="s">
        <v>10</v>
      </c>
      <c r="F668" t="s">
        <v>1092</v>
      </c>
      <c r="G668" t="s">
        <v>161</v>
      </c>
      <c r="H668" t="s">
        <v>1472</v>
      </c>
      <c r="I668" t="s">
        <v>1452</v>
      </c>
      <c r="J668" t="s">
        <v>1475</v>
      </c>
      <c r="K668" t="s">
        <v>1454</v>
      </c>
      <c r="L668" t="s">
        <v>1461</v>
      </c>
      <c r="M668">
        <v>1</v>
      </c>
      <c r="N668">
        <v>0.5</v>
      </c>
      <c r="O668" t="s">
        <v>1462</v>
      </c>
      <c r="P668" t="s">
        <v>1448</v>
      </c>
      <c r="Q668" t="s">
        <v>1455</v>
      </c>
    </row>
    <row r="669" spans="1:17" x14ac:dyDescent="0.25">
      <c r="A669" t="s">
        <v>8</v>
      </c>
      <c r="B669" t="s">
        <v>1075</v>
      </c>
      <c r="C669" t="s">
        <v>10</v>
      </c>
      <c r="D669" t="s">
        <v>21</v>
      </c>
      <c r="E669" t="s">
        <v>14</v>
      </c>
      <c r="F669" t="s">
        <v>1093</v>
      </c>
      <c r="G669" t="s">
        <v>163</v>
      </c>
      <c r="H669" t="s">
        <v>1472</v>
      </c>
      <c r="I669" t="s">
        <v>1452</v>
      </c>
      <c r="J669" t="s">
        <v>1475</v>
      </c>
      <c r="K669" t="s">
        <v>1454</v>
      </c>
      <c r="L669" t="s">
        <v>1461</v>
      </c>
      <c r="M669">
        <v>0.8</v>
      </c>
      <c r="N669">
        <v>0.5</v>
      </c>
      <c r="O669" t="s">
        <v>1462</v>
      </c>
      <c r="P669" t="s">
        <v>1448</v>
      </c>
      <c r="Q669" t="s">
        <v>1455</v>
      </c>
    </row>
    <row r="670" spans="1:17" x14ac:dyDescent="0.25">
      <c r="A670" t="s">
        <v>8</v>
      </c>
      <c r="B670" t="s">
        <v>1075</v>
      </c>
      <c r="C670" t="s">
        <v>10</v>
      </c>
      <c r="D670" t="s">
        <v>21</v>
      </c>
      <c r="E670" t="s">
        <v>21</v>
      </c>
      <c r="F670" t="s">
        <v>1094</v>
      </c>
      <c r="G670" t="s">
        <v>165</v>
      </c>
      <c r="H670" t="s">
        <v>1472</v>
      </c>
      <c r="I670" t="s">
        <v>1452</v>
      </c>
      <c r="J670" t="s">
        <v>1475</v>
      </c>
      <c r="K670" t="s">
        <v>1454</v>
      </c>
      <c r="L670" t="s">
        <v>1461</v>
      </c>
      <c r="M670">
        <v>0.6</v>
      </c>
      <c r="N670">
        <v>0.5</v>
      </c>
      <c r="O670" t="s">
        <v>1462</v>
      </c>
      <c r="P670" t="s">
        <v>1448</v>
      </c>
      <c r="Q670" t="s">
        <v>1455</v>
      </c>
    </row>
    <row r="671" spans="1:17" x14ac:dyDescent="0.25">
      <c r="A671" t="s">
        <v>8</v>
      </c>
      <c r="B671" t="s">
        <v>1075</v>
      </c>
      <c r="C671" t="s">
        <v>10</v>
      </c>
      <c r="D671" t="s">
        <v>21</v>
      </c>
      <c r="E671" t="s">
        <v>24</v>
      </c>
      <c r="F671" t="s">
        <v>1095</v>
      </c>
      <c r="G671" t="s">
        <v>167</v>
      </c>
      <c r="H671" t="s">
        <v>1472</v>
      </c>
      <c r="I671" t="s">
        <v>1452</v>
      </c>
      <c r="J671" t="s">
        <v>1475</v>
      </c>
      <c r="K671" t="s">
        <v>1454</v>
      </c>
      <c r="L671" t="s">
        <v>1461</v>
      </c>
      <c r="M671">
        <v>0.4</v>
      </c>
      <c r="N671">
        <v>0.5</v>
      </c>
      <c r="O671" t="s">
        <v>1462</v>
      </c>
      <c r="P671" t="s">
        <v>1448</v>
      </c>
      <c r="Q671" t="s">
        <v>1455</v>
      </c>
    </row>
    <row r="672" spans="1:17" x14ac:dyDescent="0.25">
      <c r="A672" t="s">
        <v>8</v>
      </c>
      <c r="B672" t="s">
        <v>1075</v>
      </c>
      <c r="C672" t="s">
        <v>10</v>
      </c>
      <c r="D672" t="s">
        <v>21</v>
      </c>
      <c r="E672" t="s">
        <v>27</v>
      </c>
      <c r="F672" t="s">
        <v>1096</v>
      </c>
      <c r="G672" t="s">
        <v>169</v>
      </c>
      <c r="H672" t="s">
        <v>1472</v>
      </c>
      <c r="I672" t="s">
        <v>1452</v>
      </c>
      <c r="J672" t="s">
        <v>1475</v>
      </c>
      <c r="K672" t="s">
        <v>1454</v>
      </c>
      <c r="L672" t="s">
        <v>1461</v>
      </c>
      <c r="M672">
        <v>0.2</v>
      </c>
      <c r="N672">
        <v>0.5</v>
      </c>
      <c r="O672" t="s">
        <v>1462</v>
      </c>
      <c r="P672" t="s">
        <v>1448</v>
      </c>
      <c r="Q672" t="s">
        <v>1455</v>
      </c>
    </row>
    <row r="673" spans="1:17" x14ac:dyDescent="0.25">
      <c r="A673" t="s">
        <v>8</v>
      </c>
      <c r="B673" t="s">
        <v>1075</v>
      </c>
      <c r="C673" t="s">
        <v>10</v>
      </c>
      <c r="D673" t="s">
        <v>21</v>
      </c>
      <c r="E673" t="s">
        <v>30</v>
      </c>
      <c r="F673" t="s">
        <v>1097</v>
      </c>
      <c r="G673" t="s">
        <v>171</v>
      </c>
      <c r="H673" t="s">
        <v>1472</v>
      </c>
      <c r="I673" t="s">
        <v>1452</v>
      </c>
      <c r="J673" t="s">
        <v>1475</v>
      </c>
      <c r="K673" t="s">
        <v>1454</v>
      </c>
      <c r="L673" t="s">
        <v>1461</v>
      </c>
      <c r="M673">
        <v>0</v>
      </c>
      <c r="N673">
        <v>0.5</v>
      </c>
      <c r="O673" t="s">
        <v>1462</v>
      </c>
      <c r="P673" t="s">
        <v>1448</v>
      </c>
      <c r="Q673" t="s">
        <v>1455</v>
      </c>
    </row>
    <row r="674" spans="1:17" x14ac:dyDescent="0.25">
      <c r="A674" t="s">
        <v>8</v>
      </c>
      <c r="B674" t="s">
        <v>1075</v>
      </c>
      <c r="C674" t="s">
        <v>10</v>
      </c>
      <c r="D674" t="s">
        <v>21</v>
      </c>
      <c r="E674" t="s">
        <v>33</v>
      </c>
      <c r="F674" t="s">
        <v>1098</v>
      </c>
      <c r="G674" t="s">
        <v>1099</v>
      </c>
      <c r="H674" t="s">
        <v>1472</v>
      </c>
      <c r="I674" t="s">
        <v>1452</v>
      </c>
      <c r="J674" t="s">
        <v>1475</v>
      </c>
      <c r="K674" t="s">
        <v>1454</v>
      </c>
      <c r="L674" t="s">
        <v>1461</v>
      </c>
      <c r="M674">
        <v>0</v>
      </c>
      <c r="N674">
        <v>0.5</v>
      </c>
      <c r="O674" t="s">
        <v>1462</v>
      </c>
      <c r="P674" t="s">
        <v>1448</v>
      </c>
      <c r="Q674" t="s">
        <v>1455</v>
      </c>
    </row>
    <row r="675" spans="1:17" x14ac:dyDescent="0.25">
      <c r="A675" t="s">
        <v>8</v>
      </c>
      <c r="B675" t="s">
        <v>1075</v>
      </c>
      <c r="C675" t="s">
        <v>14</v>
      </c>
      <c r="D675" t="s">
        <v>10</v>
      </c>
      <c r="E675" t="s">
        <v>10</v>
      </c>
      <c r="F675" t="s">
        <v>1100</v>
      </c>
      <c r="G675" t="s">
        <v>133</v>
      </c>
      <c r="H675" t="s">
        <v>1472</v>
      </c>
      <c r="I675" t="s">
        <v>1449</v>
      </c>
      <c r="J675" t="s">
        <v>1475</v>
      </c>
      <c r="K675" t="s">
        <v>1454</v>
      </c>
      <c r="L675" t="s">
        <v>1461</v>
      </c>
      <c r="M675">
        <v>1</v>
      </c>
      <c r="N675">
        <v>0.5</v>
      </c>
      <c r="O675" t="s">
        <v>1462</v>
      </c>
      <c r="P675" t="s">
        <v>1448</v>
      </c>
      <c r="Q675" t="s">
        <v>1455</v>
      </c>
    </row>
    <row r="676" spans="1:17" x14ac:dyDescent="0.25">
      <c r="A676" t="s">
        <v>8</v>
      </c>
      <c r="B676" t="s">
        <v>1075</v>
      </c>
      <c r="C676" t="s">
        <v>14</v>
      </c>
      <c r="D676" t="s">
        <v>10</v>
      </c>
      <c r="E676" t="s">
        <v>14</v>
      </c>
      <c r="F676" t="s">
        <v>1101</v>
      </c>
      <c r="G676" t="s">
        <v>135</v>
      </c>
      <c r="H676" t="s">
        <v>1472</v>
      </c>
      <c r="I676" t="s">
        <v>1449</v>
      </c>
      <c r="J676" t="s">
        <v>1475</v>
      </c>
      <c r="K676" t="s">
        <v>1454</v>
      </c>
      <c r="L676" t="s">
        <v>1461</v>
      </c>
      <c r="M676">
        <v>0.8</v>
      </c>
      <c r="N676">
        <v>0.5</v>
      </c>
      <c r="O676" t="s">
        <v>1462</v>
      </c>
      <c r="P676" t="s">
        <v>1448</v>
      </c>
      <c r="Q676" t="s">
        <v>1455</v>
      </c>
    </row>
    <row r="677" spans="1:17" x14ac:dyDescent="0.25">
      <c r="A677" t="s">
        <v>8</v>
      </c>
      <c r="B677" t="s">
        <v>1075</v>
      </c>
      <c r="C677" t="s">
        <v>14</v>
      </c>
      <c r="D677" t="s">
        <v>10</v>
      </c>
      <c r="E677" t="s">
        <v>21</v>
      </c>
      <c r="F677" t="s">
        <v>1102</v>
      </c>
      <c r="G677" t="s">
        <v>137</v>
      </c>
      <c r="H677" t="s">
        <v>1472</v>
      </c>
      <c r="I677" t="s">
        <v>1449</v>
      </c>
      <c r="J677" t="s">
        <v>1475</v>
      </c>
      <c r="K677" t="s">
        <v>1454</v>
      </c>
      <c r="L677" t="s">
        <v>1461</v>
      </c>
      <c r="M677">
        <v>0.6</v>
      </c>
      <c r="N677">
        <v>0.5</v>
      </c>
      <c r="O677" t="s">
        <v>1462</v>
      </c>
      <c r="P677" t="s">
        <v>1448</v>
      </c>
      <c r="Q677" t="s">
        <v>1455</v>
      </c>
    </row>
    <row r="678" spans="1:17" x14ac:dyDescent="0.25">
      <c r="A678" t="s">
        <v>8</v>
      </c>
      <c r="B678" t="s">
        <v>1075</v>
      </c>
      <c r="C678" t="s">
        <v>14</v>
      </c>
      <c r="D678" t="s">
        <v>10</v>
      </c>
      <c r="E678" t="s">
        <v>24</v>
      </c>
      <c r="F678" t="s">
        <v>1103</v>
      </c>
      <c r="G678" t="s">
        <v>139</v>
      </c>
      <c r="H678" t="s">
        <v>1472</v>
      </c>
      <c r="I678" t="s">
        <v>1449</v>
      </c>
      <c r="J678" t="s">
        <v>1475</v>
      </c>
      <c r="K678" t="s">
        <v>1454</v>
      </c>
      <c r="L678" t="s">
        <v>1461</v>
      </c>
      <c r="M678">
        <v>0.4</v>
      </c>
      <c r="N678">
        <v>0.5</v>
      </c>
      <c r="O678" t="s">
        <v>1462</v>
      </c>
      <c r="P678" t="s">
        <v>1448</v>
      </c>
      <c r="Q678" t="s">
        <v>1455</v>
      </c>
    </row>
    <row r="679" spans="1:17" x14ac:dyDescent="0.25">
      <c r="A679" t="s">
        <v>8</v>
      </c>
      <c r="B679" t="s">
        <v>1075</v>
      </c>
      <c r="C679" t="s">
        <v>14</v>
      </c>
      <c r="D679" t="s">
        <v>10</v>
      </c>
      <c r="E679" t="s">
        <v>27</v>
      </c>
      <c r="F679" t="s">
        <v>1104</v>
      </c>
      <c r="G679" t="s">
        <v>141</v>
      </c>
      <c r="H679" t="s">
        <v>1472</v>
      </c>
      <c r="I679" t="s">
        <v>1449</v>
      </c>
      <c r="J679" t="s">
        <v>1475</v>
      </c>
      <c r="K679" t="s">
        <v>1454</v>
      </c>
      <c r="L679" t="s">
        <v>1461</v>
      </c>
      <c r="M679">
        <v>0.2</v>
      </c>
      <c r="N679">
        <v>0.5</v>
      </c>
      <c r="O679" t="s">
        <v>1462</v>
      </c>
      <c r="P679" t="s">
        <v>1448</v>
      </c>
      <c r="Q679" t="s">
        <v>1455</v>
      </c>
    </row>
    <row r="680" spans="1:17" x14ac:dyDescent="0.25">
      <c r="A680" t="s">
        <v>8</v>
      </c>
      <c r="B680" t="s">
        <v>1075</v>
      </c>
      <c r="C680" t="s">
        <v>14</v>
      </c>
      <c r="D680" t="s">
        <v>10</v>
      </c>
      <c r="E680" t="s">
        <v>30</v>
      </c>
      <c r="F680" t="s">
        <v>1105</v>
      </c>
      <c r="G680" t="s">
        <v>143</v>
      </c>
      <c r="H680" t="s">
        <v>1472</v>
      </c>
      <c r="I680" t="s">
        <v>1449</v>
      </c>
      <c r="J680" t="s">
        <v>1475</v>
      </c>
      <c r="K680" t="s">
        <v>1454</v>
      </c>
      <c r="L680" t="s">
        <v>1461</v>
      </c>
      <c r="M680">
        <v>0</v>
      </c>
      <c r="N680">
        <v>0.5</v>
      </c>
      <c r="O680" t="s">
        <v>1462</v>
      </c>
      <c r="P680" t="s">
        <v>1448</v>
      </c>
      <c r="Q680" t="s">
        <v>1455</v>
      </c>
    </row>
    <row r="681" spans="1:17" x14ac:dyDescent="0.25">
      <c r="A681" t="s">
        <v>8</v>
      </c>
      <c r="B681" t="s">
        <v>1075</v>
      </c>
      <c r="C681" t="s">
        <v>14</v>
      </c>
      <c r="D681" t="s">
        <v>10</v>
      </c>
      <c r="E681" t="s">
        <v>33</v>
      </c>
      <c r="F681" t="s">
        <v>1106</v>
      </c>
      <c r="G681" t="s">
        <v>1083</v>
      </c>
      <c r="H681" t="s">
        <v>1472</v>
      </c>
      <c r="I681" t="s">
        <v>1449</v>
      </c>
      <c r="J681" t="s">
        <v>1475</v>
      </c>
      <c r="K681" t="s">
        <v>1454</v>
      </c>
      <c r="L681" t="s">
        <v>1461</v>
      </c>
      <c r="M681">
        <v>0</v>
      </c>
      <c r="N681">
        <v>0.5</v>
      </c>
      <c r="O681" t="s">
        <v>1462</v>
      </c>
      <c r="P681" t="s">
        <v>1448</v>
      </c>
      <c r="Q681" t="s">
        <v>1455</v>
      </c>
    </row>
    <row r="682" spans="1:17" x14ac:dyDescent="0.25">
      <c r="A682" t="s">
        <v>8</v>
      </c>
      <c r="B682" t="s">
        <v>1075</v>
      </c>
      <c r="C682" t="s">
        <v>14</v>
      </c>
      <c r="D682" t="s">
        <v>14</v>
      </c>
      <c r="E682" t="s">
        <v>10</v>
      </c>
      <c r="F682" t="s">
        <v>1107</v>
      </c>
      <c r="G682" t="s">
        <v>147</v>
      </c>
      <c r="H682" t="s">
        <v>1472</v>
      </c>
      <c r="I682" t="s">
        <v>1451</v>
      </c>
      <c r="J682" t="s">
        <v>1475</v>
      </c>
      <c r="K682" t="s">
        <v>1454</v>
      </c>
      <c r="L682" t="s">
        <v>1461</v>
      </c>
      <c r="M682">
        <v>1</v>
      </c>
      <c r="N682">
        <v>0.5</v>
      </c>
      <c r="O682" t="s">
        <v>1462</v>
      </c>
      <c r="P682" t="s">
        <v>1448</v>
      </c>
      <c r="Q682" t="s">
        <v>1455</v>
      </c>
    </row>
    <row r="683" spans="1:17" x14ac:dyDescent="0.25">
      <c r="A683" t="s">
        <v>8</v>
      </c>
      <c r="B683" t="s">
        <v>1075</v>
      </c>
      <c r="C683" t="s">
        <v>14</v>
      </c>
      <c r="D683" t="s">
        <v>14</v>
      </c>
      <c r="E683" t="s">
        <v>14</v>
      </c>
      <c r="F683" t="s">
        <v>1108</v>
      </c>
      <c r="G683" t="s">
        <v>149</v>
      </c>
      <c r="H683" t="s">
        <v>1472</v>
      </c>
      <c r="I683" t="s">
        <v>1451</v>
      </c>
      <c r="J683" t="s">
        <v>1475</v>
      </c>
      <c r="K683" t="s">
        <v>1454</v>
      </c>
      <c r="L683" t="s">
        <v>1461</v>
      </c>
      <c r="M683">
        <v>0.8</v>
      </c>
      <c r="N683">
        <v>0.5</v>
      </c>
      <c r="O683" t="s">
        <v>1462</v>
      </c>
      <c r="P683" t="s">
        <v>1448</v>
      </c>
      <c r="Q683" t="s">
        <v>1455</v>
      </c>
    </row>
    <row r="684" spans="1:17" x14ac:dyDescent="0.25">
      <c r="A684" t="s">
        <v>8</v>
      </c>
      <c r="B684" t="s">
        <v>1075</v>
      </c>
      <c r="C684" t="s">
        <v>14</v>
      </c>
      <c r="D684" t="s">
        <v>14</v>
      </c>
      <c r="E684" t="s">
        <v>21</v>
      </c>
      <c r="F684" t="s">
        <v>1109</v>
      </c>
      <c r="G684" t="s">
        <v>151</v>
      </c>
      <c r="H684" t="s">
        <v>1472</v>
      </c>
      <c r="I684" t="s">
        <v>1451</v>
      </c>
      <c r="J684" t="s">
        <v>1475</v>
      </c>
      <c r="K684" t="s">
        <v>1454</v>
      </c>
      <c r="L684" t="s">
        <v>1461</v>
      </c>
      <c r="M684">
        <v>0.6</v>
      </c>
      <c r="N684">
        <v>0.5</v>
      </c>
      <c r="O684" t="s">
        <v>1462</v>
      </c>
      <c r="P684" t="s">
        <v>1448</v>
      </c>
      <c r="Q684" t="s">
        <v>1455</v>
      </c>
    </row>
    <row r="685" spans="1:17" x14ac:dyDescent="0.25">
      <c r="A685" t="s">
        <v>8</v>
      </c>
      <c r="B685" t="s">
        <v>1075</v>
      </c>
      <c r="C685" t="s">
        <v>14</v>
      </c>
      <c r="D685" t="s">
        <v>14</v>
      </c>
      <c r="E685" t="s">
        <v>24</v>
      </c>
      <c r="F685" t="s">
        <v>1110</v>
      </c>
      <c r="G685" t="s">
        <v>153</v>
      </c>
      <c r="H685" t="s">
        <v>1472</v>
      </c>
      <c r="I685" t="s">
        <v>1451</v>
      </c>
      <c r="J685" t="s">
        <v>1475</v>
      </c>
      <c r="K685" t="s">
        <v>1454</v>
      </c>
      <c r="L685" t="s">
        <v>1461</v>
      </c>
      <c r="M685">
        <v>0.4</v>
      </c>
      <c r="N685">
        <v>0.5</v>
      </c>
      <c r="O685" t="s">
        <v>1462</v>
      </c>
      <c r="P685" t="s">
        <v>1448</v>
      </c>
      <c r="Q685" t="s">
        <v>1455</v>
      </c>
    </row>
    <row r="686" spans="1:17" x14ac:dyDescent="0.25">
      <c r="A686" t="s">
        <v>8</v>
      </c>
      <c r="B686" t="s">
        <v>1075</v>
      </c>
      <c r="C686" t="s">
        <v>14</v>
      </c>
      <c r="D686" t="s">
        <v>14</v>
      </c>
      <c r="E686" t="s">
        <v>27</v>
      </c>
      <c r="F686" t="s">
        <v>1111</v>
      </c>
      <c r="G686" t="s">
        <v>155</v>
      </c>
      <c r="H686" t="s">
        <v>1472</v>
      </c>
      <c r="I686" t="s">
        <v>1451</v>
      </c>
      <c r="J686" t="s">
        <v>1475</v>
      </c>
      <c r="K686" t="s">
        <v>1454</v>
      </c>
      <c r="L686" t="s">
        <v>1461</v>
      </c>
      <c r="M686">
        <v>0.2</v>
      </c>
      <c r="N686">
        <v>0.5</v>
      </c>
      <c r="O686" t="s">
        <v>1462</v>
      </c>
      <c r="P686" t="s">
        <v>1448</v>
      </c>
      <c r="Q686" t="s">
        <v>1455</v>
      </c>
    </row>
    <row r="687" spans="1:17" x14ac:dyDescent="0.25">
      <c r="A687" t="s">
        <v>8</v>
      </c>
      <c r="B687" t="s">
        <v>1075</v>
      </c>
      <c r="C687" t="s">
        <v>14</v>
      </c>
      <c r="D687" t="s">
        <v>14</v>
      </c>
      <c r="E687" t="s">
        <v>30</v>
      </c>
      <c r="F687" t="s">
        <v>1112</v>
      </c>
      <c r="G687" t="s">
        <v>157</v>
      </c>
      <c r="H687" t="s">
        <v>1472</v>
      </c>
      <c r="I687" t="s">
        <v>1451</v>
      </c>
      <c r="J687" t="s">
        <v>1475</v>
      </c>
      <c r="K687" t="s">
        <v>1454</v>
      </c>
      <c r="L687" t="s">
        <v>1461</v>
      </c>
      <c r="M687">
        <v>0</v>
      </c>
      <c r="N687">
        <v>0.5</v>
      </c>
      <c r="O687" t="s">
        <v>1462</v>
      </c>
      <c r="P687" t="s">
        <v>1448</v>
      </c>
      <c r="Q687" t="s">
        <v>1455</v>
      </c>
    </row>
    <row r="688" spans="1:17" x14ac:dyDescent="0.25">
      <c r="A688" t="s">
        <v>8</v>
      </c>
      <c r="B688" t="s">
        <v>1075</v>
      </c>
      <c r="C688" t="s">
        <v>14</v>
      </c>
      <c r="D688" t="s">
        <v>14</v>
      </c>
      <c r="E688" t="s">
        <v>33</v>
      </c>
      <c r="F688" t="s">
        <v>1113</v>
      </c>
      <c r="G688" t="s">
        <v>1091</v>
      </c>
      <c r="H688" t="s">
        <v>1472</v>
      </c>
      <c r="I688" t="s">
        <v>1451</v>
      </c>
      <c r="J688" t="s">
        <v>1475</v>
      </c>
      <c r="K688" t="s">
        <v>1454</v>
      </c>
      <c r="L688" t="s">
        <v>1461</v>
      </c>
      <c r="M688">
        <v>0</v>
      </c>
      <c r="N688">
        <v>0.5</v>
      </c>
      <c r="O688" t="s">
        <v>1462</v>
      </c>
      <c r="P688" t="s">
        <v>1448</v>
      </c>
      <c r="Q688" t="s">
        <v>1455</v>
      </c>
    </row>
    <row r="689" spans="1:17" x14ac:dyDescent="0.25">
      <c r="A689" t="s">
        <v>8</v>
      </c>
      <c r="B689" t="s">
        <v>1075</v>
      </c>
      <c r="C689" t="s">
        <v>14</v>
      </c>
      <c r="D689" t="s">
        <v>21</v>
      </c>
      <c r="E689" t="s">
        <v>10</v>
      </c>
      <c r="F689" t="s">
        <v>1114</v>
      </c>
      <c r="G689" t="s">
        <v>161</v>
      </c>
      <c r="H689" t="s">
        <v>1472</v>
      </c>
      <c r="I689" t="s">
        <v>1452</v>
      </c>
      <c r="J689" t="s">
        <v>1475</v>
      </c>
      <c r="K689" t="s">
        <v>1454</v>
      </c>
      <c r="L689" t="s">
        <v>1461</v>
      </c>
      <c r="M689">
        <v>1</v>
      </c>
      <c r="N689">
        <v>0.5</v>
      </c>
      <c r="O689" t="s">
        <v>1462</v>
      </c>
      <c r="P689" t="s">
        <v>1448</v>
      </c>
      <c r="Q689" t="s">
        <v>1455</v>
      </c>
    </row>
    <row r="690" spans="1:17" x14ac:dyDescent="0.25">
      <c r="A690" t="s">
        <v>8</v>
      </c>
      <c r="B690" t="s">
        <v>1075</v>
      </c>
      <c r="C690" t="s">
        <v>14</v>
      </c>
      <c r="D690" t="s">
        <v>21</v>
      </c>
      <c r="E690" t="s">
        <v>14</v>
      </c>
      <c r="F690" t="s">
        <v>1115</v>
      </c>
      <c r="G690" t="s">
        <v>163</v>
      </c>
      <c r="H690" t="s">
        <v>1472</v>
      </c>
      <c r="I690" t="s">
        <v>1452</v>
      </c>
      <c r="J690" t="s">
        <v>1475</v>
      </c>
      <c r="K690" t="s">
        <v>1454</v>
      </c>
      <c r="L690" t="s">
        <v>1461</v>
      </c>
      <c r="M690">
        <v>0.8</v>
      </c>
      <c r="N690">
        <v>0.5</v>
      </c>
      <c r="O690" t="s">
        <v>1462</v>
      </c>
      <c r="P690" t="s">
        <v>1448</v>
      </c>
      <c r="Q690" t="s">
        <v>1455</v>
      </c>
    </row>
    <row r="691" spans="1:17" x14ac:dyDescent="0.25">
      <c r="A691" t="s">
        <v>8</v>
      </c>
      <c r="B691" t="s">
        <v>1075</v>
      </c>
      <c r="C691" t="s">
        <v>14</v>
      </c>
      <c r="D691" t="s">
        <v>21</v>
      </c>
      <c r="E691" t="s">
        <v>21</v>
      </c>
      <c r="F691" t="s">
        <v>1116</v>
      </c>
      <c r="G691" t="s">
        <v>165</v>
      </c>
      <c r="H691" t="s">
        <v>1472</v>
      </c>
      <c r="I691" t="s">
        <v>1452</v>
      </c>
      <c r="J691" t="s">
        <v>1475</v>
      </c>
      <c r="K691" t="s">
        <v>1454</v>
      </c>
      <c r="L691" t="s">
        <v>1461</v>
      </c>
      <c r="M691">
        <v>0.6</v>
      </c>
      <c r="N691">
        <v>0.5</v>
      </c>
      <c r="O691" t="s">
        <v>1462</v>
      </c>
      <c r="P691" t="s">
        <v>1448</v>
      </c>
      <c r="Q691" t="s">
        <v>1455</v>
      </c>
    </row>
    <row r="692" spans="1:17" x14ac:dyDescent="0.25">
      <c r="A692" t="s">
        <v>8</v>
      </c>
      <c r="B692" t="s">
        <v>1075</v>
      </c>
      <c r="C692" t="s">
        <v>14</v>
      </c>
      <c r="D692" t="s">
        <v>21</v>
      </c>
      <c r="E692" t="s">
        <v>24</v>
      </c>
      <c r="F692" t="s">
        <v>1117</v>
      </c>
      <c r="G692" t="s">
        <v>167</v>
      </c>
      <c r="H692" t="s">
        <v>1472</v>
      </c>
      <c r="I692" t="s">
        <v>1452</v>
      </c>
      <c r="J692" t="s">
        <v>1475</v>
      </c>
      <c r="K692" t="s">
        <v>1454</v>
      </c>
      <c r="L692" t="s">
        <v>1461</v>
      </c>
      <c r="M692">
        <v>0.4</v>
      </c>
      <c r="N692">
        <v>0.5</v>
      </c>
      <c r="O692" t="s">
        <v>1462</v>
      </c>
      <c r="P692" t="s">
        <v>1448</v>
      </c>
      <c r="Q692" t="s">
        <v>1455</v>
      </c>
    </row>
    <row r="693" spans="1:17" x14ac:dyDescent="0.25">
      <c r="A693" t="s">
        <v>8</v>
      </c>
      <c r="B693" t="s">
        <v>1075</v>
      </c>
      <c r="C693" t="s">
        <v>14</v>
      </c>
      <c r="D693" t="s">
        <v>21</v>
      </c>
      <c r="E693" t="s">
        <v>27</v>
      </c>
      <c r="F693" t="s">
        <v>1118</v>
      </c>
      <c r="G693" t="s">
        <v>169</v>
      </c>
      <c r="H693" t="s">
        <v>1472</v>
      </c>
      <c r="I693" t="s">
        <v>1452</v>
      </c>
      <c r="J693" t="s">
        <v>1475</v>
      </c>
      <c r="K693" t="s">
        <v>1454</v>
      </c>
      <c r="L693" t="s">
        <v>1461</v>
      </c>
      <c r="M693">
        <v>0.2</v>
      </c>
      <c r="N693">
        <v>0.5</v>
      </c>
      <c r="O693" t="s">
        <v>1462</v>
      </c>
      <c r="P693" t="s">
        <v>1448</v>
      </c>
      <c r="Q693" t="s">
        <v>1455</v>
      </c>
    </row>
    <row r="694" spans="1:17" x14ac:dyDescent="0.25">
      <c r="A694" t="s">
        <v>8</v>
      </c>
      <c r="B694" t="s">
        <v>1075</v>
      </c>
      <c r="C694" t="s">
        <v>14</v>
      </c>
      <c r="D694" t="s">
        <v>21</v>
      </c>
      <c r="E694" t="s">
        <v>30</v>
      </c>
      <c r="F694" t="s">
        <v>1119</v>
      </c>
      <c r="G694" t="s">
        <v>171</v>
      </c>
      <c r="H694" t="s">
        <v>1472</v>
      </c>
      <c r="I694" t="s">
        <v>1452</v>
      </c>
      <c r="J694" t="s">
        <v>1475</v>
      </c>
      <c r="K694" t="s">
        <v>1454</v>
      </c>
      <c r="L694" t="s">
        <v>1461</v>
      </c>
      <c r="M694">
        <v>0</v>
      </c>
      <c r="N694">
        <v>0.5</v>
      </c>
      <c r="O694" t="s">
        <v>1462</v>
      </c>
      <c r="P694" t="s">
        <v>1448</v>
      </c>
      <c r="Q694" t="s">
        <v>1455</v>
      </c>
    </row>
    <row r="695" spans="1:17" x14ac:dyDescent="0.25">
      <c r="A695" t="s">
        <v>8</v>
      </c>
      <c r="B695" t="s">
        <v>1075</v>
      </c>
      <c r="C695" t="s">
        <v>14</v>
      </c>
      <c r="D695" t="s">
        <v>21</v>
      </c>
      <c r="E695" t="s">
        <v>33</v>
      </c>
      <c r="F695" t="s">
        <v>1120</v>
      </c>
      <c r="G695" t="s">
        <v>1099</v>
      </c>
      <c r="H695" t="s">
        <v>1472</v>
      </c>
      <c r="I695" t="s">
        <v>1452</v>
      </c>
      <c r="J695" t="s">
        <v>1475</v>
      </c>
      <c r="K695" t="s">
        <v>1454</v>
      </c>
      <c r="L695" t="s">
        <v>1461</v>
      </c>
      <c r="M695">
        <v>0</v>
      </c>
      <c r="N695">
        <v>0.5</v>
      </c>
      <c r="O695" t="s">
        <v>1462</v>
      </c>
      <c r="P695" t="s">
        <v>1448</v>
      </c>
      <c r="Q695" t="s">
        <v>1455</v>
      </c>
    </row>
    <row r="696" spans="1:17" x14ac:dyDescent="0.25">
      <c r="A696" t="s">
        <v>8</v>
      </c>
      <c r="B696" t="s">
        <v>1075</v>
      </c>
      <c r="C696" t="s">
        <v>21</v>
      </c>
      <c r="D696" t="s">
        <v>10</v>
      </c>
      <c r="E696" t="s">
        <v>10</v>
      </c>
      <c r="F696" t="s">
        <v>1121</v>
      </c>
      <c r="G696" t="s">
        <v>133</v>
      </c>
      <c r="H696" t="s">
        <v>1472</v>
      </c>
      <c r="I696" t="s">
        <v>1449</v>
      </c>
      <c r="J696" t="s">
        <v>1475</v>
      </c>
      <c r="K696" t="s">
        <v>1454</v>
      </c>
      <c r="L696" t="s">
        <v>1461</v>
      </c>
      <c r="M696">
        <v>1</v>
      </c>
      <c r="N696">
        <v>0.5</v>
      </c>
      <c r="O696" t="s">
        <v>1462</v>
      </c>
      <c r="P696" t="s">
        <v>1448</v>
      </c>
      <c r="Q696" t="s">
        <v>1455</v>
      </c>
    </row>
    <row r="697" spans="1:17" x14ac:dyDescent="0.25">
      <c r="A697" t="s">
        <v>8</v>
      </c>
      <c r="B697" t="s">
        <v>1075</v>
      </c>
      <c r="C697" t="s">
        <v>21</v>
      </c>
      <c r="D697" t="s">
        <v>10</v>
      </c>
      <c r="E697" t="s">
        <v>14</v>
      </c>
      <c r="F697" t="s">
        <v>1122</v>
      </c>
      <c r="G697" t="s">
        <v>135</v>
      </c>
      <c r="H697" t="s">
        <v>1472</v>
      </c>
      <c r="I697" t="s">
        <v>1449</v>
      </c>
      <c r="J697" t="s">
        <v>1475</v>
      </c>
      <c r="K697" t="s">
        <v>1454</v>
      </c>
      <c r="L697" t="s">
        <v>1461</v>
      </c>
      <c r="M697">
        <v>0.8</v>
      </c>
      <c r="N697">
        <v>0.5</v>
      </c>
      <c r="O697" t="s">
        <v>1462</v>
      </c>
      <c r="P697" t="s">
        <v>1448</v>
      </c>
      <c r="Q697" t="s">
        <v>1455</v>
      </c>
    </row>
    <row r="698" spans="1:17" x14ac:dyDescent="0.25">
      <c r="A698" t="s">
        <v>8</v>
      </c>
      <c r="B698" t="s">
        <v>1075</v>
      </c>
      <c r="C698" t="s">
        <v>21</v>
      </c>
      <c r="D698" t="s">
        <v>10</v>
      </c>
      <c r="E698" t="s">
        <v>21</v>
      </c>
      <c r="F698" t="s">
        <v>1123</v>
      </c>
      <c r="G698" t="s">
        <v>137</v>
      </c>
      <c r="H698" t="s">
        <v>1472</v>
      </c>
      <c r="I698" t="s">
        <v>1449</v>
      </c>
      <c r="J698" t="s">
        <v>1475</v>
      </c>
      <c r="K698" t="s">
        <v>1454</v>
      </c>
      <c r="L698" t="s">
        <v>1461</v>
      </c>
      <c r="M698">
        <v>0.6</v>
      </c>
      <c r="N698">
        <v>0.5</v>
      </c>
      <c r="O698" t="s">
        <v>1462</v>
      </c>
      <c r="P698" t="s">
        <v>1448</v>
      </c>
      <c r="Q698" t="s">
        <v>1455</v>
      </c>
    </row>
    <row r="699" spans="1:17" x14ac:dyDescent="0.25">
      <c r="A699" t="s">
        <v>8</v>
      </c>
      <c r="B699" t="s">
        <v>1075</v>
      </c>
      <c r="C699" t="s">
        <v>21</v>
      </c>
      <c r="D699" t="s">
        <v>10</v>
      </c>
      <c r="E699" t="s">
        <v>24</v>
      </c>
      <c r="F699" t="s">
        <v>1124</v>
      </c>
      <c r="G699" t="s">
        <v>139</v>
      </c>
      <c r="H699" t="s">
        <v>1472</v>
      </c>
      <c r="I699" t="s">
        <v>1449</v>
      </c>
      <c r="J699" t="s">
        <v>1475</v>
      </c>
      <c r="K699" t="s">
        <v>1454</v>
      </c>
      <c r="L699" t="s">
        <v>1461</v>
      </c>
      <c r="M699">
        <v>0.4</v>
      </c>
      <c r="N699">
        <v>0.5</v>
      </c>
      <c r="O699" t="s">
        <v>1462</v>
      </c>
      <c r="P699" t="s">
        <v>1448</v>
      </c>
      <c r="Q699" t="s">
        <v>1455</v>
      </c>
    </row>
    <row r="700" spans="1:17" x14ac:dyDescent="0.25">
      <c r="A700" t="s">
        <v>8</v>
      </c>
      <c r="B700" t="s">
        <v>1075</v>
      </c>
      <c r="C700" t="s">
        <v>21</v>
      </c>
      <c r="D700" t="s">
        <v>10</v>
      </c>
      <c r="E700" t="s">
        <v>27</v>
      </c>
      <c r="F700" t="s">
        <v>1125</v>
      </c>
      <c r="G700" t="s">
        <v>141</v>
      </c>
      <c r="H700" t="s">
        <v>1472</v>
      </c>
      <c r="I700" t="s">
        <v>1449</v>
      </c>
      <c r="J700" t="s">
        <v>1475</v>
      </c>
      <c r="K700" t="s">
        <v>1454</v>
      </c>
      <c r="L700" t="s">
        <v>1461</v>
      </c>
      <c r="M700">
        <v>0.2</v>
      </c>
      <c r="N700">
        <v>0.5</v>
      </c>
      <c r="O700" t="s">
        <v>1462</v>
      </c>
      <c r="P700" t="s">
        <v>1448</v>
      </c>
      <c r="Q700" t="s">
        <v>1455</v>
      </c>
    </row>
    <row r="701" spans="1:17" x14ac:dyDescent="0.25">
      <c r="A701" t="s">
        <v>8</v>
      </c>
      <c r="B701" t="s">
        <v>1075</v>
      </c>
      <c r="C701" t="s">
        <v>21</v>
      </c>
      <c r="D701" t="s">
        <v>10</v>
      </c>
      <c r="E701" t="s">
        <v>30</v>
      </c>
      <c r="F701" t="s">
        <v>1126</v>
      </c>
      <c r="G701" t="s">
        <v>143</v>
      </c>
      <c r="H701" t="s">
        <v>1472</v>
      </c>
      <c r="I701" t="s">
        <v>1449</v>
      </c>
      <c r="J701" t="s">
        <v>1475</v>
      </c>
      <c r="K701" t="s">
        <v>1454</v>
      </c>
      <c r="L701" t="s">
        <v>1461</v>
      </c>
      <c r="M701">
        <v>0</v>
      </c>
      <c r="N701">
        <v>0.5</v>
      </c>
      <c r="O701" t="s">
        <v>1462</v>
      </c>
      <c r="P701" t="s">
        <v>1448</v>
      </c>
      <c r="Q701" t="s">
        <v>1455</v>
      </c>
    </row>
    <row r="702" spans="1:17" x14ac:dyDescent="0.25">
      <c r="A702" t="s">
        <v>8</v>
      </c>
      <c r="B702" t="s">
        <v>1075</v>
      </c>
      <c r="C702" t="s">
        <v>21</v>
      </c>
      <c r="D702" t="s">
        <v>10</v>
      </c>
      <c r="E702" t="s">
        <v>33</v>
      </c>
      <c r="F702" t="s">
        <v>1127</v>
      </c>
      <c r="G702" t="s">
        <v>1083</v>
      </c>
      <c r="H702" t="s">
        <v>1472</v>
      </c>
      <c r="I702" t="s">
        <v>1449</v>
      </c>
      <c r="J702" t="s">
        <v>1475</v>
      </c>
      <c r="K702" t="s">
        <v>1454</v>
      </c>
      <c r="L702" t="s">
        <v>1461</v>
      </c>
      <c r="M702">
        <v>0</v>
      </c>
      <c r="N702">
        <v>0.5</v>
      </c>
      <c r="O702" t="s">
        <v>1462</v>
      </c>
      <c r="P702" t="s">
        <v>1448</v>
      </c>
      <c r="Q702" t="s">
        <v>1455</v>
      </c>
    </row>
    <row r="703" spans="1:17" x14ac:dyDescent="0.25">
      <c r="A703" t="s">
        <v>8</v>
      </c>
      <c r="B703" t="s">
        <v>1075</v>
      </c>
      <c r="C703" t="s">
        <v>21</v>
      </c>
      <c r="D703" t="s">
        <v>14</v>
      </c>
      <c r="E703" t="s">
        <v>10</v>
      </c>
      <c r="F703" t="s">
        <v>1128</v>
      </c>
      <c r="G703" t="s">
        <v>147</v>
      </c>
      <c r="H703" t="s">
        <v>1472</v>
      </c>
      <c r="I703" t="s">
        <v>1451</v>
      </c>
      <c r="J703" t="s">
        <v>1475</v>
      </c>
      <c r="K703" t="s">
        <v>1454</v>
      </c>
      <c r="L703" t="s">
        <v>1461</v>
      </c>
      <c r="M703">
        <v>1</v>
      </c>
      <c r="N703">
        <v>0.5</v>
      </c>
      <c r="O703" t="s">
        <v>1462</v>
      </c>
      <c r="P703" t="s">
        <v>1448</v>
      </c>
      <c r="Q703" t="s">
        <v>1455</v>
      </c>
    </row>
    <row r="704" spans="1:17" x14ac:dyDescent="0.25">
      <c r="A704" t="s">
        <v>8</v>
      </c>
      <c r="B704" t="s">
        <v>1075</v>
      </c>
      <c r="C704" t="s">
        <v>21</v>
      </c>
      <c r="D704" t="s">
        <v>14</v>
      </c>
      <c r="E704" t="s">
        <v>14</v>
      </c>
      <c r="F704" t="s">
        <v>1129</v>
      </c>
      <c r="G704" t="s">
        <v>149</v>
      </c>
      <c r="H704" t="s">
        <v>1472</v>
      </c>
      <c r="I704" t="s">
        <v>1451</v>
      </c>
      <c r="J704" t="s">
        <v>1475</v>
      </c>
      <c r="K704" t="s">
        <v>1454</v>
      </c>
      <c r="L704" t="s">
        <v>1461</v>
      </c>
      <c r="M704">
        <v>0.8</v>
      </c>
      <c r="N704">
        <v>0.5</v>
      </c>
      <c r="O704" t="s">
        <v>1462</v>
      </c>
      <c r="P704" t="s">
        <v>1448</v>
      </c>
      <c r="Q704" t="s">
        <v>1455</v>
      </c>
    </row>
    <row r="705" spans="1:17" x14ac:dyDescent="0.25">
      <c r="A705" t="s">
        <v>8</v>
      </c>
      <c r="B705" t="s">
        <v>1075</v>
      </c>
      <c r="C705" t="s">
        <v>21</v>
      </c>
      <c r="D705" t="s">
        <v>14</v>
      </c>
      <c r="E705" t="s">
        <v>21</v>
      </c>
      <c r="F705" t="s">
        <v>1130</v>
      </c>
      <c r="G705" t="s">
        <v>151</v>
      </c>
      <c r="H705" t="s">
        <v>1472</v>
      </c>
      <c r="I705" t="s">
        <v>1451</v>
      </c>
      <c r="J705" t="s">
        <v>1475</v>
      </c>
      <c r="K705" t="s">
        <v>1454</v>
      </c>
      <c r="L705" t="s">
        <v>1461</v>
      </c>
      <c r="M705">
        <v>0.6</v>
      </c>
      <c r="N705">
        <v>0.5</v>
      </c>
      <c r="O705" t="s">
        <v>1462</v>
      </c>
      <c r="P705" t="s">
        <v>1448</v>
      </c>
      <c r="Q705" t="s">
        <v>1455</v>
      </c>
    </row>
    <row r="706" spans="1:17" x14ac:dyDescent="0.25">
      <c r="A706" t="s">
        <v>8</v>
      </c>
      <c r="B706" t="s">
        <v>1075</v>
      </c>
      <c r="C706" t="s">
        <v>21</v>
      </c>
      <c r="D706" t="s">
        <v>14</v>
      </c>
      <c r="E706" t="s">
        <v>24</v>
      </c>
      <c r="F706" t="s">
        <v>1131</v>
      </c>
      <c r="G706" t="s">
        <v>153</v>
      </c>
      <c r="H706" t="s">
        <v>1472</v>
      </c>
      <c r="I706" t="s">
        <v>1451</v>
      </c>
      <c r="J706" t="s">
        <v>1475</v>
      </c>
      <c r="K706" t="s">
        <v>1454</v>
      </c>
      <c r="L706" t="s">
        <v>1461</v>
      </c>
      <c r="M706">
        <v>0.4</v>
      </c>
      <c r="N706">
        <v>0.5</v>
      </c>
      <c r="O706" t="s">
        <v>1462</v>
      </c>
      <c r="P706" t="s">
        <v>1448</v>
      </c>
      <c r="Q706" t="s">
        <v>1455</v>
      </c>
    </row>
    <row r="707" spans="1:17" x14ac:dyDescent="0.25">
      <c r="A707" t="s">
        <v>8</v>
      </c>
      <c r="B707" t="s">
        <v>1075</v>
      </c>
      <c r="C707" t="s">
        <v>21</v>
      </c>
      <c r="D707" t="s">
        <v>14</v>
      </c>
      <c r="E707" t="s">
        <v>27</v>
      </c>
      <c r="F707" t="s">
        <v>1132</v>
      </c>
      <c r="G707" t="s">
        <v>155</v>
      </c>
      <c r="H707" t="s">
        <v>1472</v>
      </c>
      <c r="I707" t="s">
        <v>1451</v>
      </c>
      <c r="J707" t="s">
        <v>1475</v>
      </c>
      <c r="K707" t="s">
        <v>1454</v>
      </c>
      <c r="L707" t="s">
        <v>1461</v>
      </c>
      <c r="M707">
        <v>0.2</v>
      </c>
      <c r="N707">
        <v>0.5</v>
      </c>
      <c r="O707" t="s">
        <v>1462</v>
      </c>
      <c r="P707" t="s">
        <v>1448</v>
      </c>
      <c r="Q707" t="s">
        <v>1455</v>
      </c>
    </row>
    <row r="708" spans="1:17" x14ac:dyDescent="0.25">
      <c r="A708" t="s">
        <v>8</v>
      </c>
      <c r="B708" t="s">
        <v>1075</v>
      </c>
      <c r="C708" t="s">
        <v>21</v>
      </c>
      <c r="D708" t="s">
        <v>14</v>
      </c>
      <c r="E708" t="s">
        <v>30</v>
      </c>
      <c r="F708" t="s">
        <v>1133</v>
      </c>
      <c r="G708" t="s">
        <v>157</v>
      </c>
      <c r="H708" t="s">
        <v>1472</v>
      </c>
      <c r="I708" t="s">
        <v>1451</v>
      </c>
      <c r="J708" t="s">
        <v>1475</v>
      </c>
      <c r="K708" t="s">
        <v>1454</v>
      </c>
      <c r="L708" t="s">
        <v>1461</v>
      </c>
      <c r="M708">
        <v>0</v>
      </c>
      <c r="N708">
        <v>0.5</v>
      </c>
      <c r="O708" t="s">
        <v>1462</v>
      </c>
      <c r="P708" t="s">
        <v>1448</v>
      </c>
      <c r="Q708" t="s">
        <v>1455</v>
      </c>
    </row>
    <row r="709" spans="1:17" x14ac:dyDescent="0.25">
      <c r="A709" t="s">
        <v>8</v>
      </c>
      <c r="B709" t="s">
        <v>1075</v>
      </c>
      <c r="C709" t="s">
        <v>21</v>
      </c>
      <c r="D709" t="s">
        <v>14</v>
      </c>
      <c r="E709" t="s">
        <v>33</v>
      </c>
      <c r="F709" t="s">
        <v>1134</v>
      </c>
      <c r="G709" t="s">
        <v>1091</v>
      </c>
      <c r="H709" t="s">
        <v>1472</v>
      </c>
      <c r="I709" t="s">
        <v>1451</v>
      </c>
      <c r="J709" t="s">
        <v>1475</v>
      </c>
      <c r="K709" t="s">
        <v>1454</v>
      </c>
      <c r="L709" t="s">
        <v>1461</v>
      </c>
      <c r="M709">
        <v>0</v>
      </c>
      <c r="N709">
        <v>0.5</v>
      </c>
      <c r="O709" t="s">
        <v>1462</v>
      </c>
      <c r="P709" t="s">
        <v>1448</v>
      </c>
      <c r="Q709" t="s">
        <v>1455</v>
      </c>
    </row>
    <row r="710" spans="1:17" x14ac:dyDescent="0.25">
      <c r="A710" t="s">
        <v>8</v>
      </c>
      <c r="B710" t="s">
        <v>1075</v>
      </c>
      <c r="C710" t="s">
        <v>21</v>
      </c>
      <c r="D710" t="s">
        <v>21</v>
      </c>
      <c r="E710" t="s">
        <v>10</v>
      </c>
      <c r="F710" t="s">
        <v>1135</v>
      </c>
      <c r="G710" t="s">
        <v>161</v>
      </c>
      <c r="H710" t="s">
        <v>1472</v>
      </c>
      <c r="I710" t="s">
        <v>1452</v>
      </c>
      <c r="J710" t="s">
        <v>1475</v>
      </c>
      <c r="K710" t="s">
        <v>1454</v>
      </c>
      <c r="L710" t="s">
        <v>1461</v>
      </c>
      <c r="M710">
        <v>1</v>
      </c>
      <c r="N710">
        <v>0.5</v>
      </c>
      <c r="O710" t="s">
        <v>1462</v>
      </c>
      <c r="P710" t="s">
        <v>1448</v>
      </c>
      <c r="Q710" t="s">
        <v>1455</v>
      </c>
    </row>
    <row r="711" spans="1:17" x14ac:dyDescent="0.25">
      <c r="A711" t="s">
        <v>8</v>
      </c>
      <c r="B711" t="s">
        <v>1075</v>
      </c>
      <c r="C711" t="s">
        <v>21</v>
      </c>
      <c r="D711" t="s">
        <v>21</v>
      </c>
      <c r="E711" t="s">
        <v>14</v>
      </c>
      <c r="F711" t="s">
        <v>1136</v>
      </c>
      <c r="G711" t="s">
        <v>163</v>
      </c>
      <c r="H711" t="s">
        <v>1472</v>
      </c>
      <c r="I711" t="s">
        <v>1452</v>
      </c>
      <c r="J711" t="s">
        <v>1475</v>
      </c>
      <c r="K711" t="s">
        <v>1454</v>
      </c>
      <c r="L711" t="s">
        <v>1461</v>
      </c>
      <c r="M711">
        <v>0.8</v>
      </c>
      <c r="N711">
        <v>0.5</v>
      </c>
      <c r="O711" t="s">
        <v>1462</v>
      </c>
      <c r="P711" t="s">
        <v>1448</v>
      </c>
      <c r="Q711" t="s">
        <v>1455</v>
      </c>
    </row>
    <row r="712" spans="1:17" x14ac:dyDescent="0.25">
      <c r="A712" t="s">
        <v>8</v>
      </c>
      <c r="B712" t="s">
        <v>1075</v>
      </c>
      <c r="C712" t="s">
        <v>21</v>
      </c>
      <c r="D712" t="s">
        <v>21</v>
      </c>
      <c r="E712" t="s">
        <v>21</v>
      </c>
      <c r="F712" t="s">
        <v>1137</v>
      </c>
      <c r="G712" t="s">
        <v>165</v>
      </c>
      <c r="H712" t="s">
        <v>1472</v>
      </c>
      <c r="I712" t="s">
        <v>1452</v>
      </c>
      <c r="J712" t="s">
        <v>1475</v>
      </c>
      <c r="K712" t="s">
        <v>1454</v>
      </c>
      <c r="L712" t="s">
        <v>1461</v>
      </c>
      <c r="M712">
        <v>0.6</v>
      </c>
      <c r="N712">
        <v>0.5</v>
      </c>
      <c r="O712" t="s">
        <v>1462</v>
      </c>
      <c r="P712" t="s">
        <v>1448</v>
      </c>
      <c r="Q712" t="s">
        <v>1455</v>
      </c>
    </row>
    <row r="713" spans="1:17" x14ac:dyDescent="0.25">
      <c r="A713" t="s">
        <v>8</v>
      </c>
      <c r="B713" t="s">
        <v>1075</v>
      </c>
      <c r="C713" t="s">
        <v>21</v>
      </c>
      <c r="D713" t="s">
        <v>21</v>
      </c>
      <c r="E713" t="s">
        <v>24</v>
      </c>
      <c r="F713" t="s">
        <v>1138</v>
      </c>
      <c r="G713" t="s">
        <v>167</v>
      </c>
      <c r="H713" t="s">
        <v>1472</v>
      </c>
      <c r="I713" t="s">
        <v>1452</v>
      </c>
      <c r="J713" t="s">
        <v>1475</v>
      </c>
      <c r="K713" t="s">
        <v>1454</v>
      </c>
      <c r="L713" t="s">
        <v>1461</v>
      </c>
      <c r="M713">
        <v>0.4</v>
      </c>
      <c r="N713">
        <v>0.5</v>
      </c>
      <c r="O713" t="s">
        <v>1462</v>
      </c>
      <c r="P713" t="s">
        <v>1448</v>
      </c>
      <c r="Q713" t="s">
        <v>1455</v>
      </c>
    </row>
    <row r="714" spans="1:17" x14ac:dyDescent="0.25">
      <c r="A714" t="s">
        <v>8</v>
      </c>
      <c r="B714" t="s">
        <v>1075</v>
      </c>
      <c r="C714" t="s">
        <v>21</v>
      </c>
      <c r="D714" t="s">
        <v>21</v>
      </c>
      <c r="E714" t="s">
        <v>27</v>
      </c>
      <c r="F714" t="s">
        <v>1139</v>
      </c>
      <c r="G714" t="s">
        <v>169</v>
      </c>
      <c r="H714" t="s">
        <v>1472</v>
      </c>
      <c r="I714" t="s">
        <v>1452</v>
      </c>
      <c r="J714" t="s">
        <v>1475</v>
      </c>
      <c r="K714" t="s">
        <v>1454</v>
      </c>
      <c r="L714" t="s">
        <v>1461</v>
      </c>
      <c r="M714">
        <v>0.2</v>
      </c>
      <c r="N714">
        <v>0.5</v>
      </c>
      <c r="O714" t="s">
        <v>1462</v>
      </c>
      <c r="P714" t="s">
        <v>1448</v>
      </c>
      <c r="Q714" t="s">
        <v>1455</v>
      </c>
    </row>
    <row r="715" spans="1:17" x14ac:dyDescent="0.25">
      <c r="A715" t="s">
        <v>8</v>
      </c>
      <c r="B715" t="s">
        <v>1075</v>
      </c>
      <c r="C715" t="s">
        <v>21</v>
      </c>
      <c r="D715" t="s">
        <v>21</v>
      </c>
      <c r="E715" t="s">
        <v>30</v>
      </c>
      <c r="F715" t="s">
        <v>1140</v>
      </c>
      <c r="G715" t="s">
        <v>171</v>
      </c>
      <c r="H715" t="s">
        <v>1472</v>
      </c>
      <c r="I715" t="s">
        <v>1452</v>
      </c>
      <c r="J715" t="s">
        <v>1475</v>
      </c>
      <c r="K715" t="s">
        <v>1454</v>
      </c>
      <c r="L715" t="s">
        <v>1461</v>
      </c>
      <c r="M715">
        <v>0</v>
      </c>
      <c r="N715">
        <v>0.5</v>
      </c>
      <c r="O715" t="s">
        <v>1462</v>
      </c>
      <c r="P715" t="s">
        <v>1448</v>
      </c>
      <c r="Q715" t="s">
        <v>1455</v>
      </c>
    </row>
    <row r="716" spans="1:17" x14ac:dyDescent="0.25">
      <c r="A716" t="s">
        <v>8</v>
      </c>
      <c r="B716" t="s">
        <v>1075</v>
      </c>
      <c r="C716" t="s">
        <v>21</v>
      </c>
      <c r="D716" t="s">
        <v>21</v>
      </c>
      <c r="E716" t="s">
        <v>33</v>
      </c>
      <c r="F716" t="s">
        <v>1141</v>
      </c>
      <c r="G716" t="s">
        <v>1099</v>
      </c>
      <c r="H716" t="s">
        <v>1472</v>
      </c>
      <c r="I716" t="s">
        <v>1452</v>
      </c>
      <c r="J716" t="s">
        <v>1475</v>
      </c>
      <c r="K716" t="s">
        <v>1454</v>
      </c>
      <c r="L716" t="s">
        <v>1461</v>
      </c>
      <c r="M716">
        <v>0</v>
      </c>
      <c r="N716">
        <v>0.5</v>
      </c>
      <c r="O716" t="s">
        <v>1462</v>
      </c>
      <c r="P716" t="s">
        <v>1448</v>
      </c>
      <c r="Q716" t="s">
        <v>1455</v>
      </c>
    </row>
    <row r="717" spans="1:17" x14ac:dyDescent="0.25">
      <c r="A717" t="s">
        <v>8</v>
      </c>
      <c r="B717" t="s">
        <v>1142</v>
      </c>
      <c r="C717" t="s">
        <v>10</v>
      </c>
      <c r="D717" t="s">
        <v>10</v>
      </c>
      <c r="E717" t="s">
        <v>10</v>
      </c>
      <c r="F717" t="s">
        <v>1143</v>
      </c>
      <c r="G717" t="s">
        <v>1144</v>
      </c>
      <c r="H717" t="s">
        <v>1472</v>
      </c>
      <c r="I717" t="s">
        <v>1449</v>
      </c>
      <c r="J717" t="s">
        <v>1475</v>
      </c>
      <c r="K717" t="s">
        <v>1446</v>
      </c>
      <c r="L717" t="s">
        <v>1075</v>
      </c>
      <c r="M717">
        <v>1</v>
      </c>
      <c r="N717">
        <v>0.5</v>
      </c>
      <c r="O717" t="s">
        <v>1462</v>
      </c>
      <c r="P717" t="s">
        <v>1447</v>
      </c>
      <c r="Q717" t="s">
        <v>1455</v>
      </c>
    </row>
    <row r="718" spans="1:17" x14ac:dyDescent="0.25">
      <c r="A718" t="s">
        <v>8</v>
      </c>
      <c r="B718" t="s">
        <v>1142</v>
      </c>
      <c r="C718" t="s">
        <v>10</v>
      </c>
      <c r="D718" t="s">
        <v>10</v>
      </c>
      <c r="E718" t="s">
        <v>14</v>
      </c>
      <c r="F718" t="s">
        <v>1145</v>
      </c>
      <c r="G718" t="s">
        <v>1146</v>
      </c>
      <c r="H718" t="s">
        <v>1472</v>
      </c>
      <c r="I718" t="s">
        <v>1449</v>
      </c>
      <c r="J718" t="s">
        <v>1475</v>
      </c>
      <c r="K718" t="s">
        <v>1446</v>
      </c>
      <c r="L718" t="s">
        <v>1075</v>
      </c>
      <c r="M718">
        <v>0.5</v>
      </c>
      <c r="N718">
        <v>0.5</v>
      </c>
      <c r="O718" t="s">
        <v>1462</v>
      </c>
      <c r="P718" t="s">
        <v>1447</v>
      </c>
      <c r="Q718" t="s">
        <v>1455</v>
      </c>
    </row>
    <row r="719" spans="1:17" x14ac:dyDescent="0.25">
      <c r="A719" t="s">
        <v>8</v>
      </c>
      <c r="B719" t="s">
        <v>1142</v>
      </c>
      <c r="C719" t="s">
        <v>10</v>
      </c>
      <c r="D719" t="s">
        <v>10</v>
      </c>
      <c r="E719" t="s">
        <v>21</v>
      </c>
      <c r="F719" t="s">
        <v>1147</v>
      </c>
      <c r="G719" t="s">
        <v>225</v>
      </c>
      <c r="H719" t="s">
        <v>1472</v>
      </c>
      <c r="I719" t="s">
        <v>1449</v>
      </c>
      <c r="J719" t="s">
        <v>1475</v>
      </c>
      <c r="K719" t="s">
        <v>1446</v>
      </c>
      <c r="L719" t="s">
        <v>1075</v>
      </c>
      <c r="M719">
        <v>0.25</v>
      </c>
      <c r="N719">
        <v>0.5</v>
      </c>
      <c r="O719" t="s">
        <v>1462</v>
      </c>
      <c r="P719" t="s">
        <v>1447</v>
      </c>
      <c r="Q719" t="s">
        <v>1455</v>
      </c>
    </row>
    <row r="720" spans="1:17" x14ac:dyDescent="0.25">
      <c r="A720" t="s">
        <v>8</v>
      </c>
      <c r="B720" t="s">
        <v>1142</v>
      </c>
      <c r="C720" t="s">
        <v>10</v>
      </c>
      <c r="D720" t="s">
        <v>10</v>
      </c>
      <c r="E720" t="s">
        <v>24</v>
      </c>
      <c r="F720" t="s">
        <v>1148</v>
      </c>
      <c r="G720" t="s">
        <v>1149</v>
      </c>
      <c r="H720" t="s">
        <v>1472</v>
      </c>
      <c r="I720" t="s">
        <v>1449</v>
      </c>
      <c r="J720" t="s">
        <v>1475</v>
      </c>
      <c r="K720" t="s">
        <v>1446</v>
      </c>
      <c r="L720" t="s">
        <v>1075</v>
      </c>
      <c r="M720">
        <v>0</v>
      </c>
      <c r="N720">
        <v>0.5</v>
      </c>
      <c r="O720" t="s">
        <v>1462</v>
      </c>
      <c r="P720" t="s">
        <v>1447</v>
      </c>
      <c r="Q720" t="s">
        <v>1455</v>
      </c>
    </row>
    <row r="721" spans="1:17" x14ac:dyDescent="0.25">
      <c r="A721" t="s">
        <v>8</v>
      </c>
      <c r="B721" t="s">
        <v>1142</v>
      </c>
      <c r="C721" t="s">
        <v>10</v>
      </c>
      <c r="D721" t="s">
        <v>14</v>
      </c>
      <c r="E721" t="s">
        <v>10</v>
      </c>
      <c r="F721" t="s">
        <v>1150</v>
      </c>
      <c r="G721" t="s">
        <v>1151</v>
      </c>
      <c r="H721" t="s">
        <v>1472</v>
      </c>
      <c r="I721" t="s">
        <v>1451</v>
      </c>
      <c r="J721" t="s">
        <v>1475</v>
      </c>
      <c r="K721" t="s">
        <v>1446</v>
      </c>
      <c r="L721" t="s">
        <v>1075</v>
      </c>
      <c r="M721">
        <v>1</v>
      </c>
      <c r="N721">
        <v>0.5</v>
      </c>
      <c r="O721" t="s">
        <v>1462</v>
      </c>
      <c r="P721" t="s">
        <v>1447</v>
      </c>
      <c r="Q721" t="s">
        <v>1455</v>
      </c>
    </row>
    <row r="722" spans="1:17" x14ac:dyDescent="0.25">
      <c r="A722" t="s">
        <v>8</v>
      </c>
      <c r="B722" t="s">
        <v>1142</v>
      </c>
      <c r="C722" t="s">
        <v>10</v>
      </c>
      <c r="D722" t="s">
        <v>14</v>
      </c>
      <c r="E722" t="s">
        <v>14</v>
      </c>
      <c r="F722" t="s">
        <v>1152</v>
      </c>
      <c r="G722" t="s">
        <v>1153</v>
      </c>
      <c r="H722" t="s">
        <v>1472</v>
      </c>
      <c r="I722" t="s">
        <v>1451</v>
      </c>
      <c r="J722" t="s">
        <v>1475</v>
      </c>
      <c r="K722" t="s">
        <v>1446</v>
      </c>
      <c r="L722" t="s">
        <v>1075</v>
      </c>
      <c r="M722">
        <v>0.5</v>
      </c>
      <c r="N722">
        <v>0.5</v>
      </c>
      <c r="O722" t="s">
        <v>1462</v>
      </c>
      <c r="P722" t="s">
        <v>1447</v>
      </c>
      <c r="Q722" t="s">
        <v>1455</v>
      </c>
    </row>
    <row r="723" spans="1:17" x14ac:dyDescent="0.25">
      <c r="A723" t="s">
        <v>8</v>
      </c>
      <c r="B723" t="s">
        <v>1142</v>
      </c>
      <c r="C723" t="s">
        <v>10</v>
      </c>
      <c r="D723" t="s">
        <v>14</v>
      </c>
      <c r="E723" t="s">
        <v>21</v>
      </c>
      <c r="F723" t="s">
        <v>1154</v>
      </c>
      <c r="G723" t="s">
        <v>232</v>
      </c>
      <c r="H723" t="s">
        <v>1472</v>
      </c>
      <c r="I723" t="s">
        <v>1451</v>
      </c>
      <c r="J723" t="s">
        <v>1475</v>
      </c>
      <c r="K723" t="s">
        <v>1446</v>
      </c>
      <c r="L723" t="s">
        <v>1075</v>
      </c>
      <c r="M723">
        <v>0.25</v>
      </c>
      <c r="N723">
        <v>0.5</v>
      </c>
      <c r="O723" t="s">
        <v>1462</v>
      </c>
      <c r="P723" t="s">
        <v>1447</v>
      </c>
      <c r="Q723" t="s">
        <v>1455</v>
      </c>
    </row>
    <row r="724" spans="1:17" x14ac:dyDescent="0.25">
      <c r="A724" t="s">
        <v>8</v>
      </c>
      <c r="B724" t="s">
        <v>1142</v>
      </c>
      <c r="C724" t="s">
        <v>10</v>
      </c>
      <c r="D724" t="s">
        <v>14</v>
      </c>
      <c r="E724" t="s">
        <v>24</v>
      </c>
      <c r="F724" t="s">
        <v>1155</v>
      </c>
      <c r="G724" t="s">
        <v>1156</v>
      </c>
      <c r="H724" t="s">
        <v>1472</v>
      </c>
      <c r="I724" t="s">
        <v>1451</v>
      </c>
      <c r="J724" t="s">
        <v>1475</v>
      </c>
      <c r="K724" t="s">
        <v>1446</v>
      </c>
      <c r="L724" t="s">
        <v>1075</v>
      </c>
      <c r="M724">
        <v>0</v>
      </c>
      <c r="N724">
        <v>0.5</v>
      </c>
      <c r="O724" t="s">
        <v>1462</v>
      </c>
      <c r="P724" t="s">
        <v>1447</v>
      </c>
      <c r="Q724" t="s">
        <v>1455</v>
      </c>
    </row>
    <row r="725" spans="1:17" x14ac:dyDescent="0.25">
      <c r="A725" t="s">
        <v>8</v>
      </c>
      <c r="B725" t="s">
        <v>1142</v>
      </c>
      <c r="C725" t="s">
        <v>10</v>
      </c>
      <c r="D725" t="s">
        <v>21</v>
      </c>
      <c r="E725" t="s">
        <v>10</v>
      </c>
      <c r="F725" t="s">
        <v>1157</v>
      </c>
      <c r="G725" t="s">
        <v>1158</v>
      </c>
      <c r="H725" t="s">
        <v>1472</v>
      </c>
      <c r="I725" t="s">
        <v>1452</v>
      </c>
      <c r="J725" t="s">
        <v>1475</v>
      </c>
      <c r="K725" t="s">
        <v>1446</v>
      </c>
      <c r="L725" t="s">
        <v>1075</v>
      </c>
      <c r="M725">
        <v>1</v>
      </c>
      <c r="N725">
        <v>0.5</v>
      </c>
      <c r="O725" t="s">
        <v>1462</v>
      </c>
      <c r="P725" t="s">
        <v>1447</v>
      </c>
      <c r="Q725" t="s">
        <v>1455</v>
      </c>
    </row>
    <row r="726" spans="1:17" x14ac:dyDescent="0.25">
      <c r="A726" t="s">
        <v>8</v>
      </c>
      <c r="B726" t="s">
        <v>1142</v>
      </c>
      <c r="C726" t="s">
        <v>10</v>
      </c>
      <c r="D726" t="s">
        <v>21</v>
      </c>
      <c r="E726" t="s">
        <v>14</v>
      </c>
      <c r="F726" t="s">
        <v>1159</v>
      </c>
      <c r="G726" t="s">
        <v>1160</v>
      </c>
      <c r="H726" t="s">
        <v>1472</v>
      </c>
      <c r="I726" t="s">
        <v>1452</v>
      </c>
      <c r="J726" t="s">
        <v>1475</v>
      </c>
      <c r="K726" t="s">
        <v>1446</v>
      </c>
      <c r="L726" t="s">
        <v>1075</v>
      </c>
      <c r="M726">
        <v>0.5</v>
      </c>
      <c r="N726">
        <v>0.5</v>
      </c>
      <c r="O726" t="s">
        <v>1462</v>
      </c>
      <c r="P726" t="s">
        <v>1447</v>
      </c>
      <c r="Q726" t="s">
        <v>1455</v>
      </c>
    </row>
    <row r="727" spans="1:17" x14ac:dyDescent="0.25">
      <c r="A727" t="s">
        <v>8</v>
      </c>
      <c r="B727" t="s">
        <v>1142</v>
      </c>
      <c r="C727" t="s">
        <v>10</v>
      </c>
      <c r="D727" t="s">
        <v>21</v>
      </c>
      <c r="E727" t="s">
        <v>21</v>
      </c>
      <c r="F727" t="s">
        <v>1161</v>
      </c>
      <c r="G727" t="s">
        <v>239</v>
      </c>
      <c r="H727" t="s">
        <v>1472</v>
      </c>
      <c r="I727" t="s">
        <v>1452</v>
      </c>
      <c r="J727" t="s">
        <v>1475</v>
      </c>
      <c r="K727" t="s">
        <v>1446</v>
      </c>
      <c r="L727" t="s">
        <v>1075</v>
      </c>
      <c r="M727">
        <v>0.25</v>
      </c>
      <c r="N727">
        <v>0.5</v>
      </c>
      <c r="O727" t="s">
        <v>1462</v>
      </c>
      <c r="P727" t="s">
        <v>1447</v>
      </c>
      <c r="Q727" t="s">
        <v>1455</v>
      </c>
    </row>
    <row r="728" spans="1:17" x14ac:dyDescent="0.25">
      <c r="A728" t="s">
        <v>8</v>
      </c>
      <c r="B728" t="s">
        <v>1142</v>
      </c>
      <c r="C728" t="s">
        <v>10</v>
      </c>
      <c r="D728" t="s">
        <v>21</v>
      </c>
      <c r="E728" t="s">
        <v>24</v>
      </c>
      <c r="F728" t="s">
        <v>1162</v>
      </c>
      <c r="G728" t="s">
        <v>1163</v>
      </c>
      <c r="H728" t="s">
        <v>1472</v>
      </c>
      <c r="I728" t="s">
        <v>1452</v>
      </c>
      <c r="J728" t="s">
        <v>1475</v>
      </c>
      <c r="K728" t="s">
        <v>1446</v>
      </c>
      <c r="L728" t="s">
        <v>1075</v>
      </c>
      <c r="M728">
        <v>0</v>
      </c>
      <c r="N728">
        <v>0.5</v>
      </c>
      <c r="O728" t="s">
        <v>1462</v>
      </c>
      <c r="P728" t="s">
        <v>1447</v>
      </c>
      <c r="Q728" t="s">
        <v>1455</v>
      </c>
    </row>
    <row r="729" spans="1:17" x14ac:dyDescent="0.25">
      <c r="A729" t="s">
        <v>8</v>
      </c>
      <c r="B729" t="s">
        <v>1142</v>
      </c>
      <c r="C729" t="s">
        <v>14</v>
      </c>
      <c r="D729" t="s">
        <v>10</v>
      </c>
      <c r="E729" t="s">
        <v>10</v>
      </c>
      <c r="F729" t="s">
        <v>1164</v>
      </c>
      <c r="G729" t="s">
        <v>1144</v>
      </c>
      <c r="H729" t="s">
        <v>1472</v>
      </c>
      <c r="I729" t="s">
        <v>1449</v>
      </c>
      <c r="J729" t="s">
        <v>1475</v>
      </c>
      <c r="K729" t="s">
        <v>1446</v>
      </c>
      <c r="L729" t="s">
        <v>1075</v>
      </c>
      <c r="M729">
        <v>1</v>
      </c>
      <c r="N729">
        <v>0.5</v>
      </c>
      <c r="O729" t="s">
        <v>1462</v>
      </c>
      <c r="P729" t="s">
        <v>1447</v>
      </c>
      <c r="Q729" t="s">
        <v>1455</v>
      </c>
    </row>
    <row r="730" spans="1:17" x14ac:dyDescent="0.25">
      <c r="A730" t="s">
        <v>8</v>
      </c>
      <c r="B730" t="s">
        <v>1142</v>
      </c>
      <c r="C730" t="s">
        <v>14</v>
      </c>
      <c r="D730" t="s">
        <v>10</v>
      </c>
      <c r="E730" t="s">
        <v>14</v>
      </c>
      <c r="F730" t="s">
        <v>1165</v>
      </c>
      <c r="G730" t="s">
        <v>1146</v>
      </c>
      <c r="H730" t="s">
        <v>1472</v>
      </c>
      <c r="I730" t="s">
        <v>1449</v>
      </c>
      <c r="J730" t="s">
        <v>1475</v>
      </c>
      <c r="K730" t="s">
        <v>1446</v>
      </c>
      <c r="L730" t="s">
        <v>1075</v>
      </c>
      <c r="M730">
        <v>0.5</v>
      </c>
      <c r="N730">
        <v>0.5</v>
      </c>
      <c r="O730" t="s">
        <v>1462</v>
      </c>
      <c r="P730" t="s">
        <v>1447</v>
      </c>
      <c r="Q730" t="s">
        <v>1455</v>
      </c>
    </row>
    <row r="731" spans="1:17" x14ac:dyDescent="0.25">
      <c r="A731" t="s">
        <v>8</v>
      </c>
      <c r="B731" t="s">
        <v>1142</v>
      </c>
      <c r="C731" t="s">
        <v>14</v>
      </c>
      <c r="D731" t="s">
        <v>10</v>
      </c>
      <c r="E731" t="s">
        <v>21</v>
      </c>
      <c r="F731" t="s">
        <v>1166</v>
      </c>
      <c r="G731" t="s">
        <v>225</v>
      </c>
      <c r="H731" t="s">
        <v>1472</v>
      </c>
      <c r="I731" t="s">
        <v>1449</v>
      </c>
      <c r="J731" t="s">
        <v>1475</v>
      </c>
      <c r="K731" t="s">
        <v>1446</v>
      </c>
      <c r="L731" t="s">
        <v>1075</v>
      </c>
      <c r="M731">
        <v>0.25</v>
      </c>
      <c r="N731">
        <v>0.5</v>
      </c>
      <c r="O731" t="s">
        <v>1462</v>
      </c>
      <c r="P731" t="s">
        <v>1447</v>
      </c>
      <c r="Q731" t="s">
        <v>1455</v>
      </c>
    </row>
    <row r="732" spans="1:17" x14ac:dyDescent="0.25">
      <c r="A732" t="s">
        <v>8</v>
      </c>
      <c r="B732" t="s">
        <v>1142</v>
      </c>
      <c r="C732" t="s">
        <v>14</v>
      </c>
      <c r="D732" t="s">
        <v>10</v>
      </c>
      <c r="E732" t="s">
        <v>24</v>
      </c>
      <c r="F732" t="s">
        <v>1167</v>
      </c>
      <c r="G732" t="s">
        <v>1149</v>
      </c>
      <c r="H732" t="s">
        <v>1472</v>
      </c>
      <c r="I732" t="s">
        <v>1449</v>
      </c>
      <c r="J732" t="s">
        <v>1475</v>
      </c>
      <c r="K732" t="s">
        <v>1446</v>
      </c>
      <c r="L732" t="s">
        <v>1075</v>
      </c>
      <c r="M732">
        <v>0</v>
      </c>
      <c r="N732">
        <v>0.5</v>
      </c>
      <c r="O732" t="s">
        <v>1462</v>
      </c>
      <c r="P732" t="s">
        <v>1447</v>
      </c>
      <c r="Q732" t="s">
        <v>1455</v>
      </c>
    </row>
    <row r="733" spans="1:17" x14ac:dyDescent="0.25">
      <c r="A733" t="s">
        <v>8</v>
      </c>
      <c r="B733" t="s">
        <v>1142</v>
      </c>
      <c r="C733" t="s">
        <v>14</v>
      </c>
      <c r="D733" t="s">
        <v>14</v>
      </c>
      <c r="E733" t="s">
        <v>10</v>
      </c>
      <c r="F733" t="s">
        <v>1168</v>
      </c>
      <c r="G733" t="s">
        <v>1151</v>
      </c>
      <c r="H733" t="s">
        <v>1472</v>
      </c>
      <c r="I733" t="s">
        <v>1451</v>
      </c>
      <c r="J733" t="s">
        <v>1475</v>
      </c>
      <c r="K733" t="s">
        <v>1446</v>
      </c>
      <c r="L733" t="s">
        <v>1075</v>
      </c>
      <c r="M733">
        <v>1</v>
      </c>
      <c r="N733">
        <v>0.5</v>
      </c>
      <c r="O733" t="s">
        <v>1462</v>
      </c>
      <c r="P733" t="s">
        <v>1447</v>
      </c>
      <c r="Q733" t="s">
        <v>1455</v>
      </c>
    </row>
    <row r="734" spans="1:17" x14ac:dyDescent="0.25">
      <c r="A734" t="s">
        <v>8</v>
      </c>
      <c r="B734" t="s">
        <v>1142</v>
      </c>
      <c r="C734" t="s">
        <v>14</v>
      </c>
      <c r="D734" t="s">
        <v>14</v>
      </c>
      <c r="E734" t="s">
        <v>14</v>
      </c>
      <c r="F734" t="s">
        <v>1169</v>
      </c>
      <c r="G734" t="s">
        <v>1153</v>
      </c>
      <c r="H734" t="s">
        <v>1472</v>
      </c>
      <c r="I734" t="s">
        <v>1451</v>
      </c>
      <c r="J734" t="s">
        <v>1475</v>
      </c>
      <c r="K734" t="s">
        <v>1446</v>
      </c>
      <c r="L734" t="s">
        <v>1075</v>
      </c>
      <c r="M734">
        <v>0.5</v>
      </c>
      <c r="N734">
        <v>0.5</v>
      </c>
      <c r="O734" t="s">
        <v>1462</v>
      </c>
      <c r="P734" t="s">
        <v>1447</v>
      </c>
      <c r="Q734" t="s">
        <v>1455</v>
      </c>
    </row>
    <row r="735" spans="1:17" x14ac:dyDescent="0.25">
      <c r="A735" t="s">
        <v>8</v>
      </c>
      <c r="B735" t="s">
        <v>1142</v>
      </c>
      <c r="C735" t="s">
        <v>14</v>
      </c>
      <c r="D735" t="s">
        <v>14</v>
      </c>
      <c r="E735" t="s">
        <v>21</v>
      </c>
      <c r="F735" t="s">
        <v>1170</v>
      </c>
      <c r="G735" t="s">
        <v>232</v>
      </c>
      <c r="H735" t="s">
        <v>1472</v>
      </c>
      <c r="I735" t="s">
        <v>1451</v>
      </c>
      <c r="J735" t="s">
        <v>1475</v>
      </c>
      <c r="K735" t="s">
        <v>1446</v>
      </c>
      <c r="L735" t="s">
        <v>1075</v>
      </c>
      <c r="M735">
        <v>0.25</v>
      </c>
      <c r="N735">
        <v>0.5</v>
      </c>
      <c r="O735" t="s">
        <v>1462</v>
      </c>
      <c r="P735" t="s">
        <v>1447</v>
      </c>
      <c r="Q735" t="s">
        <v>1455</v>
      </c>
    </row>
    <row r="736" spans="1:17" x14ac:dyDescent="0.25">
      <c r="A736" t="s">
        <v>8</v>
      </c>
      <c r="B736" t="s">
        <v>1142</v>
      </c>
      <c r="C736" t="s">
        <v>14</v>
      </c>
      <c r="D736" t="s">
        <v>14</v>
      </c>
      <c r="E736" t="s">
        <v>24</v>
      </c>
      <c r="F736" t="s">
        <v>1171</v>
      </c>
      <c r="G736" t="s">
        <v>1156</v>
      </c>
      <c r="H736" t="s">
        <v>1472</v>
      </c>
      <c r="I736" t="s">
        <v>1451</v>
      </c>
      <c r="J736" t="s">
        <v>1475</v>
      </c>
      <c r="K736" t="s">
        <v>1446</v>
      </c>
      <c r="L736" t="s">
        <v>1075</v>
      </c>
      <c r="M736">
        <v>0</v>
      </c>
      <c r="N736">
        <v>0.5</v>
      </c>
      <c r="O736" t="s">
        <v>1462</v>
      </c>
      <c r="P736" t="s">
        <v>1447</v>
      </c>
      <c r="Q736" t="s">
        <v>1455</v>
      </c>
    </row>
    <row r="737" spans="1:17" x14ac:dyDescent="0.25">
      <c r="A737" t="s">
        <v>8</v>
      </c>
      <c r="B737" t="s">
        <v>1142</v>
      </c>
      <c r="C737" t="s">
        <v>14</v>
      </c>
      <c r="D737" t="s">
        <v>21</v>
      </c>
      <c r="E737" t="s">
        <v>10</v>
      </c>
      <c r="F737" t="s">
        <v>1172</v>
      </c>
      <c r="G737" t="s">
        <v>1158</v>
      </c>
      <c r="H737" t="s">
        <v>1472</v>
      </c>
      <c r="I737" t="s">
        <v>1452</v>
      </c>
      <c r="J737" t="s">
        <v>1475</v>
      </c>
      <c r="K737" t="s">
        <v>1446</v>
      </c>
      <c r="L737" t="s">
        <v>1075</v>
      </c>
      <c r="M737">
        <v>1</v>
      </c>
      <c r="N737">
        <v>0.5</v>
      </c>
      <c r="O737" t="s">
        <v>1462</v>
      </c>
      <c r="P737" t="s">
        <v>1447</v>
      </c>
      <c r="Q737" t="s">
        <v>1455</v>
      </c>
    </row>
    <row r="738" spans="1:17" x14ac:dyDescent="0.25">
      <c r="A738" t="s">
        <v>8</v>
      </c>
      <c r="B738" t="s">
        <v>1142</v>
      </c>
      <c r="C738" t="s">
        <v>14</v>
      </c>
      <c r="D738" t="s">
        <v>21</v>
      </c>
      <c r="E738" t="s">
        <v>14</v>
      </c>
      <c r="F738" t="s">
        <v>1173</v>
      </c>
      <c r="G738" t="s">
        <v>1160</v>
      </c>
      <c r="H738" t="s">
        <v>1472</v>
      </c>
      <c r="I738" t="s">
        <v>1452</v>
      </c>
      <c r="J738" t="s">
        <v>1475</v>
      </c>
      <c r="K738" t="s">
        <v>1446</v>
      </c>
      <c r="L738" t="s">
        <v>1075</v>
      </c>
      <c r="M738">
        <v>0.5</v>
      </c>
      <c r="N738">
        <v>0.5</v>
      </c>
      <c r="O738" t="s">
        <v>1462</v>
      </c>
      <c r="P738" t="s">
        <v>1447</v>
      </c>
      <c r="Q738" t="s">
        <v>1455</v>
      </c>
    </row>
    <row r="739" spans="1:17" x14ac:dyDescent="0.25">
      <c r="A739" t="s">
        <v>8</v>
      </c>
      <c r="B739" t="s">
        <v>1142</v>
      </c>
      <c r="C739" t="s">
        <v>14</v>
      </c>
      <c r="D739" t="s">
        <v>21</v>
      </c>
      <c r="E739" t="s">
        <v>21</v>
      </c>
      <c r="F739" t="s">
        <v>1174</v>
      </c>
      <c r="G739" t="s">
        <v>239</v>
      </c>
      <c r="H739" t="s">
        <v>1472</v>
      </c>
      <c r="I739" t="s">
        <v>1452</v>
      </c>
      <c r="J739" t="s">
        <v>1475</v>
      </c>
      <c r="K739" t="s">
        <v>1446</v>
      </c>
      <c r="L739" t="s">
        <v>1075</v>
      </c>
      <c r="M739">
        <v>0.25</v>
      </c>
      <c r="N739">
        <v>0.5</v>
      </c>
      <c r="O739" t="s">
        <v>1462</v>
      </c>
      <c r="P739" t="s">
        <v>1447</v>
      </c>
      <c r="Q739" t="s">
        <v>1455</v>
      </c>
    </row>
    <row r="740" spans="1:17" x14ac:dyDescent="0.25">
      <c r="A740" t="s">
        <v>8</v>
      </c>
      <c r="B740" t="s">
        <v>1142</v>
      </c>
      <c r="C740" t="s">
        <v>14</v>
      </c>
      <c r="D740" t="s">
        <v>21</v>
      </c>
      <c r="E740" t="s">
        <v>24</v>
      </c>
      <c r="F740" t="s">
        <v>1175</v>
      </c>
      <c r="G740" t="s">
        <v>1163</v>
      </c>
      <c r="H740" t="s">
        <v>1472</v>
      </c>
      <c r="I740" t="s">
        <v>1452</v>
      </c>
      <c r="J740" t="s">
        <v>1475</v>
      </c>
      <c r="K740" t="s">
        <v>1446</v>
      </c>
      <c r="L740" t="s">
        <v>1075</v>
      </c>
      <c r="M740">
        <v>0</v>
      </c>
      <c r="N740">
        <v>0.5</v>
      </c>
      <c r="O740" t="s">
        <v>1462</v>
      </c>
      <c r="P740" t="s">
        <v>1447</v>
      </c>
      <c r="Q740" t="s">
        <v>1455</v>
      </c>
    </row>
    <row r="741" spans="1:17" x14ac:dyDescent="0.25">
      <c r="A741" t="s">
        <v>8</v>
      </c>
      <c r="B741" t="s">
        <v>1142</v>
      </c>
      <c r="C741" t="s">
        <v>21</v>
      </c>
      <c r="D741" t="s">
        <v>10</v>
      </c>
      <c r="E741" t="s">
        <v>10</v>
      </c>
      <c r="F741" t="s">
        <v>1176</v>
      </c>
      <c r="G741" t="s">
        <v>1144</v>
      </c>
      <c r="H741" t="s">
        <v>1472</v>
      </c>
      <c r="I741" t="s">
        <v>1449</v>
      </c>
      <c r="J741" t="s">
        <v>1475</v>
      </c>
      <c r="K741" t="s">
        <v>1446</v>
      </c>
      <c r="L741" t="s">
        <v>1075</v>
      </c>
      <c r="M741">
        <v>1</v>
      </c>
      <c r="N741">
        <v>0.5</v>
      </c>
      <c r="O741" t="s">
        <v>1462</v>
      </c>
      <c r="P741" t="s">
        <v>1447</v>
      </c>
      <c r="Q741" t="s">
        <v>1455</v>
      </c>
    </row>
    <row r="742" spans="1:17" x14ac:dyDescent="0.25">
      <c r="A742" t="s">
        <v>8</v>
      </c>
      <c r="B742" t="s">
        <v>1142</v>
      </c>
      <c r="C742" t="s">
        <v>21</v>
      </c>
      <c r="D742" t="s">
        <v>10</v>
      </c>
      <c r="E742" t="s">
        <v>14</v>
      </c>
      <c r="F742" t="s">
        <v>1177</v>
      </c>
      <c r="G742" t="s">
        <v>1146</v>
      </c>
      <c r="H742" t="s">
        <v>1472</v>
      </c>
      <c r="I742" t="s">
        <v>1449</v>
      </c>
      <c r="J742" t="s">
        <v>1475</v>
      </c>
      <c r="K742" t="s">
        <v>1446</v>
      </c>
      <c r="L742" t="s">
        <v>1075</v>
      </c>
      <c r="M742">
        <v>0.5</v>
      </c>
      <c r="N742">
        <v>0.5</v>
      </c>
      <c r="O742" t="s">
        <v>1462</v>
      </c>
      <c r="P742" t="s">
        <v>1447</v>
      </c>
      <c r="Q742" t="s">
        <v>1455</v>
      </c>
    </row>
    <row r="743" spans="1:17" x14ac:dyDescent="0.25">
      <c r="A743" t="s">
        <v>8</v>
      </c>
      <c r="B743" t="s">
        <v>1142</v>
      </c>
      <c r="C743" t="s">
        <v>21</v>
      </c>
      <c r="D743" t="s">
        <v>10</v>
      </c>
      <c r="E743" t="s">
        <v>21</v>
      </c>
      <c r="F743" t="s">
        <v>1178</v>
      </c>
      <c r="G743" t="s">
        <v>225</v>
      </c>
      <c r="H743" t="s">
        <v>1472</v>
      </c>
      <c r="I743" t="s">
        <v>1449</v>
      </c>
      <c r="J743" t="s">
        <v>1475</v>
      </c>
      <c r="K743" t="s">
        <v>1446</v>
      </c>
      <c r="L743" t="s">
        <v>1075</v>
      </c>
      <c r="M743">
        <v>0.25</v>
      </c>
      <c r="N743">
        <v>0.5</v>
      </c>
      <c r="O743" t="s">
        <v>1462</v>
      </c>
      <c r="P743" t="s">
        <v>1447</v>
      </c>
      <c r="Q743" t="s">
        <v>1455</v>
      </c>
    </row>
    <row r="744" spans="1:17" x14ac:dyDescent="0.25">
      <c r="A744" t="s">
        <v>8</v>
      </c>
      <c r="B744" t="s">
        <v>1142</v>
      </c>
      <c r="C744" t="s">
        <v>21</v>
      </c>
      <c r="D744" t="s">
        <v>10</v>
      </c>
      <c r="E744" t="s">
        <v>24</v>
      </c>
      <c r="F744" t="s">
        <v>1179</v>
      </c>
      <c r="G744" t="s">
        <v>1149</v>
      </c>
      <c r="H744" t="s">
        <v>1472</v>
      </c>
      <c r="I744" t="s">
        <v>1449</v>
      </c>
      <c r="J744" t="s">
        <v>1475</v>
      </c>
      <c r="K744" t="s">
        <v>1446</v>
      </c>
      <c r="L744" t="s">
        <v>1075</v>
      </c>
      <c r="M744">
        <v>0</v>
      </c>
      <c r="N744">
        <v>0.5</v>
      </c>
      <c r="O744" t="s">
        <v>1462</v>
      </c>
      <c r="P744" t="s">
        <v>1447</v>
      </c>
      <c r="Q744" t="s">
        <v>1455</v>
      </c>
    </row>
    <row r="745" spans="1:17" x14ac:dyDescent="0.25">
      <c r="A745" t="s">
        <v>8</v>
      </c>
      <c r="B745" t="s">
        <v>1142</v>
      </c>
      <c r="C745" t="s">
        <v>21</v>
      </c>
      <c r="D745" t="s">
        <v>14</v>
      </c>
      <c r="E745" t="s">
        <v>10</v>
      </c>
      <c r="F745" t="s">
        <v>1180</v>
      </c>
      <c r="G745" t="s">
        <v>1151</v>
      </c>
      <c r="H745" t="s">
        <v>1472</v>
      </c>
      <c r="I745" t="s">
        <v>1451</v>
      </c>
      <c r="J745" t="s">
        <v>1475</v>
      </c>
      <c r="K745" t="s">
        <v>1446</v>
      </c>
      <c r="L745" t="s">
        <v>1075</v>
      </c>
      <c r="M745">
        <v>1</v>
      </c>
      <c r="N745">
        <v>0.5</v>
      </c>
      <c r="O745" t="s">
        <v>1462</v>
      </c>
      <c r="P745" t="s">
        <v>1447</v>
      </c>
      <c r="Q745" t="s">
        <v>1455</v>
      </c>
    </row>
    <row r="746" spans="1:17" x14ac:dyDescent="0.25">
      <c r="A746" t="s">
        <v>8</v>
      </c>
      <c r="B746" t="s">
        <v>1142</v>
      </c>
      <c r="C746" t="s">
        <v>21</v>
      </c>
      <c r="D746" t="s">
        <v>14</v>
      </c>
      <c r="E746" t="s">
        <v>14</v>
      </c>
      <c r="F746" t="s">
        <v>1181</v>
      </c>
      <c r="G746" t="s">
        <v>1153</v>
      </c>
      <c r="H746" t="s">
        <v>1472</v>
      </c>
      <c r="I746" t="s">
        <v>1451</v>
      </c>
      <c r="J746" t="s">
        <v>1475</v>
      </c>
      <c r="K746" t="s">
        <v>1446</v>
      </c>
      <c r="L746" t="s">
        <v>1075</v>
      </c>
      <c r="M746">
        <v>0.5</v>
      </c>
      <c r="N746">
        <v>0.5</v>
      </c>
      <c r="O746" t="s">
        <v>1462</v>
      </c>
      <c r="P746" t="s">
        <v>1447</v>
      </c>
      <c r="Q746" t="s">
        <v>1455</v>
      </c>
    </row>
    <row r="747" spans="1:17" x14ac:dyDescent="0.25">
      <c r="A747" t="s">
        <v>8</v>
      </c>
      <c r="B747" t="s">
        <v>1142</v>
      </c>
      <c r="C747" t="s">
        <v>21</v>
      </c>
      <c r="D747" t="s">
        <v>14</v>
      </c>
      <c r="E747" t="s">
        <v>21</v>
      </c>
      <c r="F747" t="s">
        <v>1182</v>
      </c>
      <c r="G747" t="s">
        <v>232</v>
      </c>
      <c r="H747" t="s">
        <v>1472</v>
      </c>
      <c r="I747" t="s">
        <v>1451</v>
      </c>
      <c r="J747" t="s">
        <v>1475</v>
      </c>
      <c r="K747" t="s">
        <v>1446</v>
      </c>
      <c r="L747" t="s">
        <v>1075</v>
      </c>
      <c r="M747">
        <v>0.25</v>
      </c>
      <c r="N747">
        <v>0.5</v>
      </c>
      <c r="O747" t="s">
        <v>1462</v>
      </c>
      <c r="P747" t="s">
        <v>1447</v>
      </c>
      <c r="Q747" t="s">
        <v>1455</v>
      </c>
    </row>
    <row r="748" spans="1:17" x14ac:dyDescent="0.25">
      <c r="A748" t="s">
        <v>8</v>
      </c>
      <c r="B748" t="s">
        <v>1142</v>
      </c>
      <c r="C748" t="s">
        <v>21</v>
      </c>
      <c r="D748" t="s">
        <v>14</v>
      </c>
      <c r="E748" t="s">
        <v>24</v>
      </c>
      <c r="F748" t="s">
        <v>1183</v>
      </c>
      <c r="G748" t="s">
        <v>1156</v>
      </c>
      <c r="H748" t="s">
        <v>1472</v>
      </c>
      <c r="I748" t="s">
        <v>1451</v>
      </c>
      <c r="J748" t="s">
        <v>1475</v>
      </c>
      <c r="K748" t="s">
        <v>1446</v>
      </c>
      <c r="L748" t="s">
        <v>1075</v>
      </c>
      <c r="M748">
        <v>0</v>
      </c>
      <c r="N748">
        <v>0.5</v>
      </c>
      <c r="O748" t="s">
        <v>1462</v>
      </c>
      <c r="P748" t="s">
        <v>1447</v>
      </c>
      <c r="Q748" t="s">
        <v>1455</v>
      </c>
    </row>
    <row r="749" spans="1:17" x14ac:dyDescent="0.25">
      <c r="A749" t="s">
        <v>8</v>
      </c>
      <c r="B749" t="s">
        <v>1142</v>
      </c>
      <c r="C749" t="s">
        <v>21</v>
      </c>
      <c r="D749" t="s">
        <v>21</v>
      </c>
      <c r="E749" t="s">
        <v>10</v>
      </c>
      <c r="F749" t="s">
        <v>1184</v>
      </c>
      <c r="G749" t="s">
        <v>1158</v>
      </c>
      <c r="H749" t="s">
        <v>1472</v>
      </c>
      <c r="I749" t="s">
        <v>1452</v>
      </c>
      <c r="J749" t="s">
        <v>1475</v>
      </c>
      <c r="K749" t="s">
        <v>1446</v>
      </c>
      <c r="L749" t="s">
        <v>1075</v>
      </c>
      <c r="M749">
        <v>1</v>
      </c>
      <c r="N749">
        <v>0.5</v>
      </c>
      <c r="O749" t="s">
        <v>1462</v>
      </c>
      <c r="P749" t="s">
        <v>1447</v>
      </c>
      <c r="Q749" t="s">
        <v>1455</v>
      </c>
    </row>
    <row r="750" spans="1:17" x14ac:dyDescent="0.25">
      <c r="A750" t="s">
        <v>8</v>
      </c>
      <c r="B750" t="s">
        <v>1142</v>
      </c>
      <c r="C750" t="s">
        <v>21</v>
      </c>
      <c r="D750" t="s">
        <v>21</v>
      </c>
      <c r="E750" t="s">
        <v>14</v>
      </c>
      <c r="F750" t="s">
        <v>1185</v>
      </c>
      <c r="G750" t="s">
        <v>1160</v>
      </c>
      <c r="H750" t="s">
        <v>1472</v>
      </c>
      <c r="I750" t="s">
        <v>1452</v>
      </c>
      <c r="J750" t="s">
        <v>1475</v>
      </c>
      <c r="K750" t="s">
        <v>1446</v>
      </c>
      <c r="L750" t="s">
        <v>1075</v>
      </c>
      <c r="M750">
        <v>0.5</v>
      </c>
      <c r="N750">
        <v>0.5</v>
      </c>
      <c r="O750" t="s">
        <v>1462</v>
      </c>
      <c r="P750" t="s">
        <v>1447</v>
      </c>
      <c r="Q750" t="s">
        <v>1455</v>
      </c>
    </row>
    <row r="751" spans="1:17" x14ac:dyDescent="0.25">
      <c r="A751" t="s">
        <v>8</v>
      </c>
      <c r="B751" t="s">
        <v>1142</v>
      </c>
      <c r="C751" t="s">
        <v>21</v>
      </c>
      <c r="D751" t="s">
        <v>21</v>
      </c>
      <c r="E751" t="s">
        <v>21</v>
      </c>
      <c r="F751" t="s">
        <v>1186</v>
      </c>
      <c r="G751" t="s">
        <v>239</v>
      </c>
      <c r="H751" t="s">
        <v>1472</v>
      </c>
      <c r="I751" t="s">
        <v>1452</v>
      </c>
      <c r="J751" t="s">
        <v>1475</v>
      </c>
      <c r="K751" t="s">
        <v>1446</v>
      </c>
      <c r="L751" t="s">
        <v>1075</v>
      </c>
      <c r="M751">
        <v>0.25</v>
      </c>
      <c r="N751">
        <v>0.5</v>
      </c>
      <c r="O751" t="s">
        <v>1462</v>
      </c>
      <c r="P751" t="s">
        <v>1447</v>
      </c>
      <c r="Q751" t="s">
        <v>1455</v>
      </c>
    </row>
    <row r="752" spans="1:17" x14ac:dyDescent="0.25">
      <c r="A752" t="s">
        <v>8</v>
      </c>
      <c r="B752" t="s">
        <v>1142</v>
      </c>
      <c r="C752" t="s">
        <v>21</v>
      </c>
      <c r="D752" t="s">
        <v>21</v>
      </c>
      <c r="E752" t="s">
        <v>24</v>
      </c>
      <c r="F752" t="s">
        <v>1187</v>
      </c>
      <c r="G752" t="s">
        <v>1163</v>
      </c>
      <c r="H752" t="s">
        <v>1472</v>
      </c>
      <c r="I752" t="s">
        <v>1452</v>
      </c>
      <c r="J752" t="s">
        <v>1475</v>
      </c>
      <c r="K752" t="s">
        <v>1446</v>
      </c>
      <c r="L752" t="s">
        <v>1075</v>
      </c>
      <c r="M752">
        <v>0</v>
      </c>
      <c r="N752">
        <v>0.5</v>
      </c>
      <c r="O752" t="s">
        <v>1462</v>
      </c>
      <c r="P752" t="s">
        <v>1447</v>
      </c>
      <c r="Q752" t="s">
        <v>1455</v>
      </c>
    </row>
    <row r="753" spans="1:17" x14ac:dyDescent="0.25">
      <c r="A753" t="s">
        <v>8</v>
      </c>
      <c r="B753" t="s">
        <v>1188</v>
      </c>
      <c r="C753" t="s">
        <v>10</v>
      </c>
      <c r="D753" t="s">
        <v>10</v>
      </c>
      <c r="E753" t="s">
        <v>10</v>
      </c>
      <c r="F753" t="s">
        <v>1189</v>
      </c>
      <c r="G753" t="s">
        <v>1190</v>
      </c>
      <c r="H753" t="s">
        <v>1472</v>
      </c>
      <c r="I753" t="s">
        <v>1449</v>
      </c>
      <c r="J753" t="s">
        <v>1475</v>
      </c>
      <c r="K753" t="s">
        <v>1446</v>
      </c>
      <c r="L753" t="s">
        <v>1075</v>
      </c>
      <c r="M753">
        <v>1</v>
      </c>
      <c r="N753">
        <v>0.5</v>
      </c>
      <c r="O753" t="s">
        <v>1462</v>
      </c>
      <c r="P753" t="s">
        <v>1447</v>
      </c>
      <c r="Q753" t="s">
        <v>1455</v>
      </c>
    </row>
    <row r="754" spans="1:17" x14ac:dyDescent="0.25">
      <c r="A754" t="s">
        <v>8</v>
      </c>
      <c r="B754" t="s">
        <v>1188</v>
      </c>
      <c r="C754" t="s">
        <v>10</v>
      </c>
      <c r="D754" t="s">
        <v>10</v>
      </c>
      <c r="E754" t="s">
        <v>807</v>
      </c>
      <c r="F754" t="s">
        <v>1191</v>
      </c>
      <c r="G754" t="s">
        <v>1192</v>
      </c>
      <c r="H754" t="s">
        <v>1472</v>
      </c>
      <c r="I754" t="s">
        <v>1449</v>
      </c>
      <c r="J754" t="s">
        <v>1475</v>
      </c>
      <c r="K754" t="s">
        <v>1446</v>
      </c>
      <c r="L754" t="s">
        <v>1075</v>
      </c>
      <c r="M754">
        <v>1</v>
      </c>
      <c r="N754">
        <v>0.5</v>
      </c>
      <c r="O754" t="s">
        <v>1462</v>
      </c>
      <c r="P754" t="s">
        <v>1447</v>
      </c>
      <c r="Q754" t="s">
        <v>1455</v>
      </c>
    </row>
    <row r="755" spans="1:17" x14ac:dyDescent="0.25">
      <c r="A755" t="s">
        <v>8</v>
      </c>
      <c r="B755" t="s">
        <v>1188</v>
      </c>
      <c r="C755" t="s">
        <v>10</v>
      </c>
      <c r="D755" t="s">
        <v>10</v>
      </c>
      <c r="E755" t="s">
        <v>810</v>
      </c>
      <c r="F755" t="s">
        <v>1193</v>
      </c>
      <c r="G755" t="s">
        <v>818</v>
      </c>
      <c r="H755" t="s">
        <v>1472</v>
      </c>
      <c r="I755" t="s">
        <v>1449</v>
      </c>
      <c r="J755" t="s">
        <v>1475</v>
      </c>
      <c r="K755" t="s">
        <v>1446</v>
      </c>
      <c r="L755" t="s">
        <v>1075</v>
      </c>
      <c r="M755">
        <v>0</v>
      </c>
      <c r="N755">
        <v>0.5</v>
      </c>
      <c r="O755" t="s">
        <v>1462</v>
      </c>
      <c r="P755" t="s">
        <v>1447</v>
      </c>
      <c r="Q755" t="s">
        <v>1455</v>
      </c>
    </row>
    <row r="756" spans="1:17" x14ac:dyDescent="0.25">
      <c r="A756" t="s">
        <v>8</v>
      </c>
      <c r="B756" t="s">
        <v>1188</v>
      </c>
      <c r="C756" t="s">
        <v>10</v>
      </c>
      <c r="D756" t="s">
        <v>10</v>
      </c>
      <c r="E756" t="s">
        <v>813</v>
      </c>
      <c r="F756" t="s">
        <v>1194</v>
      </c>
      <c r="G756" t="s">
        <v>1195</v>
      </c>
      <c r="H756" t="s">
        <v>1472</v>
      </c>
      <c r="I756" t="s">
        <v>1449</v>
      </c>
      <c r="J756" t="s">
        <v>1475</v>
      </c>
      <c r="K756" t="s">
        <v>1446</v>
      </c>
      <c r="L756" t="s">
        <v>1075</v>
      </c>
      <c r="M756">
        <v>0</v>
      </c>
      <c r="N756">
        <v>0.5</v>
      </c>
      <c r="O756" t="s">
        <v>1462</v>
      </c>
      <c r="P756" t="s">
        <v>1447</v>
      </c>
      <c r="Q756" t="s">
        <v>1455</v>
      </c>
    </row>
    <row r="757" spans="1:17" x14ac:dyDescent="0.25">
      <c r="A757" t="s">
        <v>8</v>
      </c>
      <c r="B757" t="s">
        <v>1188</v>
      </c>
      <c r="C757" t="s">
        <v>10</v>
      </c>
      <c r="D757" t="s">
        <v>10</v>
      </c>
      <c r="E757" t="s">
        <v>14</v>
      </c>
      <c r="F757" t="s">
        <v>1196</v>
      </c>
      <c r="G757" t="s">
        <v>1197</v>
      </c>
      <c r="H757" t="s">
        <v>1472</v>
      </c>
      <c r="I757" t="s">
        <v>1449</v>
      </c>
      <c r="J757" t="s">
        <v>1475</v>
      </c>
      <c r="K757" t="s">
        <v>1446</v>
      </c>
      <c r="L757" t="s">
        <v>1075</v>
      </c>
      <c r="M757">
        <v>1</v>
      </c>
      <c r="N757">
        <v>0.5</v>
      </c>
      <c r="O757" t="s">
        <v>1462</v>
      </c>
      <c r="P757" t="s">
        <v>1447</v>
      </c>
      <c r="Q757" t="s">
        <v>1455</v>
      </c>
    </row>
    <row r="758" spans="1:17" x14ac:dyDescent="0.25">
      <c r="A758" t="s">
        <v>8</v>
      </c>
      <c r="B758" t="s">
        <v>1188</v>
      </c>
      <c r="C758" t="s">
        <v>10</v>
      </c>
      <c r="D758" t="s">
        <v>10</v>
      </c>
      <c r="E758" t="s">
        <v>21</v>
      </c>
      <c r="F758" t="s">
        <v>1198</v>
      </c>
      <c r="G758" t="s">
        <v>1199</v>
      </c>
      <c r="H758" t="s">
        <v>1472</v>
      </c>
      <c r="I758" t="s">
        <v>1449</v>
      </c>
      <c r="J758" t="s">
        <v>1475</v>
      </c>
      <c r="K758" t="s">
        <v>1446</v>
      </c>
      <c r="L758" t="s">
        <v>1075</v>
      </c>
      <c r="M758">
        <v>1</v>
      </c>
      <c r="N758">
        <v>0.5</v>
      </c>
      <c r="O758" t="s">
        <v>1462</v>
      </c>
      <c r="P758" t="s">
        <v>1447</v>
      </c>
      <c r="Q758" t="s">
        <v>1455</v>
      </c>
    </row>
    <row r="759" spans="1:17" x14ac:dyDescent="0.25">
      <c r="A759" t="s">
        <v>8</v>
      </c>
      <c r="B759" t="s">
        <v>1188</v>
      </c>
      <c r="C759" t="s">
        <v>10</v>
      </c>
      <c r="D759" t="s">
        <v>10</v>
      </c>
      <c r="E759" t="s">
        <v>24</v>
      </c>
      <c r="F759" t="s">
        <v>1200</v>
      </c>
      <c r="G759" t="s">
        <v>1201</v>
      </c>
      <c r="H759" t="s">
        <v>1472</v>
      </c>
      <c r="I759" t="s">
        <v>1449</v>
      </c>
      <c r="J759" t="s">
        <v>1475</v>
      </c>
      <c r="K759" t="s">
        <v>1446</v>
      </c>
      <c r="L759" t="s">
        <v>1075</v>
      </c>
      <c r="M759">
        <v>1</v>
      </c>
      <c r="N759">
        <v>0.5</v>
      </c>
      <c r="O759" t="s">
        <v>1462</v>
      </c>
      <c r="P759" t="s">
        <v>1447</v>
      </c>
      <c r="Q759" t="s">
        <v>1455</v>
      </c>
    </row>
    <row r="760" spans="1:17" x14ac:dyDescent="0.25">
      <c r="A760" t="s">
        <v>8</v>
      </c>
      <c r="B760" t="s">
        <v>1188</v>
      </c>
      <c r="C760" t="s">
        <v>10</v>
      </c>
      <c r="D760" t="s">
        <v>10</v>
      </c>
      <c r="E760" t="s">
        <v>27</v>
      </c>
      <c r="F760" t="s">
        <v>1202</v>
      </c>
      <c r="G760" t="s">
        <v>1203</v>
      </c>
      <c r="H760" t="s">
        <v>1472</v>
      </c>
      <c r="I760" t="s">
        <v>1449</v>
      </c>
      <c r="J760" t="s">
        <v>1475</v>
      </c>
      <c r="K760" t="s">
        <v>1446</v>
      </c>
      <c r="L760" t="s">
        <v>1075</v>
      </c>
      <c r="M760">
        <v>1</v>
      </c>
      <c r="N760">
        <v>0.5</v>
      </c>
      <c r="O760" t="s">
        <v>1462</v>
      </c>
      <c r="P760" t="s">
        <v>1447</v>
      </c>
      <c r="Q760" t="s">
        <v>1455</v>
      </c>
    </row>
    <row r="761" spans="1:17" x14ac:dyDescent="0.25">
      <c r="A761" t="s">
        <v>8</v>
      </c>
      <c r="B761" t="s">
        <v>1188</v>
      </c>
      <c r="C761" t="s">
        <v>10</v>
      </c>
      <c r="D761" t="s">
        <v>10</v>
      </c>
      <c r="E761" t="s">
        <v>30</v>
      </c>
      <c r="F761" t="s">
        <v>1204</v>
      </c>
      <c r="G761" t="s">
        <v>1205</v>
      </c>
      <c r="H761" t="s">
        <v>1472</v>
      </c>
      <c r="I761" t="s">
        <v>1449</v>
      </c>
      <c r="J761" t="s">
        <v>1475</v>
      </c>
      <c r="K761" t="s">
        <v>1446</v>
      </c>
      <c r="L761" t="s">
        <v>1075</v>
      </c>
      <c r="M761">
        <v>1</v>
      </c>
      <c r="N761">
        <v>0.5</v>
      </c>
      <c r="O761" t="s">
        <v>1462</v>
      </c>
      <c r="P761" t="s">
        <v>1447</v>
      </c>
      <c r="Q761" t="s">
        <v>1455</v>
      </c>
    </row>
    <row r="762" spans="1:17" x14ac:dyDescent="0.25">
      <c r="A762" t="s">
        <v>8</v>
      </c>
      <c r="B762" t="s">
        <v>1188</v>
      </c>
      <c r="C762" t="s">
        <v>10</v>
      </c>
      <c r="D762" t="s">
        <v>10</v>
      </c>
      <c r="E762" t="s">
        <v>33</v>
      </c>
      <c r="F762" t="s">
        <v>1206</v>
      </c>
      <c r="G762" t="s">
        <v>1207</v>
      </c>
      <c r="H762" t="s">
        <v>1472</v>
      </c>
      <c r="I762" t="s">
        <v>1449</v>
      </c>
      <c r="J762" t="s">
        <v>1475</v>
      </c>
      <c r="K762" t="s">
        <v>1446</v>
      </c>
      <c r="L762" t="s">
        <v>1075</v>
      </c>
      <c r="M762">
        <v>1</v>
      </c>
      <c r="N762">
        <v>0.5</v>
      </c>
      <c r="O762" t="s">
        <v>1462</v>
      </c>
      <c r="P762" t="s">
        <v>1447</v>
      </c>
      <c r="Q762" t="s">
        <v>1455</v>
      </c>
    </row>
    <row r="763" spans="1:17" x14ac:dyDescent="0.25">
      <c r="A763" t="s">
        <v>8</v>
      </c>
      <c r="B763" t="s">
        <v>1188</v>
      </c>
      <c r="C763" t="s">
        <v>10</v>
      </c>
      <c r="D763" t="s">
        <v>10</v>
      </c>
      <c r="E763" t="s">
        <v>834</v>
      </c>
      <c r="F763" t="s">
        <v>1208</v>
      </c>
      <c r="G763" t="s">
        <v>1209</v>
      </c>
      <c r="H763" t="s">
        <v>1472</v>
      </c>
      <c r="I763" t="s">
        <v>1449</v>
      </c>
      <c r="J763" t="s">
        <v>1475</v>
      </c>
      <c r="K763" t="s">
        <v>1446</v>
      </c>
      <c r="L763" t="s">
        <v>1075</v>
      </c>
      <c r="M763">
        <v>0.5</v>
      </c>
      <c r="N763">
        <v>0.5</v>
      </c>
      <c r="O763" t="s">
        <v>1462</v>
      </c>
      <c r="P763" t="s">
        <v>1447</v>
      </c>
      <c r="Q763" t="s">
        <v>1455</v>
      </c>
    </row>
    <row r="764" spans="1:17" x14ac:dyDescent="0.25">
      <c r="A764" t="s">
        <v>8</v>
      </c>
      <c r="B764" t="s">
        <v>1188</v>
      </c>
      <c r="C764" t="s">
        <v>10</v>
      </c>
      <c r="D764" t="s">
        <v>10</v>
      </c>
      <c r="E764" t="s">
        <v>837</v>
      </c>
      <c r="F764" t="s">
        <v>1210</v>
      </c>
      <c r="G764" t="s">
        <v>1211</v>
      </c>
      <c r="H764" t="s">
        <v>1472</v>
      </c>
      <c r="I764" t="s">
        <v>1449</v>
      </c>
      <c r="J764" t="s">
        <v>1475</v>
      </c>
      <c r="K764" t="s">
        <v>1446</v>
      </c>
      <c r="L764" t="s">
        <v>1075</v>
      </c>
      <c r="M764">
        <v>1</v>
      </c>
      <c r="N764">
        <v>0.5</v>
      </c>
      <c r="O764" t="s">
        <v>1462</v>
      </c>
      <c r="P764" t="s">
        <v>1447</v>
      </c>
      <c r="Q764" t="s">
        <v>1455</v>
      </c>
    </row>
    <row r="765" spans="1:17" x14ac:dyDescent="0.25">
      <c r="A765" t="s">
        <v>8</v>
      </c>
      <c r="B765" t="s">
        <v>1188</v>
      </c>
      <c r="C765" t="s">
        <v>10</v>
      </c>
      <c r="D765" t="s">
        <v>14</v>
      </c>
      <c r="E765" t="s">
        <v>10</v>
      </c>
      <c r="F765" t="s">
        <v>1212</v>
      </c>
      <c r="G765" t="s">
        <v>1213</v>
      </c>
      <c r="H765" t="s">
        <v>1472</v>
      </c>
      <c r="I765" t="s">
        <v>1451</v>
      </c>
      <c r="J765" t="s">
        <v>1475</v>
      </c>
      <c r="K765" t="s">
        <v>1446</v>
      </c>
      <c r="L765" t="s">
        <v>1075</v>
      </c>
      <c r="M765">
        <v>1</v>
      </c>
      <c r="N765">
        <v>0.5</v>
      </c>
      <c r="O765" t="s">
        <v>1462</v>
      </c>
      <c r="P765" t="s">
        <v>1447</v>
      </c>
      <c r="Q765" t="s">
        <v>1455</v>
      </c>
    </row>
    <row r="766" spans="1:17" x14ac:dyDescent="0.25">
      <c r="A766" t="s">
        <v>8</v>
      </c>
      <c r="B766" t="s">
        <v>1188</v>
      </c>
      <c r="C766" t="s">
        <v>10</v>
      </c>
      <c r="D766" t="s">
        <v>14</v>
      </c>
      <c r="E766" t="s">
        <v>807</v>
      </c>
      <c r="F766" t="s">
        <v>1214</v>
      </c>
      <c r="G766" t="s">
        <v>1215</v>
      </c>
      <c r="H766" t="s">
        <v>1472</v>
      </c>
      <c r="I766" t="s">
        <v>1451</v>
      </c>
      <c r="J766" t="s">
        <v>1475</v>
      </c>
      <c r="K766" t="s">
        <v>1446</v>
      </c>
      <c r="L766" t="s">
        <v>1075</v>
      </c>
      <c r="M766">
        <v>1</v>
      </c>
      <c r="N766">
        <v>0.5</v>
      </c>
      <c r="O766" t="s">
        <v>1462</v>
      </c>
      <c r="P766" t="s">
        <v>1447</v>
      </c>
      <c r="Q766" t="s">
        <v>1455</v>
      </c>
    </row>
    <row r="767" spans="1:17" x14ac:dyDescent="0.25">
      <c r="A767" t="s">
        <v>8</v>
      </c>
      <c r="B767" t="s">
        <v>1188</v>
      </c>
      <c r="C767" t="s">
        <v>10</v>
      </c>
      <c r="D767" t="s">
        <v>14</v>
      </c>
      <c r="E767" t="s">
        <v>810</v>
      </c>
      <c r="F767" t="s">
        <v>1216</v>
      </c>
      <c r="G767" t="s">
        <v>849</v>
      </c>
      <c r="H767" t="s">
        <v>1472</v>
      </c>
      <c r="I767" t="s">
        <v>1451</v>
      </c>
      <c r="J767" t="s">
        <v>1475</v>
      </c>
      <c r="K767" t="s">
        <v>1446</v>
      </c>
      <c r="L767" t="s">
        <v>1075</v>
      </c>
      <c r="M767">
        <v>0</v>
      </c>
      <c r="N767">
        <v>0.5</v>
      </c>
      <c r="O767" t="s">
        <v>1462</v>
      </c>
      <c r="P767" t="s">
        <v>1447</v>
      </c>
      <c r="Q767" t="s">
        <v>1455</v>
      </c>
    </row>
    <row r="768" spans="1:17" x14ac:dyDescent="0.25">
      <c r="A768" t="s">
        <v>8</v>
      </c>
      <c r="B768" t="s">
        <v>1188</v>
      </c>
      <c r="C768" t="s">
        <v>10</v>
      </c>
      <c r="D768" t="s">
        <v>14</v>
      </c>
      <c r="E768" t="s">
        <v>813</v>
      </c>
      <c r="F768" t="s">
        <v>1217</v>
      </c>
      <c r="G768" t="s">
        <v>1218</v>
      </c>
      <c r="H768" t="s">
        <v>1472</v>
      </c>
      <c r="I768" t="s">
        <v>1451</v>
      </c>
      <c r="J768" t="s">
        <v>1475</v>
      </c>
      <c r="K768" t="s">
        <v>1446</v>
      </c>
      <c r="L768" t="s">
        <v>1075</v>
      </c>
      <c r="M768">
        <v>0</v>
      </c>
      <c r="N768">
        <v>0.5</v>
      </c>
      <c r="O768" t="s">
        <v>1462</v>
      </c>
      <c r="P768" t="s">
        <v>1447</v>
      </c>
      <c r="Q768" t="s">
        <v>1455</v>
      </c>
    </row>
    <row r="769" spans="1:17" x14ac:dyDescent="0.25">
      <c r="A769" t="s">
        <v>8</v>
      </c>
      <c r="B769" t="s">
        <v>1188</v>
      </c>
      <c r="C769" t="s">
        <v>10</v>
      </c>
      <c r="D769" t="s">
        <v>14</v>
      </c>
      <c r="E769" t="s">
        <v>14</v>
      </c>
      <c r="F769" t="s">
        <v>1219</v>
      </c>
      <c r="G769" t="s">
        <v>1220</v>
      </c>
      <c r="H769" t="s">
        <v>1472</v>
      </c>
      <c r="I769" t="s">
        <v>1451</v>
      </c>
      <c r="J769" t="s">
        <v>1475</v>
      </c>
      <c r="K769" t="s">
        <v>1446</v>
      </c>
      <c r="L769" t="s">
        <v>1075</v>
      </c>
      <c r="M769">
        <v>1</v>
      </c>
      <c r="N769">
        <v>0.5</v>
      </c>
      <c r="O769" t="s">
        <v>1462</v>
      </c>
      <c r="P769" t="s">
        <v>1447</v>
      </c>
      <c r="Q769" t="s">
        <v>1455</v>
      </c>
    </row>
    <row r="770" spans="1:17" x14ac:dyDescent="0.25">
      <c r="A770" t="s">
        <v>8</v>
      </c>
      <c r="B770" t="s">
        <v>1188</v>
      </c>
      <c r="C770" t="s">
        <v>10</v>
      </c>
      <c r="D770" t="s">
        <v>14</v>
      </c>
      <c r="E770" t="s">
        <v>21</v>
      </c>
      <c r="F770" t="s">
        <v>1221</v>
      </c>
      <c r="G770" t="s">
        <v>1222</v>
      </c>
      <c r="H770" t="s">
        <v>1472</v>
      </c>
      <c r="I770" t="s">
        <v>1451</v>
      </c>
      <c r="J770" t="s">
        <v>1475</v>
      </c>
      <c r="K770" t="s">
        <v>1446</v>
      </c>
      <c r="L770" t="s">
        <v>1075</v>
      </c>
      <c r="M770">
        <v>1</v>
      </c>
      <c r="N770">
        <v>0.5</v>
      </c>
      <c r="O770" t="s">
        <v>1462</v>
      </c>
      <c r="P770" t="s">
        <v>1447</v>
      </c>
      <c r="Q770" t="s">
        <v>1455</v>
      </c>
    </row>
    <row r="771" spans="1:17" x14ac:dyDescent="0.25">
      <c r="A771" t="s">
        <v>8</v>
      </c>
      <c r="B771" t="s">
        <v>1188</v>
      </c>
      <c r="C771" t="s">
        <v>10</v>
      </c>
      <c r="D771" t="s">
        <v>14</v>
      </c>
      <c r="E771" t="s">
        <v>24</v>
      </c>
      <c r="F771" t="s">
        <v>1223</v>
      </c>
      <c r="G771" t="s">
        <v>1224</v>
      </c>
      <c r="H771" t="s">
        <v>1472</v>
      </c>
      <c r="I771" t="s">
        <v>1451</v>
      </c>
      <c r="J771" t="s">
        <v>1475</v>
      </c>
      <c r="K771" t="s">
        <v>1446</v>
      </c>
      <c r="L771" t="s">
        <v>1075</v>
      </c>
      <c r="M771">
        <v>1</v>
      </c>
      <c r="N771">
        <v>0.5</v>
      </c>
      <c r="O771" t="s">
        <v>1462</v>
      </c>
      <c r="P771" t="s">
        <v>1447</v>
      </c>
      <c r="Q771" t="s">
        <v>1455</v>
      </c>
    </row>
    <row r="772" spans="1:17" x14ac:dyDescent="0.25">
      <c r="A772" t="s">
        <v>8</v>
      </c>
      <c r="B772" t="s">
        <v>1188</v>
      </c>
      <c r="C772" t="s">
        <v>10</v>
      </c>
      <c r="D772" t="s">
        <v>14</v>
      </c>
      <c r="E772" t="s">
        <v>27</v>
      </c>
      <c r="F772" t="s">
        <v>1225</v>
      </c>
      <c r="G772" t="s">
        <v>1226</v>
      </c>
      <c r="H772" t="s">
        <v>1472</v>
      </c>
      <c r="I772" t="s">
        <v>1451</v>
      </c>
      <c r="J772" t="s">
        <v>1475</v>
      </c>
      <c r="K772" t="s">
        <v>1446</v>
      </c>
      <c r="L772" t="s">
        <v>1075</v>
      </c>
      <c r="M772">
        <v>1</v>
      </c>
      <c r="N772">
        <v>0.5</v>
      </c>
      <c r="O772" t="s">
        <v>1462</v>
      </c>
      <c r="P772" t="s">
        <v>1447</v>
      </c>
      <c r="Q772" t="s">
        <v>1455</v>
      </c>
    </row>
    <row r="773" spans="1:17" x14ac:dyDescent="0.25">
      <c r="A773" t="s">
        <v>8</v>
      </c>
      <c r="B773" t="s">
        <v>1188</v>
      </c>
      <c r="C773" t="s">
        <v>10</v>
      </c>
      <c r="D773" t="s">
        <v>14</v>
      </c>
      <c r="E773" t="s">
        <v>30</v>
      </c>
      <c r="F773" t="s">
        <v>1227</v>
      </c>
      <c r="G773" t="s">
        <v>1228</v>
      </c>
      <c r="H773" t="s">
        <v>1472</v>
      </c>
      <c r="I773" t="s">
        <v>1451</v>
      </c>
      <c r="J773" t="s">
        <v>1475</v>
      </c>
      <c r="K773" t="s">
        <v>1446</v>
      </c>
      <c r="L773" t="s">
        <v>1075</v>
      </c>
      <c r="M773">
        <v>1</v>
      </c>
      <c r="N773">
        <v>0.5</v>
      </c>
      <c r="O773" t="s">
        <v>1462</v>
      </c>
      <c r="P773" t="s">
        <v>1447</v>
      </c>
      <c r="Q773" t="s">
        <v>1455</v>
      </c>
    </row>
    <row r="774" spans="1:17" x14ac:dyDescent="0.25">
      <c r="A774" t="s">
        <v>8</v>
      </c>
      <c r="B774" t="s">
        <v>1188</v>
      </c>
      <c r="C774" t="s">
        <v>10</v>
      </c>
      <c r="D774" t="s">
        <v>14</v>
      </c>
      <c r="E774" t="s">
        <v>33</v>
      </c>
      <c r="F774" t="s">
        <v>1229</v>
      </c>
      <c r="G774" t="s">
        <v>1230</v>
      </c>
      <c r="H774" t="s">
        <v>1472</v>
      </c>
      <c r="I774" t="s">
        <v>1451</v>
      </c>
      <c r="J774" t="s">
        <v>1475</v>
      </c>
      <c r="K774" t="s">
        <v>1446</v>
      </c>
      <c r="L774" t="s">
        <v>1075</v>
      </c>
      <c r="M774">
        <v>1</v>
      </c>
      <c r="N774">
        <v>0.5</v>
      </c>
      <c r="O774" t="s">
        <v>1462</v>
      </c>
      <c r="P774" t="s">
        <v>1447</v>
      </c>
      <c r="Q774" t="s">
        <v>1455</v>
      </c>
    </row>
    <row r="775" spans="1:17" x14ac:dyDescent="0.25">
      <c r="A775" t="s">
        <v>8</v>
      </c>
      <c r="B775" t="s">
        <v>1188</v>
      </c>
      <c r="C775" t="s">
        <v>10</v>
      </c>
      <c r="D775" t="s">
        <v>14</v>
      </c>
      <c r="E775" t="s">
        <v>834</v>
      </c>
      <c r="F775" t="s">
        <v>1231</v>
      </c>
      <c r="G775" t="s">
        <v>1232</v>
      </c>
      <c r="H775" t="s">
        <v>1472</v>
      </c>
      <c r="I775" t="s">
        <v>1451</v>
      </c>
      <c r="J775" t="s">
        <v>1475</v>
      </c>
      <c r="K775" t="s">
        <v>1446</v>
      </c>
      <c r="L775" t="s">
        <v>1075</v>
      </c>
      <c r="M775">
        <v>0.5</v>
      </c>
      <c r="N775">
        <v>0.5</v>
      </c>
      <c r="O775" t="s">
        <v>1462</v>
      </c>
      <c r="P775" t="s">
        <v>1447</v>
      </c>
      <c r="Q775" t="s">
        <v>1455</v>
      </c>
    </row>
    <row r="776" spans="1:17" x14ac:dyDescent="0.25">
      <c r="A776" t="s">
        <v>8</v>
      </c>
      <c r="B776" t="s">
        <v>1188</v>
      </c>
      <c r="C776" t="s">
        <v>10</v>
      </c>
      <c r="D776" t="s">
        <v>14</v>
      </c>
      <c r="E776" t="s">
        <v>837</v>
      </c>
      <c r="F776" t="s">
        <v>1233</v>
      </c>
      <c r="G776" t="s">
        <v>1234</v>
      </c>
      <c r="H776" t="s">
        <v>1472</v>
      </c>
      <c r="I776" t="s">
        <v>1451</v>
      </c>
      <c r="J776" t="s">
        <v>1475</v>
      </c>
      <c r="K776" t="s">
        <v>1446</v>
      </c>
      <c r="L776" t="s">
        <v>1075</v>
      </c>
      <c r="M776">
        <v>1</v>
      </c>
      <c r="N776">
        <v>0.5</v>
      </c>
      <c r="O776" t="s">
        <v>1462</v>
      </c>
      <c r="P776" t="s">
        <v>1447</v>
      </c>
      <c r="Q776" t="s">
        <v>1455</v>
      </c>
    </row>
    <row r="777" spans="1:17" x14ac:dyDescent="0.25">
      <c r="A777" t="s">
        <v>8</v>
      </c>
      <c r="B777" t="s">
        <v>1188</v>
      </c>
      <c r="C777" t="s">
        <v>10</v>
      </c>
      <c r="D777" t="s">
        <v>21</v>
      </c>
      <c r="E777" t="s">
        <v>10</v>
      </c>
      <c r="F777" t="s">
        <v>1235</v>
      </c>
      <c r="G777" t="s">
        <v>1236</v>
      </c>
      <c r="H777" t="s">
        <v>1472</v>
      </c>
      <c r="I777" t="s">
        <v>1452</v>
      </c>
      <c r="J777" t="s">
        <v>1475</v>
      </c>
      <c r="K777" t="s">
        <v>1446</v>
      </c>
      <c r="L777" t="s">
        <v>1075</v>
      </c>
      <c r="M777">
        <v>1</v>
      </c>
      <c r="N777">
        <v>0.5</v>
      </c>
      <c r="O777" t="s">
        <v>1462</v>
      </c>
      <c r="P777" t="s">
        <v>1447</v>
      </c>
      <c r="Q777" t="s">
        <v>1455</v>
      </c>
    </row>
    <row r="778" spans="1:17" x14ac:dyDescent="0.25">
      <c r="A778" t="s">
        <v>8</v>
      </c>
      <c r="B778" t="s">
        <v>1188</v>
      </c>
      <c r="C778" t="s">
        <v>10</v>
      </c>
      <c r="D778" t="s">
        <v>21</v>
      </c>
      <c r="E778" t="s">
        <v>807</v>
      </c>
      <c r="F778" t="s">
        <v>1237</v>
      </c>
      <c r="G778" t="s">
        <v>1238</v>
      </c>
      <c r="H778" t="s">
        <v>1472</v>
      </c>
      <c r="I778" t="s">
        <v>1452</v>
      </c>
      <c r="J778" t="s">
        <v>1475</v>
      </c>
      <c r="K778" t="s">
        <v>1446</v>
      </c>
      <c r="L778" t="s">
        <v>1075</v>
      </c>
      <c r="M778">
        <v>1</v>
      </c>
      <c r="N778">
        <v>0.5</v>
      </c>
      <c r="O778" t="s">
        <v>1462</v>
      </c>
      <c r="P778" t="s">
        <v>1447</v>
      </c>
      <c r="Q778" t="s">
        <v>1455</v>
      </c>
    </row>
    <row r="779" spans="1:17" x14ac:dyDescent="0.25">
      <c r="A779" t="s">
        <v>8</v>
      </c>
      <c r="B779" t="s">
        <v>1188</v>
      </c>
      <c r="C779" t="s">
        <v>10</v>
      </c>
      <c r="D779" t="s">
        <v>21</v>
      </c>
      <c r="E779" t="s">
        <v>810</v>
      </c>
      <c r="F779" t="s">
        <v>1239</v>
      </c>
      <c r="G779" t="s">
        <v>880</v>
      </c>
      <c r="H779" t="s">
        <v>1472</v>
      </c>
      <c r="I779" t="s">
        <v>1452</v>
      </c>
      <c r="J779" t="s">
        <v>1475</v>
      </c>
      <c r="K779" t="s">
        <v>1446</v>
      </c>
      <c r="L779" t="s">
        <v>1075</v>
      </c>
      <c r="M779">
        <v>0</v>
      </c>
      <c r="N779">
        <v>0.5</v>
      </c>
      <c r="O779" t="s">
        <v>1462</v>
      </c>
      <c r="P779" t="s">
        <v>1447</v>
      </c>
      <c r="Q779" t="s">
        <v>1455</v>
      </c>
    </row>
    <row r="780" spans="1:17" x14ac:dyDescent="0.25">
      <c r="A780" t="s">
        <v>8</v>
      </c>
      <c r="B780" t="s">
        <v>1188</v>
      </c>
      <c r="C780" t="s">
        <v>10</v>
      </c>
      <c r="D780" t="s">
        <v>21</v>
      </c>
      <c r="E780" t="s">
        <v>813</v>
      </c>
      <c r="F780" t="s">
        <v>1240</v>
      </c>
      <c r="G780" t="s">
        <v>1241</v>
      </c>
      <c r="H780" t="s">
        <v>1472</v>
      </c>
      <c r="I780" t="s">
        <v>1452</v>
      </c>
      <c r="J780" t="s">
        <v>1475</v>
      </c>
      <c r="K780" t="s">
        <v>1446</v>
      </c>
      <c r="L780" t="s">
        <v>1075</v>
      </c>
      <c r="M780">
        <v>0</v>
      </c>
      <c r="N780">
        <v>0.5</v>
      </c>
      <c r="O780" t="s">
        <v>1462</v>
      </c>
      <c r="P780" t="s">
        <v>1447</v>
      </c>
      <c r="Q780" t="s">
        <v>1455</v>
      </c>
    </row>
    <row r="781" spans="1:17" x14ac:dyDescent="0.25">
      <c r="A781" t="s">
        <v>8</v>
      </c>
      <c r="B781" t="s">
        <v>1188</v>
      </c>
      <c r="C781" t="s">
        <v>10</v>
      </c>
      <c r="D781" t="s">
        <v>21</v>
      </c>
      <c r="E781" t="s">
        <v>14</v>
      </c>
      <c r="F781" t="s">
        <v>1242</v>
      </c>
      <c r="G781" t="s">
        <v>1243</v>
      </c>
      <c r="H781" t="s">
        <v>1472</v>
      </c>
      <c r="I781" t="s">
        <v>1452</v>
      </c>
      <c r="J781" t="s">
        <v>1475</v>
      </c>
      <c r="K781" t="s">
        <v>1446</v>
      </c>
      <c r="L781" t="s">
        <v>1075</v>
      </c>
      <c r="M781">
        <v>1</v>
      </c>
      <c r="N781">
        <v>0.5</v>
      </c>
      <c r="O781" t="s">
        <v>1462</v>
      </c>
      <c r="P781" t="s">
        <v>1447</v>
      </c>
      <c r="Q781" t="s">
        <v>1455</v>
      </c>
    </row>
    <row r="782" spans="1:17" x14ac:dyDescent="0.25">
      <c r="A782" t="s">
        <v>8</v>
      </c>
      <c r="B782" t="s">
        <v>1188</v>
      </c>
      <c r="C782" t="s">
        <v>10</v>
      </c>
      <c r="D782" t="s">
        <v>21</v>
      </c>
      <c r="E782" t="s">
        <v>21</v>
      </c>
      <c r="F782" t="s">
        <v>1244</v>
      </c>
      <c r="G782" t="s">
        <v>1245</v>
      </c>
      <c r="H782" t="s">
        <v>1472</v>
      </c>
      <c r="I782" t="s">
        <v>1452</v>
      </c>
      <c r="J782" t="s">
        <v>1475</v>
      </c>
      <c r="K782" t="s">
        <v>1446</v>
      </c>
      <c r="L782" t="s">
        <v>1075</v>
      </c>
      <c r="M782">
        <v>1</v>
      </c>
      <c r="N782">
        <v>0.5</v>
      </c>
      <c r="O782" t="s">
        <v>1462</v>
      </c>
      <c r="P782" t="s">
        <v>1447</v>
      </c>
      <c r="Q782" t="s">
        <v>1455</v>
      </c>
    </row>
    <row r="783" spans="1:17" x14ac:dyDescent="0.25">
      <c r="A783" t="s">
        <v>8</v>
      </c>
      <c r="B783" t="s">
        <v>1188</v>
      </c>
      <c r="C783" t="s">
        <v>10</v>
      </c>
      <c r="D783" t="s">
        <v>21</v>
      </c>
      <c r="E783" t="s">
        <v>24</v>
      </c>
      <c r="F783" t="s">
        <v>1246</v>
      </c>
      <c r="G783" t="s">
        <v>1247</v>
      </c>
      <c r="H783" t="s">
        <v>1472</v>
      </c>
      <c r="I783" t="s">
        <v>1452</v>
      </c>
      <c r="J783" t="s">
        <v>1475</v>
      </c>
      <c r="K783" t="s">
        <v>1446</v>
      </c>
      <c r="L783" t="s">
        <v>1075</v>
      </c>
      <c r="M783">
        <v>1</v>
      </c>
      <c r="N783">
        <v>0.5</v>
      </c>
      <c r="O783" t="s">
        <v>1462</v>
      </c>
      <c r="P783" t="s">
        <v>1447</v>
      </c>
      <c r="Q783" t="s">
        <v>1455</v>
      </c>
    </row>
    <row r="784" spans="1:17" x14ac:dyDescent="0.25">
      <c r="A784" t="s">
        <v>8</v>
      </c>
      <c r="B784" t="s">
        <v>1188</v>
      </c>
      <c r="C784" t="s">
        <v>10</v>
      </c>
      <c r="D784" t="s">
        <v>21</v>
      </c>
      <c r="E784" t="s">
        <v>27</v>
      </c>
      <c r="F784" t="s">
        <v>1248</v>
      </c>
      <c r="G784" t="s">
        <v>1249</v>
      </c>
      <c r="H784" t="s">
        <v>1472</v>
      </c>
      <c r="I784" t="s">
        <v>1452</v>
      </c>
      <c r="J784" t="s">
        <v>1475</v>
      </c>
      <c r="K784" t="s">
        <v>1446</v>
      </c>
      <c r="L784" t="s">
        <v>1075</v>
      </c>
      <c r="M784">
        <v>1</v>
      </c>
      <c r="N784">
        <v>0.5</v>
      </c>
      <c r="O784" t="s">
        <v>1462</v>
      </c>
      <c r="P784" t="s">
        <v>1447</v>
      </c>
      <c r="Q784" t="s">
        <v>1455</v>
      </c>
    </row>
    <row r="785" spans="1:17" x14ac:dyDescent="0.25">
      <c r="A785" t="s">
        <v>8</v>
      </c>
      <c r="B785" t="s">
        <v>1188</v>
      </c>
      <c r="C785" t="s">
        <v>10</v>
      </c>
      <c r="D785" t="s">
        <v>21</v>
      </c>
      <c r="E785" t="s">
        <v>30</v>
      </c>
      <c r="F785" t="s">
        <v>1250</v>
      </c>
      <c r="G785" t="s">
        <v>1251</v>
      </c>
      <c r="H785" t="s">
        <v>1472</v>
      </c>
      <c r="I785" t="s">
        <v>1452</v>
      </c>
      <c r="J785" t="s">
        <v>1475</v>
      </c>
      <c r="K785" t="s">
        <v>1446</v>
      </c>
      <c r="L785" t="s">
        <v>1075</v>
      </c>
      <c r="M785">
        <v>1</v>
      </c>
      <c r="N785">
        <v>0.5</v>
      </c>
      <c r="O785" t="s">
        <v>1462</v>
      </c>
      <c r="P785" t="s">
        <v>1447</v>
      </c>
      <c r="Q785" t="s">
        <v>1455</v>
      </c>
    </row>
    <row r="786" spans="1:17" x14ac:dyDescent="0.25">
      <c r="A786" t="s">
        <v>8</v>
      </c>
      <c r="B786" t="s">
        <v>1188</v>
      </c>
      <c r="C786" t="s">
        <v>10</v>
      </c>
      <c r="D786" t="s">
        <v>21</v>
      </c>
      <c r="E786" t="s">
        <v>33</v>
      </c>
      <c r="F786" t="s">
        <v>1252</v>
      </c>
      <c r="G786" t="s">
        <v>1253</v>
      </c>
      <c r="H786" t="s">
        <v>1472</v>
      </c>
      <c r="I786" t="s">
        <v>1452</v>
      </c>
      <c r="J786" t="s">
        <v>1475</v>
      </c>
      <c r="K786" t="s">
        <v>1446</v>
      </c>
      <c r="L786" t="s">
        <v>1075</v>
      </c>
      <c r="M786">
        <v>1</v>
      </c>
      <c r="N786">
        <v>0.5</v>
      </c>
      <c r="O786" t="s">
        <v>1462</v>
      </c>
      <c r="P786" t="s">
        <v>1447</v>
      </c>
      <c r="Q786" t="s">
        <v>1455</v>
      </c>
    </row>
    <row r="787" spans="1:17" x14ac:dyDescent="0.25">
      <c r="A787" t="s">
        <v>8</v>
      </c>
      <c r="B787" t="s">
        <v>1188</v>
      </c>
      <c r="C787" t="s">
        <v>10</v>
      </c>
      <c r="D787" t="s">
        <v>21</v>
      </c>
      <c r="E787" t="s">
        <v>834</v>
      </c>
      <c r="F787" t="s">
        <v>1254</v>
      </c>
      <c r="G787" t="s">
        <v>1255</v>
      </c>
      <c r="H787" t="s">
        <v>1472</v>
      </c>
      <c r="I787" t="s">
        <v>1452</v>
      </c>
      <c r="J787" t="s">
        <v>1475</v>
      </c>
      <c r="K787" t="s">
        <v>1446</v>
      </c>
      <c r="L787" t="s">
        <v>1075</v>
      </c>
      <c r="M787">
        <v>0.5</v>
      </c>
      <c r="N787">
        <v>0.5</v>
      </c>
      <c r="O787" t="s">
        <v>1462</v>
      </c>
      <c r="P787" t="s">
        <v>1447</v>
      </c>
      <c r="Q787" t="s">
        <v>1455</v>
      </c>
    </row>
    <row r="788" spans="1:17" x14ac:dyDescent="0.25">
      <c r="A788" t="s">
        <v>8</v>
      </c>
      <c r="B788" t="s">
        <v>1188</v>
      </c>
      <c r="C788" t="s">
        <v>10</v>
      </c>
      <c r="D788" t="s">
        <v>21</v>
      </c>
      <c r="E788" t="s">
        <v>837</v>
      </c>
      <c r="F788" t="s">
        <v>1256</v>
      </c>
      <c r="G788" t="s">
        <v>1257</v>
      </c>
      <c r="H788" t="s">
        <v>1472</v>
      </c>
      <c r="I788" t="s">
        <v>1452</v>
      </c>
      <c r="J788" t="s">
        <v>1475</v>
      </c>
      <c r="K788" t="s">
        <v>1446</v>
      </c>
      <c r="L788" t="s">
        <v>1075</v>
      </c>
      <c r="M788">
        <v>1</v>
      </c>
      <c r="N788">
        <v>0.5</v>
      </c>
      <c r="O788" t="s">
        <v>1462</v>
      </c>
      <c r="P788" t="s">
        <v>1447</v>
      </c>
      <c r="Q788" t="s">
        <v>1455</v>
      </c>
    </row>
    <row r="789" spans="1:17" x14ac:dyDescent="0.25">
      <c r="A789" t="s">
        <v>8</v>
      </c>
      <c r="B789" t="s">
        <v>1258</v>
      </c>
      <c r="C789" t="s">
        <v>10</v>
      </c>
      <c r="D789" t="s">
        <v>10</v>
      </c>
      <c r="E789" t="s">
        <v>10</v>
      </c>
      <c r="F789" t="s">
        <v>1259</v>
      </c>
      <c r="G789" t="s">
        <v>133</v>
      </c>
      <c r="H789" t="s">
        <v>1469</v>
      </c>
      <c r="I789" t="s">
        <v>1449</v>
      </c>
      <c r="J789" t="s">
        <v>1476</v>
      </c>
      <c r="K789" t="s">
        <v>1450</v>
      </c>
      <c r="L789" t="s">
        <v>1461</v>
      </c>
      <c r="M789">
        <v>1</v>
      </c>
      <c r="N789">
        <v>1</v>
      </c>
      <c r="O789" t="s">
        <v>1462</v>
      </c>
      <c r="P789" t="s">
        <v>1448</v>
      </c>
      <c r="Q789" t="s">
        <v>1447</v>
      </c>
    </row>
    <row r="790" spans="1:17" x14ac:dyDescent="0.25">
      <c r="A790" t="s">
        <v>8</v>
      </c>
      <c r="B790" t="s">
        <v>1258</v>
      </c>
      <c r="C790" t="s">
        <v>10</v>
      </c>
      <c r="D790" t="s">
        <v>10</v>
      </c>
      <c r="E790" t="s">
        <v>14</v>
      </c>
      <c r="F790" t="s">
        <v>1260</v>
      </c>
      <c r="G790" t="s">
        <v>135</v>
      </c>
      <c r="H790" t="s">
        <v>1469</v>
      </c>
      <c r="I790" t="s">
        <v>1449</v>
      </c>
      <c r="J790" t="s">
        <v>1476</v>
      </c>
      <c r="K790" t="s">
        <v>1450</v>
      </c>
      <c r="L790" t="s">
        <v>1461</v>
      </c>
      <c r="M790">
        <v>0.8</v>
      </c>
      <c r="N790">
        <v>1</v>
      </c>
      <c r="O790" t="s">
        <v>1462</v>
      </c>
      <c r="P790" t="s">
        <v>1448</v>
      </c>
      <c r="Q790" t="s">
        <v>1447</v>
      </c>
    </row>
    <row r="791" spans="1:17" x14ac:dyDescent="0.25">
      <c r="A791" t="s">
        <v>8</v>
      </c>
      <c r="B791" t="s">
        <v>1258</v>
      </c>
      <c r="C791" t="s">
        <v>10</v>
      </c>
      <c r="D791" t="s">
        <v>10</v>
      </c>
      <c r="E791" t="s">
        <v>21</v>
      </c>
      <c r="F791" t="s">
        <v>1261</v>
      </c>
      <c r="G791" t="s">
        <v>137</v>
      </c>
      <c r="H791" t="s">
        <v>1469</v>
      </c>
      <c r="I791" t="s">
        <v>1449</v>
      </c>
      <c r="J791" t="s">
        <v>1476</v>
      </c>
      <c r="K791" t="s">
        <v>1450</v>
      </c>
      <c r="L791" t="s">
        <v>1461</v>
      </c>
      <c r="M791">
        <v>0.6</v>
      </c>
      <c r="N791">
        <v>1</v>
      </c>
      <c r="O791" t="s">
        <v>1462</v>
      </c>
      <c r="P791" t="s">
        <v>1448</v>
      </c>
      <c r="Q791" t="s">
        <v>1447</v>
      </c>
    </row>
    <row r="792" spans="1:17" x14ac:dyDescent="0.25">
      <c r="A792" t="s">
        <v>8</v>
      </c>
      <c r="B792" t="s">
        <v>1258</v>
      </c>
      <c r="C792" t="s">
        <v>10</v>
      </c>
      <c r="D792" t="s">
        <v>10</v>
      </c>
      <c r="E792" t="s">
        <v>24</v>
      </c>
      <c r="F792" t="s">
        <v>1262</v>
      </c>
      <c r="G792" t="s">
        <v>139</v>
      </c>
      <c r="H792" t="s">
        <v>1469</v>
      </c>
      <c r="I792" t="s">
        <v>1449</v>
      </c>
      <c r="J792" t="s">
        <v>1476</v>
      </c>
      <c r="K792" t="s">
        <v>1450</v>
      </c>
      <c r="L792" t="s">
        <v>1461</v>
      </c>
      <c r="M792">
        <v>0.4</v>
      </c>
      <c r="N792">
        <v>1</v>
      </c>
      <c r="O792" t="s">
        <v>1462</v>
      </c>
      <c r="P792" t="s">
        <v>1448</v>
      </c>
      <c r="Q792" t="s">
        <v>1447</v>
      </c>
    </row>
    <row r="793" spans="1:17" x14ac:dyDescent="0.25">
      <c r="A793" t="s">
        <v>8</v>
      </c>
      <c r="B793" t="s">
        <v>1258</v>
      </c>
      <c r="C793" t="s">
        <v>10</v>
      </c>
      <c r="D793" t="s">
        <v>10</v>
      </c>
      <c r="E793" t="s">
        <v>27</v>
      </c>
      <c r="F793" t="s">
        <v>1263</v>
      </c>
      <c r="G793" t="s">
        <v>141</v>
      </c>
      <c r="H793" t="s">
        <v>1469</v>
      </c>
      <c r="I793" t="s">
        <v>1449</v>
      </c>
      <c r="J793" t="s">
        <v>1476</v>
      </c>
      <c r="K793" t="s">
        <v>1450</v>
      </c>
      <c r="L793" t="s">
        <v>1461</v>
      </c>
      <c r="M793">
        <v>0.2</v>
      </c>
      <c r="N793">
        <v>1</v>
      </c>
      <c r="O793" t="s">
        <v>1462</v>
      </c>
      <c r="P793" t="s">
        <v>1448</v>
      </c>
      <c r="Q793" t="s">
        <v>1447</v>
      </c>
    </row>
    <row r="794" spans="1:17" x14ac:dyDescent="0.25">
      <c r="A794" t="s">
        <v>8</v>
      </c>
      <c r="B794" t="s">
        <v>1258</v>
      </c>
      <c r="C794" t="s">
        <v>10</v>
      </c>
      <c r="D794" t="s">
        <v>10</v>
      </c>
      <c r="E794" t="s">
        <v>30</v>
      </c>
      <c r="F794" t="s">
        <v>1264</v>
      </c>
      <c r="G794" t="s">
        <v>143</v>
      </c>
      <c r="H794" t="s">
        <v>1469</v>
      </c>
      <c r="I794" t="s">
        <v>1449</v>
      </c>
      <c r="J794" t="s">
        <v>1476</v>
      </c>
      <c r="K794" t="s">
        <v>1450</v>
      </c>
      <c r="L794" t="s">
        <v>1461</v>
      </c>
      <c r="M794">
        <v>0</v>
      </c>
      <c r="N794">
        <v>1</v>
      </c>
      <c r="O794" t="s">
        <v>1462</v>
      </c>
      <c r="P794" t="s">
        <v>1448</v>
      </c>
      <c r="Q794" t="s">
        <v>1447</v>
      </c>
    </row>
    <row r="795" spans="1:17" x14ac:dyDescent="0.25">
      <c r="A795" t="s">
        <v>8</v>
      </c>
      <c r="B795" t="s">
        <v>1258</v>
      </c>
      <c r="C795" t="s">
        <v>10</v>
      </c>
      <c r="D795" t="s">
        <v>10</v>
      </c>
      <c r="E795" t="s">
        <v>33</v>
      </c>
      <c r="F795" t="s">
        <v>1265</v>
      </c>
      <c r="G795" t="s">
        <v>1266</v>
      </c>
      <c r="H795" t="s">
        <v>1469</v>
      </c>
      <c r="I795" t="s">
        <v>1449</v>
      </c>
      <c r="J795" t="s">
        <v>1476</v>
      </c>
      <c r="K795" t="s">
        <v>1450</v>
      </c>
      <c r="L795" t="s">
        <v>1461</v>
      </c>
      <c r="M795">
        <v>0</v>
      </c>
      <c r="N795">
        <v>1</v>
      </c>
      <c r="O795" t="s">
        <v>1462</v>
      </c>
      <c r="P795" t="s">
        <v>1448</v>
      </c>
      <c r="Q795" t="s">
        <v>1447</v>
      </c>
    </row>
    <row r="796" spans="1:17" x14ac:dyDescent="0.25">
      <c r="A796" t="s">
        <v>8</v>
      </c>
      <c r="B796" t="s">
        <v>1258</v>
      </c>
      <c r="C796" t="s">
        <v>10</v>
      </c>
      <c r="D796" t="s">
        <v>14</v>
      </c>
      <c r="E796" t="s">
        <v>10</v>
      </c>
      <c r="F796" t="s">
        <v>1267</v>
      </c>
      <c r="G796" t="s">
        <v>147</v>
      </c>
      <c r="H796" t="s">
        <v>1469</v>
      </c>
      <c r="I796" t="s">
        <v>1451</v>
      </c>
      <c r="J796" t="s">
        <v>1476</v>
      </c>
      <c r="K796" t="s">
        <v>1450</v>
      </c>
      <c r="L796" t="s">
        <v>1461</v>
      </c>
      <c r="M796">
        <v>1</v>
      </c>
      <c r="N796">
        <v>1</v>
      </c>
      <c r="O796" t="s">
        <v>1462</v>
      </c>
      <c r="P796" t="s">
        <v>1448</v>
      </c>
      <c r="Q796" t="s">
        <v>1447</v>
      </c>
    </row>
    <row r="797" spans="1:17" x14ac:dyDescent="0.25">
      <c r="A797" t="s">
        <v>8</v>
      </c>
      <c r="B797" t="s">
        <v>1258</v>
      </c>
      <c r="C797" t="s">
        <v>10</v>
      </c>
      <c r="D797" t="s">
        <v>14</v>
      </c>
      <c r="E797" t="s">
        <v>14</v>
      </c>
      <c r="F797" t="s">
        <v>1268</v>
      </c>
      <c r="G797" t="s">
        <v>149</v>
      </c>
      <c r="H797" t="s">
        <v>1469</v>
      </c>
      <c r="I797" t="s">
        <v>1451</v>
      </c>
      <c r="J797" t="s">
        <v>1476</v>
      </c>
      <c r="K797" t="s">
        <v>1450</v>
      </c>
      <c r="L797" t="s">
        <v>1461</v>
      </c>
      <c r="M797">
        <v>0.8</v>
      </c>
      <c r="N797">
        <v>1</v>
      </c>
      <c r="O797" t="s">
        <v>1462</v>
      </c>
      <c r="P797" t="s">
        <v>1448</v>
      </c>
      <c r="Q797" t="s">
        <v>1447</v>
      </c>
    </row>
    <row r="798" spans="1:17" x14ac:dyDescent="0.25">
      <c r="A798" t="s">
        <v>8</v>
      </c>
      <c r="B798" t="s">
        <v>1258</v>
      </c>
      <c r="C798" t="s">
        <v>10</v>
      </c>
      <c r="D798" t="s">
        <v>14</v>
      </c>
      <c r="E798" t="s">
        <v>21</v>
      </c>
      <c r="F798" t="s">
        <v>1269</v>
      </c>
      <c r="G798" t="s">
        <v>151</v>
      </c>
      <c r="H798" t="s">
        <v>1469</v>
      </c>
      <c r="I798" t="s">
        <v>1451</v>
      </c>
      <c r="J798" t="s">
        <v>1476</v>
      </c>
      <c r="K798" t="s">
        <v>1450</v>
      </c>
      <c r="L798" t="s">
        <v>1461</v>
      </c>
      <c r="M798">
        <v>0.6</v>
      </c>
      <c r="N798">
        <v>1</v>
      </c>
      <c r="O798" t="s">
        <v>1462</v>
      </c>
      <c r="P798" t="s">
        <v>1448</v>
      </c>
      <c r="Q798" t="s">
        <v>1447</v>
      </c>
    </row>
    <row r="799" spans="1:17" x14ac:dyDescent="0.25">
      <c r="A799" t="s">
        <v>8</v>
      </c>
      <c r="B799" t="s">
        <v>1258</v>
      </c>
      <c r="C799" t="s">
        <v>10</v>
      </c>
      <c r="D799" t="s">
        <v>14</v>
      </c>
      <c r="E799" t="s">
        <v>24</v>
      </c>
      <c r="F799" t="s">
        <v>1270</v>
      </c>
      <c r="G799" t="s">
        <v>153</v>
      </c>
      <c r="H799" t="s">
        <v>1469</v>
      </c>
      <c r="I799" t="s">
        <v>1451</v>
      </c>
      <c r="J799" t="s">
        <v>1476</v>
      </c>
      <c r="K799" t="s">
        <v>1450</v>
      </c>
      <c r="L799" t="s">
        <v>1461</v>
      </c>
      <c r="M799">
        <v>0.4</v>
      </c>
      <c r="N799">
        <v>1</v>
      </c>
      <c r="O799" t="s">
        <v>1462</v>
      </c>
      <c r="P799" t="s">
        <v>1448</v>
      </c>
      <c r="Q799" t="s">
        <v>1447</v>
      </c>
    </row>
    <row r="800" spans="1:17" x14ac:dyDescent="0.25">
      <c r="A800" t="s">
        <v>8</v>
      </c>
      <c r="B800" t="s">
        <v>1258</v>
      </c>
      <c r="C800" t="s">
        <v>10</v>
      </c>
      <c r="D800" t="s">
        <v>14</v>
      </c>
      <c r="E800" t="s">
        <v>27</v>
      </c>
      <c r="F800" t="s">
        <v>1271</v>
      </c>
      <c r="G800" t="s">
        <v>155</v>
      </c>
      <c r="H800" t="s">
        <v>1469</v>
      </c>
      <c r="I800" t="s">
        <v>1451</v>
      </c>
      <c r="J800" t="s">
        <v>1476</v>
      </c>
      <c r="K800" t="s">
        <v>1450</v>
      </c>
      <c r="L800" t="s">
        <v>1461</v>
      </c>
      <c r="M800">
        <v>0.2</v>
      </c>
      <c r="N800">
        <v>1</v>
      </c>
      <c r="O800" t="s">
        <v>1462</v>
      </c>
      <c r="P800" t="s">
        <v>1448</v>
      </c>
      <c r="Q800" t="s">
        <v>1447</v>
      </c>
    </row>
    <row r="801" spans="1:17" x14ac:dyDescent="0.25">
      <c r="A801" t="s">
        <v>8</v>
      </c>
      <c r="B801" t="s">
        <v>1258</v>
      </c>
      <c r="C801" t="s">
        <v>10</v>
      </c>
      <c r="D801" t="s">
        <v>14</v>
      </c>
      <c r="E801" t="s">
        <v>30</v>
      </c>
      <c r="F801" t="s">
        <v>1272</v>
      </c>
      <c r="G801" t="s">
        <v>157</v>
      </c>
      <c r="H801" t="s">
        <v>1469</v>
      </c>
      <c r="I801" t="s">
        <v>1451</v>
      </c>
      <c r="J801" t="s">
        <v>1476</v>
      </c>
      <c r="K801" t="s">
        <v>1450</v>
      </c>
      <c r="L801" t="s">
        <v>1461</v>
      </c>
      <c r="M801">
        <v>0</v>
      </c>
      <c r="N801">
        <v>1</v>
      </c>
      <c r="O801" t="s">
        <v>1462</v>
      </c>
      <c r="P801" t="s">
        <v>1448</v>
      </c>
      <c r="Q801" t="s">
        <v>1447</v>
      </c>
    </row>
    <row r="802" spans="1:17" x14ac:dyDescent="0.25">
      <c r="A802" t="s">
        <v>8</v>
      </c>
      <c r="B802" t="s">
        <v>1258</v>
      </c>
      <c r="C802" t="s">
        <v>10</v>
      </c>
      <c r="D802" t="s">
        <v>14</v>
      </c>
      <c r="E802" t="s">
        <v>33</v>
      </c>
      <c r="F802" t="s">
        <v>1273</v>
      </c>
      <c r="G802" t="s">
        <v>1274</v>
      </c>
      <c r="H802" t="s">
        <v>1469</v>
      </c>
      <c r="I802" t="s">
        <v>1451</v>
      </c>
      <c r="J802" t="s">
        <v>1476</v>
      </c>
      <c r="K802" t="s">
        <v>1450</v>
      </c>
      <c r="L802" t="s">
        <v>1461</v>
      </c>
      <c r="M802">
        <v>0</v>
      </c>
      <c r="N802">
        <v>1</v>
      </c>
      <c r="O802" t="s">
        <v>1462</v>
      </c>
      <c r="P802" t="s">
        <v>1448</v>
      </c>
      <c r="Q802" t="s">
        <v>1447</v>
      </c>
    </row>
    <row r="803" spans="1:17" x14ac:dyDescent="0.25">
      <c r="A803" t="s">
        <v>8</v>
      </c>
      <c r="B803" t="s">
        <v>1258</v>
      </c>
      <c r="C803" t="s">
        <v>10</v>
      </c>
      <c r="D803" t="s">
        <v>21</v>
      </c>
      <c r="E803" t="s">
        <v>10</v>
      </c>
      <c r="F803" t="s">
        <v>1275</v>
      </c>
      <c r="G803" t="s">
        <v>161</v>
      </c>
      <c r="H803" t="s">
        <v>1469</v>
      </c>
      <c r="I803" t="s">
        <v>1452</v>
      </c>
      <c r="J803" t="s">
        <v>1476</v>
      </c>
      <c r="K803" t="s">
        <v>1450</v>
      </c>
      <c r="L803" t="s">
        <v>1461</v>
      </c>
      <c r="M803">
        <v>1</v>
      </c>
      <c r="N803">
        <v>1</v>
      </c>
      <c r="O803" t="s">
        <v>1462</v>
      </c>
      <c r="P803" t="s">
        <v>1448</v>
      </c>
      <c r="Q803" t="s">
        <v>1447</v>
      </c>
    </row>
    <row r="804" spans="1:17" x14ac:dyDescent="0.25">
      <c r="A804" t="s">
        <v>8</v>
      </c>
      <c r="B804" t="s">
        <v>1258</v>
      </c>
      <c r="C804" t="s">
        <v>10</v>
      </c>
      <c r="D804" t="s">
        <v>21</v>
      </c>
      <c r="E804" t="s">
        <v>14</v>
      </c>
      <c r="F804" t="s">
        <v>1276</v>
      </c>
      <c r="G804" t="s">
        <v>163</v>
      </c>
      <c r="H804" t="s">
        <v>1469</v>
      </c>
      <c r="I804" t="s">
        <v>1452</v>
      </c>
      <c r="J804" t="s">
        <v>1476</v>
      </c>
      <c r="K804" t="s">
        <v>1450</v>
      </c>
      <c r="L804" t="s">
        <v>1461</v>
      </c>
      <c r="M804">
        <v>0.8</v>
      </c>
      <c r="N804">
        <v>1</v>
      </c>
      <c r="O804" t="s">
        <v>1462</v>
      </c>
      <c r="P804" t="s">
        <v>1448</v>
      </c>
      <c r="Q804" t="s">
        <v>1447</v>
      </c>
    </row>
    <row r="805" spans="1:17" x14ac:dyDescent="0.25">
      <c r="A805" t="s">
        <v>8</v>
      </c>
      <c r="B805" t="s">
        <v>1258</v>
      </c>
      <c r="C805" t="s">
        <v>10</v>
      </c>
      <c r="D805" t="s">
        <v>21</v>
      </c>
      <c r="E805" t="s">
        <v>21</v>
      </c>
      <c r="F805" t="s">
        <v>1277</v>
      </c>
      <c r="G805" t="s">
        <v>165</v>
      </c>
      <c r="H805" t="s">
        <v>1469</v>
      </c>
      <c r="I805" t="s">
        <v>1452</v>
      </c>
      <c r="J805" t="s">
        <v>1476</v>
      </c>
      <c r="K805" t="s">
        <v>1450</v>
      </c>
      <c r="L805" t="s">
        <v>1461</v>
      </c>
      <c r="M805">
        <v>0.6</v>
      </c>
      <c r="N805">
        <v>1</v>
      </c>
      <c r="O805" t="s">
        <v>1462</v>
      </c>
      <c r="P805" t="s">
        <v>1448</v>
      </c>
      <c r="Q805" t="s">
        <v>1447</v>
      </c>
    </row>
    <row r="806" spans="1:17" x14ac:dyDescent="0.25">
      <c r="A806" t="s">
        <v>8</v>
      </c>
      <c r="B806" t="s">
        <v>1258</v>
      </c>
      <c r="C806" t="s">
        <v>10</v>
      </c>
      <c r="D806" t="s">
        <v>21</v>
      </c>
      <c r="E806" t="s">
        <v>24</v>
      </c>
      <c r="F806" t="s">
        <v>1278</v>
      </c>
      <c r="G806" t="s">
        <v>167</v>
      </c>
      <c r="H806" t="s">
        <v>1469</v>
      </c>
      <c r="I806" t="s">
        <v>1452</v>
      </c>
      <c r="J806" t="s">
        <v>1476</v>
      </c>
      <c r="K806" t="s">
        <v>1450</v>
      </c>
      <c r="L806" t="s">
        <v>1461</v>
      </c>
      <c r="M806">
        <v>0.4</v>
      </c>
      <c r="N806">
        <v>1</v>
      </c>
      <c r="O806" t="s">
        <v>1462</v>
      </c>
      <c r="P806" t="s">
        <v>1448</v>
      </c>
      <c r="Q806" t="s">
        <v>1447</v>
      </c>
    </row>
    <row r="807" spans="1:17" x14ac:dyDescent="0.25">
      <c r="A807" t="s">
        <v>8</v>
      </c>
      <c r="B807" t="s">
        <v>1258</v>
      </c>
      <c r="C807" t="s">
        <v>10</v>
      </c>
      <c r="D807" t="s">
        <v>21</v>
      </c>
      <c r="E807" t="s">
        <v>27</v>
      </c>
      <c r="F807" t="s">
        <v>1279</v>
      </c>
      <c r="G807" t="s">
        <v>169</v>
      </c>
      <c r="H807" t="s">
        <v>1469</v>
      </c>
      <c r="I807" t="s">
        <v>1452</v>
      </c>
      <c r="J807" t="s">
        <v>1476</v>
      </c>
      <c r="K807" t="s">
        <v>1450</v>
      </c>
      <c r="L807" t="s">
        <v>1461</v>
      </c>
      <c r="M807">
        <v>0.2</v>
      </c>
      <c r="N807">
        <v>1</v>
      </c>
      <c r="O807" t="s">
        <v>1462</v>
      </c>
      <c r="P807" t="s">
        <v>1448</v>
      </c>
      <c r="Q807" t="s">
        <v>1447</v>
      </c>
    </row>
    <row r="808" spans="1:17" x14ac:dyDescent="0.25">
      <c r="A808" t="s">
        <v>8</v>
      </c>
      <c r="B808" t="s">
        <v>1258</v>
      </c>
      <c r="C808" t="s">
        <v>10</v>
      </c>
      <c r="D808" t="s">
        <v>21</v>
      </c>
      <c r="E808" t="s">
        <v>30</v>
      </c>
      <c r="F808" t="s">
        <v>1280</v>
      </c>
      <c r="G808" t="s">
        <v>171</v>
      </c>
      <c r="H808" t="s">
        <v>1469</v>
      </c>
      <c r="I808" t="s">
        <v>1452</v>
      </c>
      <c r="J808" t="s">
        <v>1476</v>
      </c>
      <c r="K808" t="s">
        <v>1450</v>
      </c>
      <c r="L808" t="s">
        <v>1461</v>
      </c>
      <c r="M808">
        <v>0</v>
      </c>
      <c r="N808">
        <v>1</v>
      </c>
      <c r="O808" t="s">
        <v>1462</v>
      </c>
      <c r="P808" t="s">
        <v>1448</v>
      </c>
      <c r="Q808" t="s">
        <v>1447</v>
      </c>
    </row>
    <row r="809" spans="1:17" x14ac:dyDescent="0.25">
      <c r="A809" t="s">
        <v>8</v>
      </c>
      <c r="B809" t="s">
        <v>1258</v>
      </c>
      <c r="C809" t="s">
        <v>10</v>
      </c>
      <c r="D809" t="s">
        <v>21</v>
      </c>
      <c r="E809" t="s">
        <v>33</v>
      </c>
      <c r="F809" t="s">
        <v>1281</v>
      </c>
      <c r="G809" t="s">
        <v>1282</v>
      </c>
      <c r="H809" t="s">
        <v>1469</v>
      </c>
      <c r="I809" t="s">
        <v>1452</v>
      </c>
      <c r="J809" t="s">
        <v>1476</v>
      </c>
      <c r="K809" t="s">
        <v>1450</v>
      </c>
      <c r="L809" t="s">
        <v>1461</v>
      </c>
      <c r="M809">
        <v>0</v>
      </c>
      <c r="N809">
        <v>1</v>
      </c>
      <c r="O809" t="s">
        <v>1462</v>
      </c>
      <c r="P809" t="s">
        <v>1448</v>
      </c>
      <c r="Q809" t="s">
        <v>1447</v>
      </c>
    </row>
    <row r="810" spans="1:17" x14ac:dyDescent="0.25">
      <c r="A810" t="s">
        <v>8</v>
      </c>
      <c r="B810" t="s">
        <v>1283</v>
      </c>
      <c r="C810" t="s">
        <v>10</v>
      </c>
      <c r="D810" t="s">
        <v>10</v>
      </c>
      <c r="E810" t="s">
        <v>10</v>
      </c>
      <c r="F810" t="s">
        <v>1284</v>
      </c>
      <c r="G810" t="s">
        <v>1285</v>
      </c>
      <c r="H810" t="s">
        <v>1469</v>
      </c>
      <c r="I810" t="s">
        <v>1449</v>
      </c>
      <c r="J810" t="s">
        <v>1476</v>
      </c>
      <c r="K810" t="s">
        <v>1446</v>
      </c>
      <c r="L810" t="s">
        <v>1258</v>
      </c>
      <c r="M810">
        <v>2</v>
      </c>
      <c r="N810">
        <v>1</v>
      </c>
      <c r="O810" t="s">
        <v>1462</v>
      </c>
      <c r="P810" t="s">
        <v>1447</v>
      </c>
      <c r="Q810" t="s">
        <v>1447</v>
      </c>
    </row>
    <row r="811" spans="1:17" x14ac:dyDescent="0.25">
      <c r="A811" t="s">
        <v>8</v>
      </c>
      <c r="B811" t="s">
        <v>1283</v>
      </c>
      <c r="C811" t="s">
        <v>10</v>
      </c>
      <c r="D811" t="s">
        <v>10</v>
      </c>
      <c r="E811" t="s">
        <v>807</v>
      </c>
      <c r="F811" t="s">
        <v>1286</v>
      </c>
      <c r="G811" t="s">
        <v>958</v>
      </c>
      <c r="H811" t="s">
        <v>1469</v>
      </c>
      <c r="I811" t="s">
        <v>1449</v>
      </c>
      <c r="J811" t="s">
        <v>1476</v>
      </c>
      <c r="K811" t="s">
        <v>1446</v>
      </c>
      <c r="L811" t="s">
        <v>1258</v>
      </c>
      <c r="M811">
        <v>0</v>
      </c>
      <c r="N811">
        <v>1</v>
      </c>
      <c r="O811" t="s">
        <v>1462</v>
      </c>
      <c r="P811" t="s">
        <v>1447</v>
      </c>
      <c r="Q811" t="s">
        <v>1447</v>
      </c>
    </row>
    <row r="812" spans="1:17" x14ac:dyDescent="0.25">
      <c r="A812" t="s">
        <v>8</v>
      </c>
      <c r="B812" t="s">
        <v>1283</v>
      </c>
      <c r="C812" t="s">
        <v>10</v>
      </c>
      <c r="D812" t="s">
        <v>10</v>
      </c>
      <c r="E812" t="s">
        <v>14</v>
      </c>
      <c r="F812" t="s">
        <v>1287</v>
      </c>
      <c r="G812" t="s">
        <v>1288</v>
      </c>
      <c r="H812" t="s">
        <v>1469</v>
      </c>
      <c r="I812" t="s">
        <v>1449</v>
      </c>
      <c r="J812" t="s">
        <v>1476</v>
      </c>
      <c r="K812" t="s">
        <v>1446</v>
      </c>
      <c r="L812" t="s">
        <v>1258</v>
      </c>
      <c r="M812">
        <v>2</v>
      </c>
      <c r="N812">
        <v>1</v>
      </c>
      <c r="O812" t="s">
        <v>1462</v>
      </c>
      <c r="P812" t="s">
        <v>1447</v>
      </c>
      <c r="Q812" t="s">
        <v>1447</v>
      </c>
    </row>
    <row r="813" spans="1:17" x14ac:dyDescent="0.25">
      <c r="A813" t="s">
        <v>8</v>
      </c>
      <c r="B813" t="s">
        <v>1283</v>
      </c>
      <c r="C813" t="s">
        <v>10</v>
      </c>
      <c r="D813" t="s">
        <v>10</v>
      </c>
      <c r="E813" t="s">
        <v>21</v>
      </c>
      <c r="F813" t="s">
        <v>1289</v>
      </c>
      <c r="G813" t="s">
        <v>1290</v>
      </c>
      <c r="H813" t="s">
        <v>1469</v>
      </c>
      <c r="I813" t="s">
        <v>1449</v>
      </c>
      <c r="J813" t="s">
        <v>1476</v>
      </c>
      <c r="K813" t="s">
        <v>1446</v>
      </c>
      <c r="L813" t="s">
        <v>1258</v>
      </c>
      <c r="M813">
        <v>1</v>
      </c>
      <c r="N813">
        <v>1</v>
      </c>
      <c r="O813" t="s">
        <v>1462</v>
      </c>
      <c r="P813" t="s">
        <v>1447</v>
      </c>
      <c r="Q813" t="s">
        <v>1447</v>
      </c>
    </row>
    <row r="814" spans="1:17" x14ac:dyDescent="0.25">
      <c r="A814" t="s">
        <v>8</v>
      </c>
      <c r="B814" t="s">
        <v>1283</v>
      </c>
      <c r="C814" t="s">
        <v>10</v>
      </c>
      <c r="D814" t="s">
        <v>10</v>
      </c>
      <c r="E814" t="s">
        <v>24</v>
      </c>
      <c r="F814" t="s">
        <v>1291</v>
      </c>
      <c r="G814" t="s">
        <v>1292</v>
      </c>
      <c r="H814" t="s">
        <v>1469</v>
      </c>
      <c r="I814" t="s">
        <v>1449</v>
      </c>
      <c r="J814" t="s">
        <v>1476</v>
      </c>
      <c r="K814" t="s">
        <v>1446</v>
      </c>
      <c r="L814" t="s">
        <v>1258</v>
      </c>
      <c r="M814">
        <v>1</v>
      </c>
      <c r="N814">
        <v>1</v>
      </c>
      <c r="O814" t="s">
        <v>1462</v>
      </c>
      <c r="P814" t="s">
        <v>1447</v>
      </c>
      <c r="Q814" t="s">
        <v>1447</v>
      </c>
    </row>
    <row r="815" spans="1:17" x14ac:dyDescent="0.25">
      <c r="A815" t="s">
        <v>8</v>
      </c>
      <c r="B815" t="s">
        <v>1283</v>
      </c>
      <c r="C815" t="s">
        <v>10</v>
      </c>
      <c r="D815" t="s">
        <v>10</v>
      </c>
      <c r="E815" t="s">
        <v>27</v>
      </c>
      <c r="F815" t="s">
        <v>1293</v>
      </c>
      <c r="G815" t="s">
        <v>1294</v>
      </c>
      <c r="H815" t="s">
        <v>1469</v>
      </c>
      <c r="I815" t="s">
        <v>1449</v>
      </c>
      <c r="J815" t="s">
        <v>1476</v>
      </c>
      <c r="K815" t="s">
        <v>1446</v>
      </c>
      <c r="L815" t="s">
        <v>1258</v>
      </c>
      <c r="M815">
        <v>1</v>
      </c>
      <c r="N815">
        <v>1</v>
      </c>
      <c r="O815" t="s">
        <v>1462</v>
      </c>
      <c r="P815" t="s">
        <v>1447</v>
      </c>
      <c r="Q815" t="s">
        <v>1447</v>
      </c>
    </row>
    <row r="816" spans="1:17" x14ac:dyDescent="0.25">
      <c r="A816" t="s">
        <v>8</v>
      </c>
      <c r="B816" t="s">
        <v>1283</v>
      </c>
      <c r="C816" t="s">
        <v>10</v>
      </c>
      <c r="D816" t="s">
        <v>10</v>
      </c>
      <c r="E816" t="s">
        <v>30</v>
      </c>
      <c r="F816" t="s">
        <v>1295</v>
      </c>
      <c r="G816" t="s">
        <v>1296</v>
      </c>
      <c r="H816" t="s">
        <v>1469</v>
      </c>
      <c r="I816" t="s">
        <v>1449</v>
      </c>
      <c r="J816" t="s">
        <v>1476</v>
      </c>
      <c r="K816" t="s">
        <v>1446</v>
      </c>
      <c r="L816" t="s">
        <v>1258</v>
      </c>
      <c r="M816">
        <v>1</v>
      </c>
      <c r="N816">
        <v>1</v>
      </c>
      <c r="O816" t="s">
        <v>1462</v>
      </c>
      <c r="P816" t="s">
        <v>1447</v>
      </c>
      <c r="Q816" t="s">
        <v>1447</v>
      </c>
    </row>
    <row r="817" spans="1:17" x14ac:dyDescent="0.25">
      <c r="A817" t="s">
        <v>8</v>
      </c>
      <c r="B817" t="s">
        <v>1283</v>
      </c>
      <c r="C817" t="s">
        <v>10</v>
      </c>
      <c r="D817" t="s">
        <v>10</v>
      </c>
      <c r="E817" t="s">
        <v>33</v>
      </c>
      <c r="F817" t="s">
        <v>1297</v>
      </c>
      <c r="G817" t="s">
        <v>1298</v>
      </c>
      <c r="H817" t="s">
        <v>1469</v>
      </c>
      <c r="I817" t="s">
        <v>1449</v>
      </c>
      <c r="J817" t="s">
        <v>1476</v>
      </c>
      <c r="K817" t="s">
        <v>1446</v>
      </c>
      <c r="L817" t="s">
        <v>1258</v>
      </c>
      <c r="M817">
        <v>1</v>
      </c>
      <c r="N817">
        <v>1</v>
      </c>
      <c r="O817" t="s">
        <v>1462</v>
      </c>
      <c r="P817" t="s">
        <v>1447</v>
      </c>
      <c r="Q817" t="s">
        <v>1447</v>
      </c>
    </row>
    <row r="818" spans="1:17" x14ac:dyDescent="0.25">
      <c r="A818" t="s">
        <v>8</v>
      </c>
      <c r="B818" t="s">
        <v>1283</v>
      </c>
      <c r="C818" t="s">
        <v>10</v>
      </c>
      <c r="D818" t="s">
        <v>10</v>
      </c>
      <c r="E818" t="s">
        <v>834</v>
      </c>
      <c r="F818" t="s">
        <v>1299</v>
      </c>
      <c r="G818" t="s">
        <v>1300</v>
      </c>
      <c r="H818" t="s">
        <v>1469</v>
      </c>
      <c r="I818" t="s">
        <v>1449</v>
      </c>
      <c r="J818" t="s">
        <v>1476</v>
      </c>
      <c r="K818" t="s">
        <v>1446</v>
      </c>
      <c r="L818" t="s">
        <v>1258</v>
      </c>
      <c r="M818">
        <v>1</v>
      </c>
      <c r="N818">
        <v>1</v>
      </c>
      <c r="O818" t="s">
        <v>1462</v>
      </c>
      <c r="P818" t="s">
        <v>1447</v>
      </c>
      <c r="Q818" t="s">
        <v>1447</v>
      </c>
    </row>
    <row r="819" spans="1:17" x14ac:dyDescent="0.25">
      <c r="A819" t="s">
        <v>8</v>
      </c>
      <c r="B819" t="s">
        <v>1283</v>
      </c>
      <c r="C819" t="s">
        <v>10</v>
      </c>
      <c r="D819" t="s">
        <v>10</v>
      </c>
      <c r="E819" t="s">
        <v>837</v>
      </c>
      <c r="F819" t="s">
        <v>1301</v>
      </c>
      <c r="G819" t="s">
        <v>818</v>
      </c>
      <c r="H819" t="s">
        <v>1469</v>
      </c>
      <c r="I819" t="s">
        <v>1449</v>
      </c>
      <c r="J819" t="s">
        <v>1476</v>
      </c>
      <c r="K819" t="s">
        <v>1446</v>
      </c>
      <c r="L819" t="s">
        <v>1258</v>
      </c>
      <c r="M819">
        <v>0</v>
      </c>
      <c r="N819">
        <v>1</v>
      </c>
      <c r="O819" t="s">
        <v>1462</v>
      </c>
      <c r="P819" t="s">
        <v>1447</v>
      </c>
      <c r="Q819" t="s">
        <v>1447</v>
      </c>
    </row>
    <row r="820" spans="1:17" x14ac:dyDescent="0.25">
      <c r="A820" t="s">
        <v>8</v>
      </c>
      <c r="B820" t="s">
        <v>1283</v>
      </c>
      <c r="C820" t="s">
        <v>10</v>
      </c>
      <c r="D820" t="s">
        <v>14</v>
      </c>
      <c r="E820" t="s">
        <v>10</v>
      </c>
      <c r="F820" t="s">
        <v>1302</v>
      </c>
      <c r="G820" t="s">
        <v>1303</v>
      </c>
      <c r="H820" t="s">
        <v>1469</v>
      </c>
      <c r="I820" t="s">
        <v>1451</v>
      </c>
      <c r="J820" t="s">
        <v>1476</v>
      </c>
      <c r="K820" t="s">
        <v>1446</v>
      </c>
      <c r="L820" t="s">
        <v>1258</v>
      </c>
      <c r="M820">
        <v>2</v>
      </c>
      <c r="N820">
        <v>1</v>
      </c>
      <c r="O820" t="s">
        <v>1462</v>
      </c>
      <c r="P820" t="s">
        <v>1447</v>
      </c>
      <c r="Q820" t="s">
        <v>1447</v>
      </c>
    </row>
    <row r="821" spans="1:17" x14ac:dyDescent="0.25">
      <c r="A821" t="s">
        <v>8</v>
      </c>
      <c r="B821" t="s">
        <v>1283</v>
      </c>
      <c r="C821" t="s">
        <v>10</v>
      </c>
      <c r="D821" t="s">
        <v>14</v>
      </c>
      <c r="E821" t="s">
        <v>807</v>
      </c>
      <c r="F821" t="s">
        <v>1304</v>
      </c>
      <c r="G821" t="s">
        <v>970</v>
      </c>
      <c r="H821" t="s">
        <v>1469</v>
      </c>
      <c r="I821" t="s">
        <v>1451</v>
      </c>
      <c r="J821" t="s">
        <v>1476</v>
      </c>
      <c r="K821" t="s">
        <v>1446</v>
      </c>
      <c r="L821" t="s">
        <v>1258</v>
      </c>
      <c r="M821">
        <v>0</v>
      </c>
      <c r="N821">
        <v>1</v>
      </c>
      <c r="O821" t="s">
        <v>1462</v>
      </c>
      <c r="P821" t="s">
        <v>1447</v>
      </c>
      <c r="Q821" t="s">
        <v>1447</v>
      </c>
    </row>
    <row r="822" spans="1:17" x14ac:dyDescent="0.25">
      <c r="A822" t="s">
        <v>8</v>
      </c>
      <c r="B822" t="s">
        <v>1283</v>
      </c>
      <c r="C822" t="s">
        <v>10</v>
      </c>
      <c r="D822" t="s">
        <v>14</v>
      </c>
      <c r="E822" t="s">
        <v>14</v>
      </c>
      <c r="F822" t="s">
        <v>1305</v>
      </c>
      <c r="G822" t="s">
        <v>1306</v>
      </c>
      <c r="H822" t="s">
        <v>1469</v>
      </c>
      <c r="I822" t="s">
        <v>1451</v>
      </c>
      <c r="J822" t="s">
        <v>1476</v>
      </c>
      <c r="K822" t="s">
        <v>1446</v>
      </c>
      <c r="L822" t="s">
        <v>1258</v>
      </c>
      <c r="M822">
        <v>2</v>
      </c>
      <c r="N822">
        <v>1</v>
      </c>
      <c r="O822" t="s">
        <v>1462</v>
      </c>
      <c r="P822" t="s">
        <v>1447</v>
      </c>
      <c r="Q822" t="s">
        <v>1447</v>
      </c>
    </row>
    <row r="823" spans="1:17" x14ac:dyDescent="0.25">
      <c r="A823" t="s">
        <v>8</v>
      </c>
      <c r="B823" t="s">
        <v>1283</v>
      </c>
      <c r="C823" t="s">
        <v>10</v>
      </c>
      <c r="D823" t="s">
        <v>14</v>
      </c>
      <c r="E823" t="s">
        <v>21</v>
      </c>
      <c r="F823" t="s">
        <v>1307</v>
      </c>
      <c r="G823" t="s">
        <v>1308</v>
      </c>
      <c r="H823" t="s">
        <v>1469</v>
      </c>
      <c r="I823" t="s">
        <v>1451</v>
      </c>
      <c r="J823" t="s">
        <v>1476</v>
      </c>
      <c r="K823" t="s">
        <v>1446</v>
      </c>
      <c r="L823" t="s">
        <v>1258</v>
      </c>
      <c r="M823">
        <v>1</v>
      </c>
      <c r="N823">
        <v>1</v>
      </c>
      <c r="O823" t="s">
        <v>1462</v>
      </c>
      <c r="P823" t="s">
        <v>1447</v>
      </c>
      <c r="Q823" t="s">
        <v>1447</v>
      </c>
    </row>
    <row r="824" spans="1:17" x14ac:dyDescent="0.25">
      <c r="A824" t="s">
        <v>8</v>
      </c>
      <c r="B824" t="s">
        <v>1283</v>
      </c>
      <c r="C824" t="s">
        <v>10</v>
      </c>
      <c r="D824" t="s">
        <v>14</v>
      </c>
      <c r="E824" t="s">
        <v>24</v>
      </c>
      <c r="F824" t="s">
        <v>1309</v>
      </c>
      <c r="G824" t="s">
        <v>1310</v>
      </c>
      <c r="H824" t="s">
        <v>1469</v>
      </c>
      <c r="I824" t="s">
        <v>1451</v>
      </c>
      <c r="J824" t="s">
        <v>1476</v>
      </c>
      <c r="K824" t="s">
        <v>1446</v>
      </c>
      <c r="L824" t="s">
        <v>1258</v>
      </c>
      <c r="M824">
        <v>1</v>
      </c>
      <c r="N824">
        <v>1</v>
      </c>
      <c r="O824" t="s">
        <v>1462</v>
      </c>
      <c r="P824" t="s">
        <v>1447</v>
      </c>
      <c r="Q824" t="s">
        <v>1447</v>
      </c>
    </row>
    <row r="825" spans="1:17" x14ac:dyDescent="0.25">
      <c r="A825" t="s">
        <v>8</v>
      </c>
      <c r="B825" t="s">
        <v>1283</v>
      </c>
      <c r="C825" t="s">
        <v>10</v>
      </c>
      <c r="D825" t="s">
        <v>14</v>
      </c>
      <c r="E825" t="s">
        <v>27</v>
      </c>
      <c r="F825" t="s">
        <v>1311</v>
      </c>
      <c r="G825" t="s">
        <v>1312</v>
      </c>
      <c r="H825" t="s">
        <v>1469</v>
      </c>
      <c r="I825" t="s">
        <v>1451</v>
      </c>
      <c r="J825" t="s">
        <v>1476</v>
      </c>
      <c r="K825" t="s">
        <v>1446</v>
      </c>
      <c r="L825" t="s">
        <v>1258</v>
      </c>
      <c r="M825">
        <v>1</v>
      </c>
      <c r="N825">
        <v>1</v>
      </c>
      <c r="O825" t="s">
        <v>1462</v>
      </c>
      <c r="P825" t="s">
        <v>1447</v>
      </c>
      <c r="Q825" t="s">
        <v>1447</v>
      </c>
    </row>
    <row r="826" spans="1:17" x14ac:dyDescent="0.25">
      <c r="A826" t="s">
        <v>8</v>
      </c>
      <c r="B826" t="s">
        <v>1283</v>
      </c>
      <c r="C826" t="s">
        <v>10</v>
      </c>
      <c r="D826" t="s">
        <v>14</v>
      </c>
      <c r="E826" t="s">
        <v>30</v>
      </c>
      <c r="F826" t="s">
        <v>1313</v>
      </c>
      <c r="G826" t="s">
        <v>1314</v>
      </c>
      <c r="H826" t="s">
        <v>1469</v>
      </c>
      <c r="I826" t="s">
        <v>1451</v>
      </c>
      <c r="J826" t="s">
        <v>1476</v>
      </c>
      <c r="K826" t="s">
        <v>1446</v>
      </c>
      <c r="L826" t="s">
        <v>1258</v>
      </c>
      <c r="M826">
        <v>1</v>
      </c>
      <c r="N826">
        <v>1</v>
      </c>
      <c r="O826" t="s">
        <v>1462</v>
      </c>
      <c r="P826" t="s">
        <v>1447</v>
      </c>
      <c r="Q826" t="s">
        <v>1447</v>
      </c>
    </row>
    <row r="827" spans="1:17" x14ac:dyDescent="0.25">
      <c r="A827" t="s">
        <v>8</v>
      </c>
      <c r="B827" t="s">
        <v>1283</v>
      </c>
      <c r="C827" t="s">
        <v>10</v>
      </c>
      <c r="D827" t="s">
        <v>14</v>
      </c>
      <c r="E827" t="s">
        <v>33</v>
      </c>
      <c r="F827" t="s">
        <v>1315</v>
      </c>
      <c r="G827" t="s">
        <v>1316</v>
      </c>
      <c r="H827" t="s">
        <v>1469</v>
      </c>
      <c r="I827" t="s">
        <v>1451</v>
      </c>
      <c r="J827" t="s">
        <v>1476</v>
      </c>
      <c r="K827" t="s">
        <v>1446</v>
      </c>
      <c r="L827" t="s">
        <v>1258</v>
      </c>
      <c r="M827">
        <v>1</v>
      </c>
      <c r="N827">
        <v>1</v>
      </c>
      <c r="O827" t="s">
        <v>1462</v>
      </c>
      <c r="P827" t="s">
        <v>1447</v>
      </c>
      <c r="Q827" t="s">
        <v>1447</v>
      </c>
    </row>
    <row r="828" spans="1:17" x14ac:dyDescent="0.25">
      <c r="A828" t="s">
        <v>8</v>
      </c>
      <c r="B828" t="s">
        <v>1283</v>
      </c>
      <c r="C828" t="s">
        <v>10</v>
      </c>
      <c r="D828" t="s">
        <v>14</v>
      </c>
      <c r="E828" t="s">
        <v>834</v>
      </c>
      <c r="F828" t="s">
        <v>1317</v>
      </c>
      <c r="G828" t="s">
        <v>1318</v>
      </c>
      <c r="H828" t="s">
        <v>1469</v>
      </c>
      <c r="I828" t="s">
        <v>1451</v>
      </c>
      <c r="J828" t="s">
        <v>1476</v>
      </c>
      <c r="K828" t="s">
        <v>1446</v>
      </c>
      <c r="L828" t="s">
        <v>1258</v>
      </c>
      <c r="M828">
        <v>1</v>
      </c>
      <c r="N828">
        <v>1</v>
      </c>
      <c r="O828" t="s">
        <v>1462</v>
      </c>
      <c r="P828" t="s">
        <v>1447</v>
      </c>
      <c r="Q828" t="s">
        <v>1447</v>
      </c>
    </row>
    <row r="829" spans="1:17" x14ac:dyDescent="0.25">
      <c r="A829" t="s">
        <v>8</v>
      </c>
      <c r="B829" t="s">
        <v>1283</v>
      </c>
      <c r="C829" t="s">
        <v>10</v>
      </c>
      <c r="D829" t="s">
        <v>14</v>
      </c>
      <c r="E829" t="s">
        <v>837</v>
      </c>
      <c r="F829" t="s">
        <v>1319</v>
      </c>
      <c r="G829" t="s">
        <v>849</v>
      </c>
      <c r="H829" t="s">
        <v>1469</v>
      </c>
      <c r="I829" t="s">
        <v>1451</v>
      </c>
      <c r="J829" t="s">
        <v>1476</v>
      </c>
      <c r="K829" t="s">
        <v>1446</v>
      </c>
      <c r="L829" t="s">
        <v>1258</v>
      </c>
      <c r="M829">
        <v>0</v>
      </c>
      <c r="N829">
        <v>1</v>
      </c>
      <c r="O829" t="s">
        <v>1462</v>
      </c>
      <c r="P829" t="s">
        <v>1447</v>
      </c>
      <c r="Q829" t="s">
        <v>1447</v>
      </c>
    </row>
    <row r="830" spans="1:17" x14ac:dyDescent="0.25">
      <c r="A830" t="s">
        <v>8</v>
      </c>
      <c r="B830" t="s">
        <v>1283</v>
      </c>
      <c r="C830" t="s">
        <v>10</v>
      </c>
      <c r="D830" t="s">
        <v>21</v>
      </c>
      <c r="E830" t="s">
        <v>10</v>
      </c>
      <c r="F830" t="s">
        <v>1320</v>
      </c>
      <c r="G830" t="s">
        <v>1321</v>
      </c>
      <c r="H830" t="s">
        <v>1469</v>
      </c>
      <c r="I830" t="s">
        <v>1452</v>
      </c>
      <c r="J830" t="s">
        <v>1476</v>
      </c>
      <c r="K830" t="s">
        <v>1446</v>
      </c>
      <c r="L830" t="s">
        <v>1258</v>
      </c>
      <c r="M830">
        <v>2</v>
      </c>
      <c r="N830">
        <v>1</v>
      </c>
      <c r="O830" t="s">
        <v>1462</v>
      </c>
      <c r="P830" t="s">
        <v>1447</v>
      </c>
      <c r="Q830" t="s">
        <v>1447</v>
      </c>
    </row>
    <row r="831" spans="1:17" x14ac:dyDescent="0.25">
      <c r="A831" t="s">
        <v>8</v>
      </c>
      <c r="B831" t="s">
        <v>1283</v>
      </c>
      <c r="C831" t="s">
        <v>10</v>
      </c>
      <c r="D831" t="s">
        <v>21</v>
      </c>
      <c r="E831" t="s">
        <v>807</v>
      </c>
      <c r="F831" t="s">
        <v>1322</v>
      </c>
      <c r="G831" t="s">
        <v>982</v>
      </c>
      <c r="H831" t="s">
        <v>1469</v>
      </c>
      <c r="I831" t="s">
        <v>1452</v>
      </c>
      <c r="J831" t="s">
        <v>1476</v>
      </c>
      <c r="K831" t="s">
        <v>1446</v>
      </c>
      <c r="L831" t="s">
        <v>1258</v>
      </c>
      <c r="M831">
        <v>0</v>
      </c>
      <c r="N831">
        <v>1</v>
      </c>
      <c r="O831" t="s">
        <v>1462</v>
      </c>
      <c r="P831" t="s">
        <v>1447</v>
      </c>
      <c r="Q831" t="s">
        <v>1447</v>
      </c>
    </row>
    <row r="832" spans="1:17" x14ac:dyDescent="0.25">
      <c r="A832" t="s">
        <v>8</v>
      </c>
      <c r="B832" t="s">
        <v>1283</v>
      </c>
      <c r="C832" t="s">
        <v>10</v>
      </c>
      <c r="D832" t="s">
        <v>21</v>
      </c>
      <c r="E832" t="s">
        <v>14</v>
      </c>
      <c r="F832" t="s">
        <v>1323</v>
      </c>
      <c r="G832" t="s">
        <v>1324</v>
      </c>
      <c r="H832" t="s">
        <v>1469</v>
      </c>
      <c r="I832" t="s">
        <v>1452</v>
      </c>
      <c r="J832" t="s">
        <v>1476</v>
      </c>
      <c r="K832" t="s">
        <v>1446</v>
      </c>
      <c r="L832" t="s">
        <v>1258</v>
      </c>
      <c r="M832">
        <v>2</v>
      </c>
      <c r="N832">
        <v>1</v>
      </c>
      <c r="O832" t="s">
        <v>1462</v>
      </c>
      <c r="P832" t="s">
        <v>1447</v>
      </c>
      <c r="Q832" t="s">
        <v>1447</v>
      </c>
    </row>
    <row r="833" spans="1:17" x14ac:dyDescent="0.25">
      <c r="A833" t="s">
        <v>8</v>
      </c>
      <c r="B833" t="s">
        <v>1283</v>
      </c>
      <c r="C833" t="s">
        <v>10</v>
      </c>
      <c r="D833" t="s">
        <v>21</v>
      </c>
      <c r="E833" t="s">
        <v>21</v>
      </c>
      <c r="F833" t="s">
        <v>1325</v>
      </c>
      <c r="G833" t="s">
        <v>1326</v>
      </c>
      <c r="H833" t="s">
        <v>1469</v>
      </c>
      <c r="I833" t="s">
        <v>1452</v>
      </c>
      <c r="J833" t="s">
        <v>1476</v>
      </c>
      <c r="K833" t="s">
        <v>1446</v>
      </c>
      <c r="L833" t="s">
        <v>1258</v>
      </c>
      <c r="M833">
        <v>1</v>
      </c>
      <c r="N833">
        <v>1</v>
      </c>
      <c r="O833" t="s">
        <v>1462</v>
      </c>
      <c r="P833" t="s">
        <v>1447</v>
      </c>
      <c r="Q833" t="s">
        <v>1447</v>
      </c>
    </row>
    <row r="834" spans="1:17" x14ac:dyDescent="0.25">
      <c r="A834" t="s">
        <v>8</v>
      </c>
      <c r="B834" t="s">
        <v>1283</v>
      </c>
      <c r="C834" t="s">
        <v>10</v>
      </c>
      <c r="D834" t="s">
        <v>21</v>
      </c>
      <c r="E834" t="s">
        <v>24</v>
      </c>
      <c r="F834" t="s">
        <v>1327</v>
      </c>
      <c r="G834" t="s">
        <v>1328</v>
      </c>
      <c r="H834" t="s">
        <v>1469</v>
      </c>
      <c r="I834" t="s">
        <v>1452</v>
      </c>
      <c r="J834" t="s">
        <v>1476</v>
      </c>
      <c r="K834" t="s">
        <v>1446</v>
      </c>
      <c r="L834" t="s">
        <v>1258</v>
      </c>
      <c r="M834">
        <v>1</v>
      </c>
      <c r="N834">
        <v>1</v>
      </c>
      <c r="O834" t="s">
        <v>1462</v>
      </c>
      <c r="P834" t="s">
        <v>1447</v>
      </c>
      <c r="Q834" t="s">
        <v>1447</v>
      </c>
    </row>
    <row r="835" spans="1:17" x14ac:dyDescent="0.25">
      <c r="A835" t="s">
        <v>8</v>
      </c>
      <c r="B835" t="s">
        <v>1283</v>
      </c>
      <c r="C835" t="s">
        <v>10</v>
      </c>
      <c r="D835" t="s">
        <v>21</v>
      </c>
      <c r="E835" t="s">
        <v>27</v>
      </c>
      <c r="F835" t="s">
        <v>1329</v>
      </c>
      <c r="G835" t="s">
        <v>1330</v>
      </c>
      <c r="H835" t="s">
        <v>1469</v>
      </c>
      <c r="I835" t="s">
        <v>1452</v>
      </c>
      <c r="J835" t="s">
        <v>1476</v>
      </c>
      <c r="K835" t="s">
        <v>1446</v>
      </c>
      <c r="L835" t="s">
        <v>1258</v>
      </c>
      <c r="M835">
        <v>1</v>
      </c>
      <c r="N835">
        <v>1</v>
      </c>
      <c r="O835" t="s">
        <v>1462</v>
      </c>
      <c r="P835" t="s">
        <v>1447</v>
      </c>
      <c r="Q835" t="s">
        <v>1447</v>
      </c>
    </row>
    <row r="836" spans="1:17" x14ac:dyDescent="0.25">
      <c r="A836" t="s">
        <v>8</v>
      </c>
      <c r="B836" t="s">
        <v>1283</v>
      </c>
      <c r="C836" t="s">
        <v>10</v>
      </c>
      <c r="D836" t="s">
        <v>21</v>
      </c>
      <c r="E836" t="s">
        <v>30</v>
      </c>
      <c r="F836" t="s">
        <v>1331</v>
      </c>
      <c r="G836" t="s">
        <v>1332</v>
      </c>
      <c r="H836" t="s">
        <v>1469</v>
      </c>
      <c r="I836" t="s">
        <v>1452</v>
      </c>
      <c r="J836" t="s">
        <v>1476</v>
      </c>
      <c r="K836" t="s">
        <v>1446</v>
      </c>
      <c r="L836" t="s">
        <v>1258</v>
      </c>
      <c r="M836">
        <v>1</v>
      </c>
      <c r="N836">
        <v>1</v>
      </c>
      <c r="O836" t="s">
        <v>1462</v>
      </c>
      <c r="P836" t="s">
        <v>1447</v>
      </c>
      <c r="Q836" t="s">
        <v>1447</v>
      </c>
    </row>
    <row r="837" spans="1:17" x14ac:dyDescent="0.25">
      <c r="A837" t="s">
        <v>8</v>
      </c>
      <c r="B837" t="s">
        <v>1283</v>
      </c>
      <c r="C837" t="s">
        <v>10</v>
      </c>
      <c r="D837" t="s">
        <v>21</v>
      </c>
      <c r="E837" t="s">
        <v>33</v>
      </c>
      <c r="F837" t="s">
        <v>1333</v>
      </c>
      <c r="G837" t="s">
        <v>1334</v>
      </c>
      <c r="H837" t="s">
        <v>1469</v>
      </c>
      <c r="I837" t="s">
        <v>1452</v>
      </c>
      <c r="J837" t="s">
        <v>1476</v>
      </c>
      <c r="K837" t="s">
        <v>1446</v>
      </c>
      <c r="L837" t="s">
        <v>1258</v>
      </c>
      <c r="M837">
        <v>1</v>
      </c>
      <c r="N837">
        <v>1</v>
      </c>
      <c r="O837" t="s">
        <v>1462</v>
      </c>
      <c r="P837" t="s">
        <v>1447</v>
      </c>
      <c r="Q837" t="s">
        <v>1447</v>
      </c>
    </row>
    <row r="838" spans="1:17" x14ac:dyDescent="0.25">
      <c r="A838" t="s">
        <v>8</v>
      </c>
      <c r="B838" t="s">
        <v>1283</v>
      </c>
      <c r="C838" t="s">
        <v>10</v>
      </c>
      <c r="D838" t="s">
        <v>21</v>
      </c>
      <c r="E838" t="s">
        <v>834</v>
      </c>
      <c r="F838" t="s">
        <v>1335</v>
      </c>
      <c r="G838" t="s">
        <v>1336</v>
      </c>
      <c r="H838" t="s">
        <v>1469</v>
      </c>
      <c r="I838" t="s">
        <v>1452</v>
      </c>
      <c r="J838" t="s">
        <v>1476</v>
      </c>
      <c r="K838" t="s">
        <v>1446</v>
      </c>
      <c r="L838" t="s">
        <v>1258</v>
      </c>
      <c r="M838">
        <v>1</v>
      </c>
      <c r="N838">
        <v>1</v>
      </c>
      <c r="O838" t="s">
        <v>1462</v>
      </c>
      <c r="P838" t="s">
        <v>1447</v>
      </c>
      <c r="Q838" t="s">
        <v>1447</v>
      </c>
    </row>
    <row r="839" spans="1:17" x14ac:dyDescent="0.25">
      <c r="A839" t="s">
        <v>8</v>
      </c>
      <c r="B839" t="s">
        <v>1283</v>
      </c>
      <c r="C839" t="s">
        <v>10</v>
      </c>
      <c r="D839" t="s">
        <v>21</v>
      </c>
      <c r="E839" t="s">
        <v>837</v>
      </c>
      <c r="F839" t="s">
        <v>1337</v>
      </c>
      <c r="G839" t="s">
        <v>880</v>
      </c>
      <c r="H839" t="s">
        <v>1469</v>
      </c>
      <c r="I839" t="s">
        <v>1452</v>
      </c>
      <c r="J839" t="s">
        <v>1476</v>
      </c>
      <c r="K839" t="s">
        <v>1446</v>
      </c>
      <c r="L839" t="s">
        <v>1258</v>
      </c>
      <c r="M839">
        <v>0</v>
      </c>
      <c r="N839">
        <v>1</v>
      </c>
      <c r="O839" t="s">
        <v>1462</v>
      </c>
      <c r="P839" t="s">
        <v>1447</v>
      </c>
      <c r="Q839" t="s">
        <v>1447</v>
      </c>
    </row>
    <row r="840" spans="1:17" x14ac:dyDescent="0.25">
      <c r="A840" t="s">
        <v>8</v>
      </c>
      <c r="B840" t="s">
        <v>1283</v>
      </c>
      <c r="C840" t="s">
        <v>14</v>
      </c>
      <c r="D840" t="s">
        <v>10</v>
      </c>
      <c r="E840" t="s">
        <v>10</v>
      </c>
      <c r="F840" t="s">
        <v>1338</v>
      </c>
      <c r="G840" t="s">
        <v>1339</v>
      </c>
      <c r="H840" t="s">
        <v>1469</v>
      </c>
      <c r="I840" t="s">
        <v>1449</v>
      </c>
      <c r="J840" t="s">
        <v>1476</v>
      </c>
      <c r="K840" t="s">
        <v>1446</v>
      </c>
      <c r="L840" t="s">
        <v>1258</v>
      </c>
      <c r="M840">
        <v>1</v>
      </c>
      <c r="N840">
        <v>1</v>
      </c>
      <c r="O840" t="s">
        <v>1462</v>
      </c>
      <c r="P840" t="s">
        <v>1447</v>
      </c>
      <c r="Q840" t="s">
        <v>1447</v>
      </c>
    </row>
    <row r="841" spans="1:17" x14ac:dyDescent="0.25">
      <c r="A841" t="s">
        <v>8</v>
      </c>
      <c r="B841" t="s">
        <v>1283</v>
      </c>
      <c r="C841" t="s">
        <v>14</v>
      </c>
      <c r="D841" t="s">
        <v>10</v>
      </c>
      <c r="E841" t="s">
        <v>807</v>
      </c>
      <c r="F841" t="s">
        <v>1340</v>
      </c>
      <c r="G841" t="s">
        <v>1341</v>
      </c>
      <c r="H841" t="s">
        <v>1469</v>
      </c>
      <c r="I841" t="s">
        <v>1449</v>
      </c>
      <c r="J841" t="s">
        <v>1476</v>
      </c>
      <c r="K841" t="s">
        <v>1446</v>
      </c>
      <c r="L841" t="s">
        <v>1258</v>
      </c>
      <c r="M841">
        <v>0</v>
      </c>
      <c r="N841">
        <v>1</v>
      </c>
      <c r="O841" t="s">
        <v>1462</v>
      </c>
      <c r="P841" t="s">
        <v>1447</v>
      </c>
      <c r="Q841" t="s">
        <v>1447</v>
      </c>
    </row>
    <row r="842" spans="1:17" x14ac:dyDescent="0.25">
      <c r="A842" t="s">
        <v>8</v>
      </c>
      <c r="B842" t="s">
        <v>1283</v>
      </c>
      <c r="C842" t="s">
        <v>14</v>
      </c>
      <c r="D842" t="s">
        <v>10</v>
      </c>
      <c r="E842" t="s">
        <v>14</v>
      </c>
      <c r="F842" t="s">
        <v>1342</v>
      </c>
      <c r="G842" t="s">
        <v>1343</v>
      </c>
      <c r="H842" t="s">
        <v>1469</v>
      </c>
      <c r="I842" t="s">
        <v>1449</v>
      </c>
      <c r="J842" t="s">
        <v>1476</v>
      </c>
      <c r="K842" t="s">
        <v>1446</v>
      </c>
      <c r="L842" t="s">
        <v>1258</v>
      </c>
      <c r="M842">
        <v>1</v>
      </c>
      <c r="N842">
        <v>1</v>
      </c>
      <c r="O842" t="s">
        <v>1462</v>
      </c>
      <c r="P842" t="s">
        <v>1447</v>
      </c>
      <c r="Q842" t="s">
        <v>1447</v>
      </c>
    </row>
    <row r="843" spans="1:17" x14ac:dyDescent="0.25">
      <c r="A843" t="s">
        <v>8</v>
      </c>
      <c r="B843" t="s">
        <v>1283</v>
      </c>
      <c r="C843" t="s">
        <v>14</v>
      </c>
      <c r="D843" t="s">
        <v>10</v>
      </c>
      <c r="E843" t="s">
        <v>21</v>
      </c>
      <c r="F843" t="s">
        <v>1344</v>
      </c>
      <c r="G843" t="s">
        <v>1345</v>
      </c>
      <c r="H843" t="s">
        <v>1469</v>
      </c>
      <c r="I843" t="s">
        <v>1449</v>
      </c>
      <c r="J843" t="s">
        <v>1476</v>
      </c>
      <c r="K843" t="s">
        <v>1446</v>
      </c>
      <c r="L843" t="s">
        <v>1258</v>
      </c>
      <c r="M843">
        <v>1</v>
      </c>
      <c r="N843">
        <v>1</v>
      </c>
      <c r="O843" t="s">
        <v>1462</v>
      </c>
      <c r="P843" t="s">
        <v>1447</v>
      </c>
      <c r="Q843" t="s">
        <v>1447</v>
      </c>
    </row>
    <row r="844" spans="1:17" x14ac:dyDescent="0.25">
      <c r="A844" t="s">
        <v>8</v>
      </c>
      <c r="B844" t="s">
        <v>1283</v>
      </c>
      <c r="C844" t="s">
        <v>14</v>
      </c>
      <c r="D844" t="s">
        <v>10</v>
      </c>
      <c r="E844" t="s">
        <v>24</v>
      </c>
      <c r="F844" t="s">
        <v>1346</v>
      </c>
      <c r="G844" t="s">
        <v>1347</v>
      </c>
      <c r="H844" t="s">
        <v>1469</v>
      </c>
      <c r="I844" t="s">
        <v>1449</v>
      </c>
      <c r="J844" t="s">
        <v>1476</v>
      </c>
      <c r="K844" t="s">
        <v>1446</v>
      </c>
      <c r="L844" t="s">
        <v>1258</v>
      </c>
      <c r="M844">
        <v>1</v>
      </c>
      <c r="N844">
        <v>1</v>
      </c>
      <c r="O844" t="s">
        <v>1462</v>
      </c>
      <c r="P844" t="s">
        <v>1447</v>
      </c>
      <c r="Q844" t="s">
        <v>1447</v>
      </c>
    </row>
    <row r="845" spans="1:17" x14ac:dyDescent="0.25">
      <c r="A845" t="s">
        <v>8</v>
      </c>
      <c r="B845" t="s">
        <v>1283</v>
      </c>
      <c r="C845" t="s">
        <v>14</v>
      </c>
      <c r="D845" t="s">
        <v>10</v>
      </c>
      <c r="E845" t="s">
        <v>27</v>
      </c>
      <c r="F845" t="s">
        <v>1348</v>
      </c>
      <c r="G845" t="s">
        <v>1349</v>
      </c>
      <c r="H845" t="s">
        <v>1469</v>
      </c>
      <c r="I845" t="s">
        <v>1449</v>
      </c>
      <c r="J845" t="s">
        <v>1476</v>
      </c>
      <c r="K845" t="s">
        <v>1446</v>
      </c>
      <c r="L845" t="s">
        <v>1258</v>
      </c>
      <c r="M845">
        <v>1</v>
      </c>
      <c r="N845">
        <v>1</v>
      </c>
      <c r="O845" t="s">
        <v>1462</v>
      </c>
      <c r="P845" t="s">
        <v>1447</v>
      </c>
      <c r="Q845" t="s">
        <v>1447</v>
      </c>
    </row>
    <row r="846" spans="1:17" x14ac:dyDescent="0.25">
      <c r="A846" t="s">
        <v>8</v>
      </c>
      <c r="B846" t="s">
        <v>1283</v>
      </c>
      <c r="C846" t="s">
        <v>14</v>
      </c>
      <c r="D846" t="s">
        <v>10</v>
      </c>
      <c r="E846" t="s">
        <v>30</v>
      </c>
      <c r="F846" t="s">
        <v>1350</v>
      </c>
      <c r="G846" t="s">
        <v>1351</v>
      </c>
      <c r="H846" t="s">
        <v>1469</v>
      </c>
      <c r="I846" t="s">
        <v>1449</v>
      </c>
      <c r="J846" t="s">
        <v>1476</v>
      </c>
      <c r="K846" t="s">
        <v>1446</v>
      </c>
      <c r="L846" t="s">
        <v>1258</v>
      </c>
      <c r="M846">
        <v>1</v>
      </c>
      <c r="N846">
        <v>1</v>
      </c>
      <c r="O846" t="s">
        <v>1462</v>
      </c>
      <c r="P846" t="s">
        <v>1447</v>
      </c>
      <c r="Q846" t="s">
        <v>1447</v>
      </c>
    </row>
    <row r="847" spans="1:17" x14ac:dyDescent="0.25">
      <c r="A847" t="s">
        <v>8</v>
      </c>
      <c r="B847" t="s">
        <v>1283</v>
      </c>
      <c r="C847" t="s">
        <v>14</v>
      </c>
      <c r="D847" t="s">
        <v>10</v>
      </c>
      <c r="E847" t="s">
        <v>33</v>
      </c>
      <c r="F847" t="s">
        <v>1352</v>
      </c>
      <c r="G847" t="s">
        <v>1353</v>
      </c>
      <c r="H847" t="s">
        <v>1469</v>
      </c>
      <c r="I847" t="s">
        <v>1449</v>
      </c>
      <c r="J847" t="s">
        <v>1476</v>
      </c>
      <c r="K847" t="s">
        <v>1446</v>
      </c>
      <c r="L847" t="s">
        <v>1258</v>
      </c>
      <c r="M847">
        <v>1</v>
      </c>
      <c r="N847">
        <v>1</v>
      </c>
      <c r="O847" t="s">
        <v>1462</v>
      </c>
      <c r="P847" t="s">
        <v>1447</v>
      </c>
      <c r="Q847" t="s">
        <v>1447</v>
      </c>
    </row>
    <row r="848" spans="1:17" x14ac:dyDescent="0.25">
      <c r="A848" t="s">
        <v>8</v>
      </c>
      <c r="B848" t="s">
        <v>1283</v>
      </c>
      <c r="C848" t="s">
        <v>14</v>
      </c>
      <c r="D848" t="s">
        <v>10</v>
      </c>
      <c r="E848" t="s">
        <v>834</v>
      </c>
      <c r="F848" t="s">
        <v>1354</v>
      </c>
      <c r="G848" t="s">
        <v>1355</v>
      </c>
      <c r="H848" t="s">
        <v>1469</v>
      </c>
      <c r="I848" t="s">
        <v>1449</v>
      </c>
      <c r="J848" t="s">
        <v>1476</v>
      </c>
      <c r="K848" t="s">
        <v>1446</v>
      </c>
      <c r="L848" t="s">
        <v>1258</v>
      </c>
      <c r="M848">
        <v>1</v>
      </c>
      <c r="N848">
        <v>1</v>
      </c>
      <c r="O848" t="s">
        <v>1462</v>
      </c>
      <c r="P848" t="s">
        <v>1447</v>
      </c>
      <c r="Q848" t="s">
        <v>1447</v>
      </c>
    </row>
    <row r="849" spans="1:17" x14ac:dyDescent="0.25">
      <c r="A849" t="s">
        <v>8</v>
      </c>
      <c r="B849" t="s">
        <v>1283</v>
      </c>
      <c r="C849" t="s">
        <v>14</v>
      </c>
      <c r="D849" t="s">
        <v>10</v>
      </c>
      <c r="E849" t="s">
        <v>837</v>
      </c>
      <c r="F849" t="s">
        <v>1356</v>
      </c>
      <c r="G849" t="s">
        <v>1357</v>
      </c>
      <c r="H849" t="s">
        <v>1469</v>
      </c>
      <c r="I849" t="s">
        <v>1449</v>
      </c>
      <c r="J849" t="s">
        <v>1476</v>
      </c>
      <c r="K849" t="s">
        <v>1446</v>
      </c>
      <c r="L849" t="s">
        <v>1258</v>
      </c>
      <c r="M849">
        <v>1</v>
      </c>
      <c r="N849">
        <v>1</v>
      </c>
      <c r="O849" t="s">
        <v>1462</v>
      </c>
      <c r="P849" t="s">
        <v>1447</v>
      </c>
      <c r="Q849" t="s">
        <v>1447</v>
      </c>
    </row>
    <row r="850" spans="1:17" x14ac:dyDescent="0.25">
      <c r="A850" t="s">
        <v>8</v>
      </c>
      <c r="B850" t="s">
        <v>1283</v>
      </c>
      <c r="C850" t="s">
        <v>14</v>
      </c>
      <c r="D850" t="s">
        <v>14</v>
      </c>
      <c r="E850" t="s">
        <v>10</v>
      </c>
      <c r="F850" t="s">
        <v>1358</v>
      </c>
      <c r="G850" t="s">
        <v>1359</v>
      </c>
      <c r="H850" t="s">
        <v>1469</v>
      </c>
      <c r="I850" t="s">
        <v>1451</v>
      </c>
      <c r="J850" t="s">
        <v>1476</v>
      </c>
      <c r="K850" t="s">
        <v>1446</v>
      </c>
      <c r="L850" t="s">
        <v>1258</v>
      </c>
      <c r="M850">
        <v>1</v>
      </c>
      <c r="N850">
        <v>1</v>
      </c>
      <c r="O850" t="s">
        <v>1462</v>
      </c>
      <c r="P850" t="s">
        <v>1447</v>
      </c>
      <c r="Q850" t="s">
        <v>1447</v>
      </c>
    </row>
    <row r="851" spans="1:17" x14ac:dyDescent="0.25">
      <c r="A851" t="s">
        <v>8</v>
      </c>
      <c r="B851" t="s">
        <v>1283</v>
      </c>
      <c r="C851" t="s">
        <v>14</v>
      </c>
      <c r="D851" t="s">
        <v>14</v>
      </c>
      <c r="E851" t="s">
        <v>807</v>
      </c>
      <c r="F851" t="s">
        <v>1360</v>
      </c>
      <c r="G851" t="s">
        <v>1361</v>
      </c>
      <c r="H851" t="s">
        <v>1469</v>
      </c>
      <c r="I851" t="s">
        <v>1451</v>
      </c>
      <c r="J851" t="s">
        <v>1476</v>
      </c>
      <c r="K851" t="s">
        <v>1446</v>
      </c>
      <c r="L851" t="s">
        <v>1258</v>
      </c>
      <c r="M851">
        <v>0</v>
      </c>
      <c r="N851">
        <v>1</v>
      </c>
      <c r="O851" t="s">
        <v>1462</v>
      </c>
      <c r="P851" t="s">
        <v>1447</v>
      </c>
      <c r="Q851" t="s">
        <v>1447</v>
      </c>
    </row>
    <row r="852" spans="1:17" x14ac:dyDescent="0.25">
      <c r="A852" t="s">
        <v>8</v>
      </c>
      <c r="B852" t="s">
        <v>1283</v>
      </c>
      <c r="C852" t="s">
        <v>14</v>
      </c>
      <c r="D852" t="s">
        <v>14</v>
      </c>
      <c r="E852" t="s">
        <v>14</v>
      </c>
      <c r="F852" t="s">
        <v>1362</v>
      </c>
      <c r="G852" t="s">
        <v>1363</v>
      </c>
      <c r="H852" t="s">
        <v>1469</v>
      </c>
      <c r="I852" t="s">
        <v>1451</v>
      </c>
      <c r="J852" t="s">
        <v>1476</v>
      </c>
      <c r="K852" t="s">
        <v>1446</v>
      </c>
      <c r="L852" t="s">
        <v>1258</v>
      </c>
      <c r="M852">
        <v>1</v>
      </c>
      <c r="N852">
        <v>1</v>
      </c>
      <c r="O852" t="s">
        <v>1462</v>
      </c>
      <c r="P852" t="s">
        <v>1447</v>
      </c>
      <c r="Q852" t="s">
        <v>1447</v>
      </c>
    </row>
    <row r="853" spans="1:17" x14ac:dyDescent="0.25">
      <c r="A853" t="s">
        <v>8</v>
      </c>
      <c r="B853" t="s">
        <v>1283</v>
      </c>
      <c r="C853" t="s">
        <v>14</v>
      </c>
      <c r="D853" t="s">
        <v>14</v>
      </c>
      <c r="E853" t="s">
        <v>21</v>
      </c>
      <c r="F853" t="s">
        <v>1364</v>
      </c>
      <c r="G853" t="s">
        <v>1365</v>
      </c>
      <c r="H853" t="s">
        <v>1469</v>
      </c>
      <c r="I853" t="s">
        <v>1451</v>
      </c>
      <c r="J853" t="s">
        <v>1476</v>
      </c>
      <c r="K853" t="s">
        <v>1446</v>
      </c>
      <c r="L853" t="s">
        <v>1258</v>
      </c>
      <c r="M853">
        <v>1</v>
      </c>
      <c r="N853">
        <v>1</v>
      </c>
      <c r="O853" t="s">
        <v>1462</v>
      </c>
      <c r="P853" t="s">
        <v>1447</v>
      </c>
      <c r="Q853" t="s">
        <v>1447</v>
      </c>
    </row>
    <row r="854" spans="1:17" x14ac:dyDescent="0.25">
      <c r="A854" t="s">
        <v>8</v>
      </c>
      <c r="B854" t="s">
        <v>1283</v>
      </c>
      <c r="C854" t="s">
        <v>14</v>
      </c>
      <c r="D854" t="s">
        <v>14</v>
      </c>
      <c r="E854" t="s">
        <v>24</v>
      </c>
      <c r="F854" t="s">
        <v>1366</v>
      </c>
      <c r="G854" t="s">
        <v>1367</v>
      </c>
      <c r="H854" t="s">
        <v>1469</v>
      </c>
      <c r="I854" t="s">
        <v>1451</v>
      </c>
      <c r="J854" t="s">
        <v>1476</v>
      </c>
      <c r="K854" t="s">
        <v>1446</v>
      </c>
      <c r="L854" t="s">
        <v>1258</v>
      </c>
      <c r="M854">
        <v>1</v>
      </c>
      <c r="N854">
        <v>1</v>
      </c>
      <c r="O854" t="s">
        <v>1462</v>
      </c>
      <c r="P854" t="s">
        <v>1447</v>
      </c>
      <c r="Q854" t="s">
        <v>1447</v>
      </c>
    </row>
    <row r="855" spans="1:17" x14ac:dyDescent="0.25">
      <c r="A855" t="s">
        <v>8</v>
      </c>
      <c r="B855" t="s">
        <v>1283</v>
      </c>
      <c r="C855" t="s">
        <v>14</v>
      </c>
      <c r="D855" t="s">
        <v>14</v>
      </c>
      <c r="E855" t="s">
        <v>27</v>
      </c>
      <c r="F855" t="s">
        <v>1368</v>
      </c>
      <c r="G855" t="s">
        <v>1369</v>
      </c>
      <c r="H855" t="s">
        <v>1469</v>
      </c>
      <c r="I855" t="s">
        <v>1451</v>
      </c>
      <c r="J855" t="s">
        <v>1476</v>
      </c>
      <c r="K855" t="s">
        <v>1446</v>
      </c>
      <c r="L855" t="s">
        <v>1258</v>
      </c>
      <c r="M855">
        <v>1</v>
      </c>
      <c r="N855">
        <v>1</v>
      </c>
      <c r="O855" t="s">
        <v>1462</v>
      </c>
      <c r="P855" t="s">
        <v>1447</v>
      </c>
      <c r="Q855" t="s">
        <v>1447</v>
      </c>
    </row>
    <row r="856" spans="1:17" x14ac:dyDescent="0.25">
      <c r="A856" t="s">
        <v>8</v>
      </c>
      <c r="B856" t="s">
        <v>1283</v>
      </c>
      <c r="C856" t="s">
        <v>14</v>
      </c>
      <c r="D856" t="s">
        <v>14</v>
      </c>
      <c r="E856" t="s">
        <v>30</v>
      </c>
      <c r="F856" t="s">
        <v>1370</v>
      </c>
      <c r="G856" t="s">
        <v>1371</v>
      </c>
      <c r="H856" t="s">
        <v>1469</v>
      </c>
      <c r="I856" t="s">
        <v>1451</v>
      </c>
      <c r="J856" t="s">
        <v>1476</v>
      </c>
      <c r="K856" t="s">
        <v>1446</v>
      </c>
      <c r="L856" t="s">
        <v>1258</v>
      </c>
      <c r="M856">
        <v>1</v>
      </c>
      <c r="N856">
        <v>1</v>
      </c>
      <c r="O856" t="s">
        <v>1462</v>
      </c>
      <c r="P856" t="s">
        <v>1447</v>
      </c>
      <c r="Q856" t="s">
        <v>1447</v>
      </c>
    </row>
    <row r="857" spans="1:17" x14ac:dyDescent="0.25">
      <c r="A857" t="s">
        <v>8</v>
      </c>
      <c r="B857" t="s">
        <v>1283</v>
      </c>
      <c r="C857" t="s">
        <v>14</v>
      </c>
      <c r="D857" t="s">
        <v>14</v>
      </c>
      <c r="E857" t="s">
        <v>33</v>
      </c>
      <c r="F857" t="s">
        <v>1372</v>
      </c>
      <c r="G857" t="s">
        <v>1373</v>
      </c>
      <c r="H857" t="s">
        <v>1469</v>
      </c>
      <c r="I857" t="s">
        <v>1451</v>
      </c>
      <c r="J857" t="s">
        <v>1476</v>
      </c>
      <c r="K857" t="s">
        <v>1446</v>
      </c>
      <c r="L857" t="s">
        <v>1258</v>
      </c>
      <c r="M857">
        <v>1</v>
      </c>
      <c r="N857">
        <v>1</v>
      </c>
      <c r="O857" t="s">
        <v>1462</v>
      </c>
      <c r="P857" t="s">
        <v>1447</v>
      </c>
      <c r="Q857" t="s">
        <v>1447</v>
      </c>
    </row>
    <row r="858" spans="1:17" x14ac:dyDescent="0.25">
      <c r="A858" t="s">
        <v>8</v>
      </c>
      <c r="B858" t="s">
        <v>1283</v>
      </c>
      <c r="C858" t="s">
        <v>14</v>
      </c>
      <c r="D858" t="s">
        <v>14</v>
      </c>
      <c r="E858" t="s">
        <v>834</v>
      </c>
      <c r="F858" t="s">
        <v>1374</v>
      </c>
      <c r="G858" t="s">
        <v>1375</v>
      </c>
      <c r="H858" t="s">
        <v>1469</v>
      </c>
      <c r="I858" t="s">
        <v>1451</v>
      </c>
      <c r="J858" t="s">
        <v>1476</v>
      </c>
      <c r="K858" t="s">
        <v>1446</v>
      </c>
      <c r="L858" t="s">
        <v>1258</v>
      </c>
      <c r="M858">
        <v>1</v>
      </c>
      <c r="N858">
        <v>1</v>
      </c>
      <c r="O858" t="s">
        <v>1462</v>
      </c>
      <c r="P858" t="s">
        <v>1447</v>
      </c>
      <c r="Q858" t="s">
        <v>1447</v>
      </c>
    </row>
    <row r="859" spans="1:17" x14ac:dyDescent="0.25">
      <c r="A859" t="s">
        <v>8</v>
      </c>
      <c r="B859" t="s">
        <v>1283</v>
      </c>
      <c r="C859" t="s">
        <v>14</v>
      </c>
      <c r="D859" t="s">
        <v>14</v>
      </c>
      <c r="E859" t="s">
        <v>837</v>
      </c>
      <c r="F859" t="s">
        <v>1376</v>
      </c>
      <c r="G859" t="s">
        <v>1377</v>
      </c>
      <c r="H859" t="s">
        <v>1469</v>
      </c>
      <c r="I859" t="s">
        <v>1451</v>
      </c>
      <c r="J859" t="s">
        <v>1476</v>
      </c>
      <c r="K859" t="s">
        <v>1446</v>
      </c>
      <c r="L859" t="s">
        <v>1258</v>
      </c>
      <c r="M859">
        <v>1</v>
      </c>
      <c r="N859">
        <v>1</v>
      </c>
      <c r="O859" t="s">
        <v>1462</v>
      </c>
      <c r="P859" t="s">
        <v>1447</v>
      </c>
      <c r="Q859" t="s">
        <v>1447</v>
      </c>
    </row>
    <row r="860" spans="1:17" x14ac:dyDescent="0.25">
      <c r="A860" t="s">
        <v>8</v>
      </c>
      <c r="B860" t="s">
        <v>1283</v>
      </c>
      <c r="C860" t="s">
        <v>14</v>
      </c>
      <c r="D860" t="s">
        <v>21</v>
      </c>
      <c r="E860" t="s">
        <v>10</v>
      </c>
      <c r="F860" t="s">
        <v>1378</v>
      </c>
      <c r="G860" t="s">
        <v>1379</v>
      </c>
      <c r="H860" t="s">
        <v>1469</v>
      </c>
      <c r="I860" t="s">
        <v>1452</v>
      </c>
      <c r="J860" t="s">
        <v>1476</v>
      </c>
      <c r="K860" t="s">
        <v>1446</v>
      </c>
      <c r="L860" t="s">
        <v>1258</v>
      </c>
      <c r="M860">
        <v>1</v>
      </c>
      <c r="N860">
        <v>1</v>
      </c>
      <c r="O860" t="s">
        <v>1462</v>
      </c>
      <c r="P860" t="s">
        <v>1447</v>
      </c>
      <c r="Q860" t="s">
        <v>1447</v>
      </c>
    </row>
    <row r="861" spans="1:17" x14ac:dyDescent="0.25">
      <c r="A861" t="s">
        <v>8</v>
      </c>
      <c r="B861" t="s">
        <v>1283</v>
      </c>
      <c r="C861" t="s">
        <v>14</v>
      </c>
      <c r="D861" t="s">
        <v>21</v>
      </c>
      <c r="E861" t="s">
        <v>807</v>
      </c>
      <c r="F861" t="s">
        <v>1380</v>
      </c>
      <c r="G861" t="s">
        <v>1381</v>
      </c>
      <c r="H861" t="s">
        <v>1469</v>
      </c>
      <c r="I861" t="s">
        <v>1452</v>
      </c>
      <c r="J861" t="s">
        <v>1476</v>
      </c>
      <c r="K861" t="s">
        <v>1446</v>
      </c>
      <c r="L861" t="s">
        <v>1258</v>
      </c>
      <c r="M861">
        <v>0</v>
      </c>
      <c r="N861">
        <v>1</v>
      </c>
      <c r="O861" t="s">
        <v>1462</v>
      </c>
      <c r="P861" t="s">
        <v>1447</v>
      </c>
      <c r="Q861" t="s">
        <v>1447</v>
      </c>
    </row>
    <row r="862" spans="1:17" x14ac:dyDescent="0.25">
      <c r="A862" t="s">
        <v>8</v>
      </c>
      <c r="B862" t="s">
        <v>1283</v>
      </c>
      <c r="C862" t="s">
        <v>14</v>
      </c>
      <c r="D862" t="s">
        <v>21</v>
      </c>
      <c r="E862" t="s">
        <v>14</v>
      </c>
      <c r="F862" t="s">
        <v>1382</v>
      </c>
      <c r="G862" t="s">
        <v>1383</v>
      </c>
      <c r="H862" t="s">
        <v>1469</v>
      </c>
      <c r="I862" t="s">
        <v>1452</v>
      </c>
      <c r="J862" t="s">
        <v>1476</v>
      </c>
      <c r="K862" t="s">
        <v>1446</v>
      </c>
      <c r="L862" t="s">
        <v>1258</v>
      </c>
      <c r="M862">
        <v>1</v>
      </c>
      <c r="N862">
        <v>1</v>
      </c>
      <c r="O862" t="s">
        <v>1462</v>
      </c>
      <c r="P862" t="s">
        <v>1447</v>
      </c>
      <c r="Q862" t="s">
        <v>1447</v>
      </c>
    </row>
    <row r="863" spans="1:17" x14ac:dyDescent="0.25">
      <c r="A863" t="s">
        <v>8</v>
      </c>
      <c r="B863" t="s">
        <v>1283</v>
      </c>
      <c r="C863" t="s">
        <v>14</v>
      </c>
      <c r="D863" t="s">
        <v>21</v>
      </c>
      <c r="E863" t="s">
        <v>21</v>
      </c>
      <c r="F863" t="s">
        <v>1384</v>
      </c>
      <c r="G863" t="s">
        <v>1385</v>
      </c>
      <c r="H863" t="s">
        <v>1469</v>
      </c>
      <c r="I863" t="s">
        <v>1452</v>
      </c>
      <c r="J863" t="s">
        <v>1476</v>
      </c>
      <c r="K863" t="s">
        <v>1446</v>
      </c>
      <c r="L863" t="s">
        <v>1258</v>
      </c>
      <c r="M863">
        <v>1</v>
      </c>
      <c r="N863">
        <v>1</v>
      </c>
      <c r="O863" t="s">
        <v>1462</v>
      </c>
      <c r="P863" t="s">
        <v>1447</v>
      </c>
      <c r="Q863" t="s">
        <v>1447</v>
      </c>
    </row>
    <row r="864" spans="1:17" x14ac:dyDescent="0.25">
      <c r="A864" t="s">
        <v>8</v>
      </c>
      <c r="B864" t="s">
        <v>1283</v>
      </c>
      <c r="C864" t="s">
        <v>14</v>
      </c>
      <c r="D864" t="s">
        <v>21</v>
      </c>
      <c r="E864" t="s">
        <v>24</v>
      </c>
      <c r="F864" t="s">
        <v>1386</v>
      </c>
      <c r="G864" t="s">
        <v>1387</v>
      </c>
      <c r="H864" t="s">
        <v>1469</v>
      </c>
      <c r="I864" t="s">
        <v>1452</v>
      </c>
      <c r="J864" t="s">
        <v>1476</v>
      </c>
      <c r="K864" t="s">
        <v>1446</v>
      </c>
      <c r="L864" t="s">
        <v>1258</v>
      </c>
      <c r="M864">
        <v>1</v>
      </c>
      <c r="N864">
        <v>1</v>
      </c>
      <c r="O864" t="s">
        <v>1462</v>
      </c>
      <c r="P864" t="s">
        <v>1447</v>
      </c>
      <c r="Q864" t="s">
        <v>1447</v>
      </c>
    </row>
    <row r="865" spans="1:17" x14ac:dyDescent="0.25">
      <c r="A865" t="s">
        <v>8</v>
      </c>
      <c r="B865" t="s">
        <v>1283</v>
      </c>
      <c r="C865" t="s">
        <v>14</v>
      </c>
      <c r="D865" t="s">
        <v>21</v>
      </c>
      <c r="E865" t="s">
        <v>27</v>
      </c>
      <c r="F865" t="s">
        <v>1388</v>
      </c>
      <c r="G865" t="s">
        <v>1389</v>
      </c>
      <c r="H865" t="s">
        <v>1469</v>
      </c>
      <c r="I865" t="s">
        <v>1452</v>
      </c>
      <c r="J865" t="s">
        <v>1476</v>
      </c>
      <c r="K865" t="s">
        <v>1446</v>
      </c>
      <c r="L865" t="s">
        <v>1258</v>
      </c>
      <c r="M865">
        <v>1</v>
      </c>
      <c r="N865">
        <v>1</v>
      </c>
      <c r="O865" t="s">
        <v>1462</v>
      </c>
      <c r="P865" t="s">
        <v>1447</v>
      </c>
      <c r="Q865" t="s">
        <v>1447</v>
      </c>
    </row>
    <row r="866" spans="1:17" x14ac:dyDescent="0.25">
      <c r="A866" t="s">
        <v>8</v>
      </c>
      <c r="B866" t="s">
        <v>1283</v>
      </c>
      <c r="C866" t="s">
        <v>14</v>
      </c>
      <c r="D866" t="s">
        <v>21</v>
      </c>
      <c r="E866" t="s">
        <v>30</v>
      </c>
      <c r="F866" t="s">
        <v>1390</v>
      </c>
      <c r="G866" t="s">
        <v>1391</v>
      </c>
      <c r="H866" t="s">
        <v>1469</v>
      </c>
      <c r="I866" t="s">
        <v>1452</v>
      </c>
      <c r="J866" t="s">
        <v>1476</v>
      </c>
      <c r="K866" t="s">
        <v>1446</v>
      </c>
      <c r="L866" t="s">
        <v>1258</v>
      </c>
      <c r="M866">
        <v>1</v>
      </c>
      <c r="N866">
        <v>1</v>
      </c>
      <c r="O866" t="s">
        <v>1462</v>
      </c>
      <c r="P866" t="s">
        <v>1447</v>
      </c>
      <c r="Q866" t="s">
        <v>1447</v>
      </c>
    </row>
    <row r="867" spans="1:17" x14ac:dyDescent="0.25">
      <c r="A867" t="s">
        <v>8</v>
      </c>
      <c r="B867" t="s">
        <v>1283</v>
      </c>
      <c r="C867" t="s">
        <v>14</v>
      </c>
      <c r="D867" t="s">
        <v>21</v>
      </c>
      <c r="E867" t="s">
        <v>33</v>
      </c>
      <c r="F867" t="s">
        <v>1392</v>
      </c>
      <c r="G867" t="s">
        <v>1393</v>
      </c>
      <c r="H867" t="s">
        <v>1469</v>
      </c>
      <c r="I867" t="s">
        <v>1452</v>
      </c>
      <c r="J867" t="s">
        <v>1476</v>
      </c>
      <c r="K867" t="s">
        <v>1446</v>
      </c>
      <c r="L867" t="s">
        <v>1258</v>
      </c>
      <c r="M867">
        <v>1</v>
      </c>
      <c r="N867">
        <v>1</v>
      </c>
      <c r="O867" t="s">
        <v>1462</v>
      </c>
      <c r="P867" t="s">
        <v>1447</v>
      </c>
      <c r="Q867" t="s">
        <v>1447</v>
      </c>
    </row>
    <row r="868" spans="1:17" x14ac:dyDescent="0.25">
      <c r="A868" t="s">
        <v>8</v>
      </c>
      <c r="B868" t="s">
        <v>1283</v>
      </c>
      <c r="C868" t="s">
        <v>14</v>
      </c>
      <c r="D868" t="s">
        <v>21</v>
      </c>
      <c r="E868" t="s">
        <v>834</v>
      </c>
      <c r="F868" t="s">
        <v>1394</v>
      </c>
      <c r="G868" t="s">
        <v>1395</v>
      </c>
      <c r="H868" t="s">
        <v>1469</v>
      </c>
      <c r="I868" t="s">
        <v>1452</v>
      </c>
      <c r="J868" t="s">
        <v>1476</v>
      </c>
      <c r="K868" t="s">
        <v>1446</v>
      </c>
      <c r="L868" t="s">
        <v>1258</v>
      </c>
      <c r="M868">
        <v>1</v>
      </c>
      <c r="N868">
        <v>1</v>
      </c>
      <c r="O868" t="s">
        <v>1462</v>
      </c>
      <c r="P868" t="s">
        <v>1447</v>
      </c>
      <c r="Q868" t="s">
        <v>1447</v>
      </c>
    </row>
    <row r="869" spans="1:17" x14ac:dyDescent="0.25">
      <c r="A869" t="s">
        <v>8</v>
      </c>
      <c r="B869" t="s">
        <v>1283</v>
      </c>
      <c r="C869" t="s">
        <v>14</v>
      </c>
      <c r="D869" t="s">
        <v>21</v>
      </c>
      <c r="E869" t="s">
        <v>837</v>
      </c>
      <c r="F869" t="s">
        <v>1396</v>
      </c>
      <c r="G869" t="s">
        <v>1397</v>
      </c>
      <c r="H869" t="s">
        <v>1469</v>
      </c>
      <c r="I869" t="s">
        <v>1452</v>
      </c>
      <c r="J869" t="s">
        <v>1476</v>
      </c>
      <c r="K869" t="s">
        <v>1446</v>
      </c>
      <c r="L869" t="s">
        <v>1258</v>
      </c>
      <c r="M869">
        <v>1</v>
      </c>
      <c r="N869">
        <v>1</v>
      </c>
      <c r="O869" t="s">
        <v>1462</v>
      </c>
      <c r="P869" t="s">
        <v>1447</v>
      </c>
      <c r="Q869" t="s">
        <v>1447</v>
      </c>
    </row>
  </sheetData>
  <sheetProtection algorithmName="SHA-512" hashValue="b84MMeRN4iBzYzfXyEVI/m8Rpqb8lRsWbnVM+8ri5Mi/Bp+pjm60ZxKDpJBQM7c9xagi3+q6FPw2YL2uTRbIQA==" saltValue="D+xe4i50uOfuqq8yKYEINA==" spinCount="100000" sheet="1" objects="1" scenarios="1" selectLockedCells="1" selectUnlockedCells="1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CB28F-879C-4058-9288-95158D1A4ED7}">
  <sheetPr codeName="Sheet4"/>
  <dimension ref="B7:AS83"/>
  <sheetViews>
    <sheetView showGridLines="0" showRowColHeaders="0" zoomScale="85" zoomScaleNormal="85" workbookViewId="0"/>
  </sheetViews>
  <sheetFormatPr defaultColWidth="9.140625" defaultRowHeight="15" outlineLevelRow="1" outlineLevelCol="1" x14ac:dyDescent="0.25"/>
  <cols>
    <col min="1" max="1" width="3.5703125" customWidth="1"/>
    <col min="2" max="3" width="9.140625" customWidth="1"/>
    <col min="4" max="4" width="3.7109375" customWidth="1"/>
    <col min="5" max="6" width="9.140625" customWidth="1"/>
    <col min="7" max="7" width="3.42578125" customWidth="1"/>
    <col min="8" max="8" width="1.140625" customWidth="1"/>
    <col min="9" max="9" width="79.28515625" bestFit="1" customWidth="1"/>
    <col min="10" max="10" width="5.140625" customWidth="1"/>
    <col min="11" max="11" width="1.28515625" customWidth="1"/>
    <col min="12" max="12" width="3.5703125" customWidth="1"/>
    <col min="13" max="13" width="1.5703125" customWidth="1"/>
    <col min="14" max="14" width="42.42578125" bestFit="1" customWidth="1"/>
    <col min="15" max="15" width="6.42578125" customWidth="1"/>
    <col min="16" max="16" width="1.42578125" customWidth="1"/>
    <col min="17" max="17" width="4.28515625" customWidth="1"/>
    <col min="18" max="18" width="1.42578125" customWidth="1"/>
    <col min="19" max="19" width="74.7109375" bestFit="1" customWidth="1"/>
    <col min="20" max="20" width="5.85546875" customWidth="1"/>
    <col min="21" max="25" width="1.140625" customWidth="1"/>
    <col min="26" max="28" width="9.5703125" hidden="1" customWidth="1" outlineLevel="1"/>
    <col min="29" max="29" width="9.140625" hidden="1" customWidth="1" outlineLevel="1"/>
    <col min="30" max="44" width="10.7109375" hidden="1" customWidth="1" outlineLevel="1"/>
    <col min="45" max="45" width="9.140625" collapsed="1"/>
  </cols>
  <sheetData>
    <row r="7" spans="2:44" ht="30.6" customHeight="1" x14ac:dyDescent="0.25">
      <c r="D7" s="60"/>
      <c r="AC7" t="str">
        <f>AD7&amp;" - " &amp;AE7</f>
        <v xml:space="preserve">062-08 - S’il est possible d’introduire électroniquement une affaire devant un tribunal, quels sont les taux de déploiement et d’utilisation ? </v>
      </c>
      <c r="AD7" s="61" t="str">
        <f>"062-08"</f>
        <v>062-08</v>
      </c>
      <c r="AE7" s="61" t="str">
        <f>_xlfn.XLOOKUP('062-08'!AD7,'ICT questions 2022'!A:A,'ICT questions 2022'!C:C)</f>
        <v xml:space="preserve">S’il est possible d’introduire électroniquement une affaire devant un tribunal, quels sont les taux de déploiement et d’utilisation ? </v>
      </c>
    </row>
    <row r="8" spans="2:44" ht="30.6" customHeight="1" x14ac:dyDescent="0.25">
      <c r="D8" s="60"/>
      <c r="AC8" t="str">
        <f>AD8&amp;" - " &amp;AE8</f>
        <v>062-09 - S’il est possible d’introduire électroniquement une affaire devant un tribunal, veuillez en préciser les modalités :</v>
      </c>
      <c r="AD8" s="61" t="str">
        <f>"062-09"</f>
        <v>062-09</v>
      </c>
      <c r="AE8" s="61" t="str">
        <f>_xlfn.XLOOKUP('062-08'!AD8,'ICT questions 2022'!A:A,'ICT questions 2022'!C:C)</f>
        <v>S’il est possible d’introduire électroniquement une affaire devant un tribunal, veuillez en préciser les modalités :</v>
      </c>
    </row>
    <row r="10" spans="2:44" x14ac:dyDescent="0.25">
      <c r="B10" s="121" t="s">
        <v>1717</v>
      </c>
      <c r="C10" s="121"/>
      <c r="D10" s="44"/>
      <c r="E10" s="121" t="s">
        <v>1718</v>
      </c>
      <c r="F10" s="121"/>
      <c r="G10" s="44"/>
      <c r="H10" s="44"/>
      <c r="I10" t="str">
        <f>_xlfn.XLOOKUP(H59,'ICT questions 2022'!$B:$B,'ICT questions 2022'!$D:$D)</f>
        <v>Electronique ou papier</v>
      </c>
      <c r="J10" s="59"/>
      <c r="K10" s="57"/>
      <c r="L10" s="57"/>
      <c r="M10" s="57"/>
      <c r="N10" t="str">
        <f>_xlfn.XLOOKUP(M59,'ICT questions 2022'!$B:$B,'ICT questions 2022'!$D:$D)</f>
        <v>Possibilité d’introduction électronique par:</v>
      </c>
      <c r="O10" s="59"/>
      <c r="P10" s="57"/>
      <c r="Q10" s="57"/>
      <c r="R10" s="57"/>
      <c r="S10" t="str">
        <f>_xlfn.XLOOKUP(R59,'ICT questions 2022'!$B:$B,'ICT questions 2022'!$D:$D)</f>
        <v xml:space="preserve">Intégration des données </v>
      </c>
      <c r="T10" s="59"/>
      <c r="U10" s="57"/>
      <c r="V10" s="57"/>
      <c r="W10" s="57"/>
      <c r="X10" s="57"/>
      <c r="Y10" s="57"/>
      <c r="Z10" s="55" t="s">
        <v>1482</v>
      </c>
      <c r="AA10" s="55" t="s">
        <v>1482</v>
      </c>
      <c r="AB10" s="55" t="s">
        <v>1482</v>
      </c>
      <c r="AD10" s="123" t="s">
        <v>1486</v>
      </c>
      <c r="AE10" s="122" t="s">
        <v>1488</v>
      </c>
      <c r="AF10" s="122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 t="s">
        <v>1491</v>
      </c>
      <c r="AR10" s="122"/>
    </row>
    <row r="11" spans="2:44" x14ac:dyDescent="0.25">
      <c r="B11" s="7"/>
      <c r="C11" s="7"/>
      <c r="E11" s="7"/>
      <c r="F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55"/>
      <c r="AA11" s="55"/>
      <c r="AB11" s="55"/>
      <c r="AD11" s="124"/>
      <c r="AE11" s="126" t="s">
        <v>1487</v>
      </c>
      <c r="AF11" s="128" t="s">
        <v>1459</v>
      </c>
      <c r="AG11" s="126" t="s">
        <v>1487</v>
      </c>
      <c r="AH11" s="128" t="s">
        <v>1459</v>
      </c>
      <c r="AI11" s="126" t="s">
        <v>1487</v>
      </c>
      <c r="AJ11" s="128" t="s">
        <v>1459</v>
      </c>
      <c r="AK11" s="134" t="s">
        <v>1493</v>
      </c>
      <c r="AL11" s="135"/>
      <c r="AM11" s="136"/>
      <c r="AN11" s="137" t="s">
        <v>1494</v>
      </c>
      <c r="AO11" s="138"/>
      <c r="AP11" s="139"/>
      <c r="AQ11" s="132" t="s">
        <v>1489</v>
      </c>
      <c r="AR11" s="130" t="s">
        <v>1490</v>
      </c>
    </row>
    <row r="12" spans="2:44" ht="8.25" customHeight="1" x14ac:dyDescent="0.25">
      <c r="Z12" s="56"/>
      <c r="AA12" s="56"/>
      <c r="AB12" s="56"/>
      <c r="AD12" s="125"/>
      <c r="AE12" s="127"/>
      <c r="AF12" s="129"/>
      <c r="AG12" s="127"/>
      <c r="AH12" s="129"/>
      <c r="AI12" s="127"/>
      <c r="AJ12" s="129"/>
      <c r="AK12" s="22" t="s">
        <v>1492</v>
      </c>
      <c r="AL12" s="22" t="s">
        <v>1441</v>
      </c>
      <c r="AM12" s="22" t="s">
        <v>1495</v>
      </c>
      <c r="AN12" s="11" t="s">
        <v>1492</v>
      </c>
      <c r="AO12" s="11" t="s">
        <v>1441</v>
      </c>
      <c r="AP12" s="11" t="s">
        <v>1495</v>
      </c>
      <c r="AQ12" s="133"/>
      <c r="AR12" s="131"/>
    </row>
    <row r="13" spans="2:44" x14ac:dyDescent="0.25">
      <c r="Z13" s="56"/>
      <c r="AA13" s="56"/>
      <c r="AB13" s="56"/>
      <c r="AD13" s="5"/>
      <c r="AE13" s="5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</row>
    <row r="14" spans="2:44" x14ac:dyDescent="0.25">
      <c r="I14" s="58" t="s">
        <v>1449</v>
      </c>
      <c r="Z14" s="56"/>
      <c r="AA14" s="56"/>
      <c r="AB14" s="56"/>
      <c r="AE14" s="3" t="s">
        <v>1483</v>
      </c>
      <c r="AG14" s="3" t="s">
        <v>1484</v>
      </c>
      <c r="AI14" s="3" t="s">
        <v>1483</v>
      </c>
    </row>
    <row r="15" spans="2:44" ht="30" x14ac:dyDescent="0.25">
      <c r="H15" s="45"/>
      <c r="I15" s="53" t="str">
        <f>I59</f>
        <v>Le dépôt papier reste possible</v>
      </c>
      <c r="J15" s="46"/>
      <c r="M15" s="45"/>
      <c r="N15" s="53" t="str">
        <f>N59</f>
        <v>Avocat</v>
      </c>
      <c r="O15" s="46"/>
      <c r="R15" s="45"/>
      <c r="S15" s="104" t="str">
        <f>S59</f>
        <v xml:space="preserve">Les données sont électroniquement transférées vers le Système de Gestion des Affaires (SGA) </v>
      </c>
      <c r="T15" s="46"/>
      <c r="U15" s="35"/>
      <c r="V15" s="35"/>
      <c r="W15" s="35"/>
      <c r="X15" s="35"/>
      <c r="Y15" s="35"/>
      <c r="Z15" s="66" t="b">
        <v>0</v>
      </c>
      <c r="AA15" s="66" t="b">
        <v>0</v>
      </c>
      <c r="AB15" s="66" t="b">
        <v>0</v>
      </c>
      <c r="AD15" s="26" t="s">
        <v>1449</v>
      </c>
      <c r="AE15" s="36">
        <f>_xlfn.XLOOKUP(H59,Weights!$F:$F,Weights!$M:$M)</f>
        <v>5</v>
      </c>
      <c r="AF15" s="39">
        <f>IF(Z15,AE15, 0)</f>
        <v>0</v>
      </c>
      <c r="AG15" s="36">
        <f>_xlfn.XLOOKUP(M59,Weights!$F:$F,Weights!$M:$M)</f>
        <v>1</v>
      </c>
      <c r="AH15" s="39">
        <f>IF(AA15,AG15, 0)</f>
        <v>0</v>
      </c>
      <c r="AI15" s="36">
        <f>_xlfn.XLOOKUP(R59,Weights!$F:$F,Weights!$M:$M)</f>
        <v>1</v>
      </c>
      <c r="AJ15" s="39">
        <f>IF(AB15,AI15, 0)</f>
        <v>0</v>
      </c>
      <c r="AK15" s="27"/>
      <c r="AL15" s="27"/>
      <c r="AM15" s="27"/>
      <c r="AN15" s="27"/>
      <c r="AO15" s="27"/>
      <c r="AP15" s="27"/>
      <c r="AQ15" s="27"/>
      <c r="AR15" s="28"/>
    </row>
    <row r="16" spans="2:44" x14ac:dyDescent="0.25">
      <c r="H16" s="47"/>
      <c r="I16" s="52" t="str">
        <f>I60</f>
        <v>Le dépôt papier n’est plus possible (le dépôt électronique est la seule option)</v>
      </c>
      <c r="J16" s="48"/>
      <c r="K16" s="51"/>
      <c r="M16" s="47"/>
      <c r="N16" s="52" t="str">
        <f>N60</f>
        <v>Partie non représentée par un avocat</v>
      </c>
      <c r="O16" s="48"/>
      <c r="P16" s="51"/>
      <c r="R16" s="47"/>
      <c r="S16" s="103" t="str">
        <f>S60</f>
        <v>Les données sont manuellement réintroduites dans le SGA</v>
      </c>
      <c r="T16" s="48"/>
      <c r="U16" s="51"/>
      <c r="V16" s="35"/>
      <c r="W16" s="35"/>
      <c r="X16" s="35"/>
      <c r="Y16" s="35"/>
      <c r="Z16" s="66" t="b">
        <v>0</v>
      </c>
      <c r="AA16" s="66" t="b">
        <v>0</v>
      </c>
      <c r="AB16" s="66" t="b">
        <v>0</v>
      </c>
      <c r="AD16" s="29"/>
      <c r="AE16" s="37">
        <f>_xlfn.XLOOKUP(H60,Weights!$F:$F,Weights!$M:$M)</f>
        <v>6</v>
      </c>
      <c r="AF16" s="40">
        <f>IF(Z16,AE16, 0)</f>
        <v>0</v>
      </c>
      <c r="AG16" s="37">
        <f>_xlfn.XLOOKUP(M60,Weights!$F:$F,Weights!$M:$M)</f>
        <v>1</v>
      </c>
      <c r="AH16" s="40">
        <f>IF(AA16,AG16, 0)</f>
        <v>0</v>
      </c>
      <c r="AI16" s="37">
        <f>_xlfn.XLOOKUP(R60,Weights!$F:$F,Weights!$M:$M)</f>
        <v>0</v>
      </c>
      <c r="AJ16" s="40">
        <f>IF(AB16,AI16, 0)</f>
        <v>0</v>
      </c>
      <c r="AK16" s="30"/>
      <c r="AL16" s="30"/>
      <c r="AM16" s="30"/>
      <c r="AN16" s="30"/>
      <c r="AO16" s="30"/>
      <c r="AP16" s="30"/>
      <c r="AQ16" s="30"/>
      <c r="AR16" s="31"/>
    </row>
    <row r="17" spans="8:44" x14ac:dyDescent="0.25">
      <c r="H17" s="47"/>
      <c r="I17" s="52" t="str">
        <f>I61</f>
        <v>Double dépôt (le dépôt papier doit accompagner le dépôt électronique)</v>
      </c>
      <c r="J17" s="48"/>
      <c r="K17" s="51"/>
      <c r="M17" s="47"/>
      <c r="N17" s="52" t="str">
        <f>N61</f>
        <v>Autre, veuillez préciser</v>
      </c>
      <c r="O17" s="48"/>
      <c r="P17" s="51"/>
      <c r="R17" s="47"/>
      <c r="S17" s="103" t="str">
        <f t="shared" ref="S17" si="0">S61</f>
        <v>NAP – l’introduction électronique n’est pas possible</v>
      </c>
      <c r="T17" s="48"/>
      <c r="U17" s="51"/>
      <c r="V17" s="35"/>
      <c r="W17" s="35"/>
      <c r="X17" s="35"/>
      <c r="Y17" s="35"/>
      <c r="Z17" s="66" t="b">
        <v>0</v>
      </c>
      <c r="AA17" s="66" t="b">
        <v>0</v>
      </c>
      <c r="AB17" s="66" t="b">
        <v>0</v>
      </c>
      <c r="AD17" s="29"/>
      <c r="AE17" s="37">
        <f>_xlfn.XLOOKUP(H61,Weights!$F:$F,Weights!$M:$M)</f>
        <v>4</v>
      </c>
      <c r="AF17" s="40">
        <f>IF(Z17,AE17, 0)</f>
        <v>0</v>
      </c>
      <c r="AG17" s="37">
        <f>_xlfn.XLOOKUP(M61,Weights!$F:$F,Weights!$M:$M)</f>
        <v>0.5</v>
      </c>
      <c r="AH17" s="40">
        <f>IF(AA17,AG17, 0)</f>
        <v>0</v>
      </c>
      <c r="AI17" s="37">
        <f>_xlfn.XLOOKUP(R61,Weights!$F:$F,Weights!$M:$M)</f>
        <v>0</v>
      </c>
      <c r="AJ17" s="40">
        <f>IF(AB17,AI17, 0)</f>
        <v>0</v>
      </c>
      <c r="AK17" s="30"/>
      <c r="AL17" s="30"/>
      <c r="AM17" s="30"/>
      <c r="AN17" s="30"/>
      <c r="AO17" s="30"/>
      <c r="AP17" s="30"/>
      <c r="AQ17" s="30"/>
      <c r="AR17" s="31"/>
    </row>
    <row r="18" spans="8:44" x14ac:dyDescent="0.25">
      <c r="H18" s="47"/>
      <c r="I18" s="52" t="str">
        <f>I62</f>
        <v>NAP – l’introduction électronique n’est pas possible</v>
      </c>
      <c r="J18" s="48"/>
      <c r="K18" s="51"/>
      <c r="M18" s="47"/>
      <c r="N18" s="52" t="str">
        <f>N62</f>
        <v>NAP – l’introduction électronique n’est pas possible</v>
      </c>
      <c r="O18" s="48"/>
      <c r="P18" s="51"/>
      <c r="R18" s="47"/>
      <c r="S18" s="103" t="s">
        <v>1457</v>
      </c>
      <c r="T18" s="48"/>
      <c r="U18" s="51"/>
      <c r="V18" s="35"/>
      <c r="W18" s="35"/>
      <c r="X18" s="35"/>
      <c r="Y18" s="35"/>
      <c r="Z18" s="66" t="b">
        <v>0</v>
      </c>
      <c r="AA18" s="66" t="b">
        <v>0</v>
      </c>
      <c r="AB18" s="66" t="b">
        <v>0</v>
      </c>
      <c r="AD18" s="29"/>
      <c r="AE18" s="37">
        <f>_xlfn.XLOOKUP(H62,Weights!$F:$F,Weights!$M:$M)</f>
        <v>0</v>
      </c>
      <c r="AF18" s="40">
        <f>IF(Z18,AE18, 0)</f>
        <v>0</v>
      </c>
      <c r="AG18" s="37">
        <f>_xlfn.XLOOKUP(M62,Weights!$F:$F,Weights!$M:$M)</f>
        <v>0</v>
      </c>
      <c r="AH18" s="40">
        <f>IF(AA18,AG18, 0)</f>
        <v>0</v>
      </c>
      <c r="AI18" s="37">
        <v>0</v>
      </c>
      <c r="AJ18" s="40">
        <f>IF(AB18,AI18, 0)</f>
        <v>0</v>
      </c>
      <c r="AK18" s="30"/>
      <c r="AL18" s="30"/>
      <c r="AM18" s="30"/>
      <c r="AN18" s="30"/>
      <c r="AO18" s="30"/>
      <c r="AP18" s="30"/>
      <c r="AQ18" s="30"/>
      <c r="AR18" s="31"/>
    </row>
    <row r="19" spans="8:44" x14ac:dyDescent="0.25">
      <c r="H19" s="47"/>
      <c r="I19" s="52" t="s">
        <v>1457</v>
      </c>
      <c r="J19" s="48"/>
      <c r="K19" s="51"/>
      <c r="M19" s="47"/>
      <c r="N19" s="52" t="s">
        <v>1457</v>
      </c>
      <c r="O19" s="48"/>
      <c r="P19" s="51"/>
      <c r="R19" s="47"/>
      <c r="S19" s="52"/>
      <c r="T19" s="48"/>
      <c r="U19" s="51"/>
      <c r="V19" s="35"/>
      <c r="W19" s="35"/>
      <c r="X19" s="35"/>
      <c r="Y19" s="35"/>
      <c r="Z19" s="66" t="b">
        <v>0</v>
      </c>
      <c r="AA19" s="66" t="b">
        <v>0</v>
      </c>
      <c r="AB19" s="66"/>
      <c r="AD19" s="29"/>
      <c r="AE19" s="37">
        <v>0</v>
      </c>
      <c r="AF19" s="40">
        <f>IF(Z19,AE19, 0)</f>
        <v>0</v>
      </c>
      <c r="AG19" s="37">
        <v>0</v>
      </c>
      <c r="AH19" s="40">
        <f>IF(AA19,AG19, 0)</f>
        <v>0</v>
      </c>
      <c r="AI19" s="37"/>
      <c r="AJ19" s="40"/>
      <c r="AK19" s="30"/>
      <c r="AL19" s="30"/>
      <c r="AM19" s="30"/>
      <c r="AN19" s="30"/>
      <c r="AO19" s="30"/>
      <c r="AP19" s="30"/>
      <c r="AQ19" s="30"/>
      <c r="AR19" s="31"/>
    </row>
    <row r="20" spans="8:44" x14ac:dyDescent="0.25">
      <c r="H20" s="47"/>
      <c r="I20" s="52"/>
      <c r="J20" s="48"/>
      <c r="K20" s="51"/>
      <c r="M20" s="47"/>
      <c r="N20" s="52"/>
      <c r="O20" s="48"/>
      <c r="P20" s="51"/>
      <c r="R20" s="47"/>
      <c r="S20" s="52"/>
      <c r="T20" s="48"/>
      <c r="U20" s="51"/>
      <c r="V20" s="35"/>
      <c r="W20" s="35"/>
      <c r="X20" s="35"/>
      <c r="Y20" s="35"/>
      <c r="Z20" s="66"/>
      <c r="AA20" s="66"/>
      <c r="AB20" s="66"/>
      <c r="AD20" s="29"/>
      <c r="AE20" s="37"/>
      <c r="AF20" s="41"/>
      <c r="AG20" s="37"/>
      <c r="AH20" s="41"/>
      <c r="AI20" s="37"/>
      <c r="AJ20" s="40"/>
      <c r="AK20" s="30"/>
      <c r="AL20" s="30"/>
      <c r="AM20" s="30"/>
      <c r="AN20" s="30"/>
      <c r="AO20" s="30"/>
      <c r="AP20" s="30"/>
      <c r="AQ20" s="30"/>
      <c r="AR20" s="31"/>
    </row>
    <row r="21" spans="8:44" x14ac:dyDescent="0.25">
      <c r="H21" s="47"/>
      <c r="I21" s="52"/>
      <c r="J21" s="48"/>
      <c r="K21" s="51"/>
      <c r="M21" s="47"/>
      <c r="N21" s="52"/>
      <c r="O21" s="48"/>
      <c r="P21" s="51"/>
      <c r="R21" s="47"/>
      <c r="S21" s="52"/>
      <c r="T21" s="48"/>
      <c r="U21" s="51"/>
      <c r="V21" s="35"/>
      <c r="W21" s="35"/>
      <c r="X21" s="35"/>
      <c r="Y21" s="35"/>
      <c r="Z21" s="66"/>
      <c r="AA21" s="66"/>
      <c r="AB21" s="66"/>
      <c r="AD21" s="29"/>
      <c r="AE21" s="37"/>
      <c r="AF21" s="41"/>
      <c r="AG21" s="37"/>
      <c r="AH21" s="41"/>
      <c r="AI21" s="37"/>
      <c r="AJ21" s="40"/>
      <c r="AK21" s="30"/>
      <c r="AL21" s="30"/>
      <c r="AM21" s="30"/>
      <c r="AN21" s="30"/>
      <c r="AO21" s="30"/>
      <c r="AP21" s="30"/>
      <c r="AQ21" s="30"/>
      <c r="AR21" s="31"/>
    </row>
    <row r="22" spans="8:44" x14ac:dyDescent="0.25">
      <c r="H22" s="49"/>
      <c r="I22" s="54"/>
      <c r="J22" s="50"/>
      <c r="K22" s="51"/>
      <c r="M22" s="49"/>
      <c r="N22" s="54"/>
      <c r="O22" s="50"/>
      <c r="P22" s="51"/>
      <c r="R22" s="49"/>
      <c r="S22" s="54"/>
      <c r="T22" s="50"/>
      <c r="U22" s="51"/>
      <c r="V22" s="35"/>
      <c r="W22" s="35"/>
      <c r="X22" s="35"/>
      <c r="Y22" s="35"/>
      <c r="Z22" s="66"/>
      <c r="AA22" s="66"/>
      <c r="AB22" s="66"/>
      <c r="AD22" s="32"/>
      <c r="AE22" s="38">
        <f>IF(AE14="MAX", MAX(AE15:AE21), IF(AE14="SUM", SUM(AE15:AE21), "ERROR"))</f>
        <v>6</v>
      </c>
      <c r="AF22" s="42">
        <f>IF(AE14="MAX", MAX(AF15:AF21), IF(AE14="SUM", SUM(AF15:AF21), "ERROR"))</f>
        <v>0</v>
      </c>
      <c r="AG22" s="38">
        <f>IF(AG14="MAX", MAX(AG15:AG21), IF(AG14="SUM", SUM(AG15:AG21), "ERROR"))</f>
        <v>2.5</v>
      </c>
      <c r="AH22" s="42">
        <f>IF(AG14="MAX", MAX(AH15:AH21), IF(AG14="SUM", SUM(AH15:AH21), "ERROR"))</f>
        <v>0</v>
      </c>
      <c r="AI22" s="38">
        <f>IF(AI14="MAX", MAX(AI15:AI21), IF(AI14="SUM", SUM(AI15:AI21), "ERROR"))</f>
        <v>1</v>
      </c>
      <c r="AJ22" s="42">
        <f>IF(AI14="MAX", MAX(AJ15:AJ21), IF(AI14="SUM", SUM(AJ15:AJ21), "ERROR"))</f>
        <v>0</v>
      </c>
      <c r="AK22" s="33"/>
      <c r="AL22" s="33"/>
      <c r="AM22" s="33"/>
      <c r="AN22" s="33"/>
      <c r="AO22" s="33"/>
      <c r="AP22" s="33"/>
      <c r="AQ22" s="33"/>
      <c r="AR22" s="34"/>
    </row>
    <row r="23" spans="8:44" x14ac:dyDescent="0.25">
      <c r="I23" s="51"/>
      <c r="J23" s="51"/>
      <c r="K23" s="51"/>
      <c r="N23" s="51"/>
      <c r="O23" s="51"/>
      <c r="P23" s="51"/>
      <c r="S23" s="51"/>
      <c r="T23" s="51"/>
      <c r="U23" s="51"/>
      <c r="V23" s="35"/>
      <c r="W23" s="35"/>
      <c r="X23" s="35"/>
      <c r="Y23" s="35"/>
      <c r="Z23" s="66"/>
      <c r="AA23" s="66"/>
      <c r="AB23" s="66"/>
      <c r="AD23" s="15" t="s">
        <v>1484</v>
      </c>
      <c r="AE23" s="13" cm="1">
        <f t="array" ref="AE23">IF(AD23="SUM", SUM(AE22,AG22,AI22), IF(AD23=AVERAGE, AVERAGE(AE22,AG22,AI22), "ERROR"))</f>
        <v>9.5</v>
      </c>
      <c r="AF23" s="14" cm="1">
        <f t="array" ref="AF23">IF(AD23="SUM", SUM(AF22,AH22,AJ22), IF(AD23=AVERAGE, AVERAGE(AF22,AH22,AJ22), "ERROR"))</f>
        <v>0</v>
      </c>
      <c r="AG23" s="43"/>
      <c r="AH23" s="43"/>
      <c r="AI23" s="43"/>
      <c r="AJ23" s="43"/>
      <c r="AK23" s="64">
        <v>0</v>
      </c>
      <c r="AL23" s="23" t="str">
        <f>_xlfn.XLOOKUP(AK23, RatesWeights[Index], RatesWeights[Weight], "ERROR")</f>
        <v>ERROR</v>
      </c>
      <c r="AM23" s="8" t="e">
        <f>AF23*AL23</f>
        <v>#VALUE!</v>
      </c>
      <c r="AN23" s="65">
        <v>0</v>
      </c>
      <c r="AO23" s="12" t="str">
        <f>_xlfn.XLOOKUP(AN23, RatesWeights[Index], RatesWeights[Weight], "ERROR")</f>
        <v>ERROR</v>
      </c>
      <c r="AP23" s="9" t="e">
        <f>AM23*AO23</f>
        <v>#VALUE!</v>
      </c>
      <c r="AQ23" s="24" t="e">
        <f>AM23/AE23*10</f>
        <v>#VALUE!</v>
      </c>
      <c r="AR23" s="10" t="e">
        <f>AP23/AE23*10</f>
        <v>#VALUE!</v>
      </c>
    </row>
    <row r="24" spans="8:44" x14ac:dyDescent="0.25">
      <c r="M24" s="35"/>
      <c r="N24" s="35"/>
      <c r="O24" s="35"/>
      <c r="P24" s="35"/>
      <c r="R24" s="35"/>
      <c r="S24" s="35"/>
      <c r="T24" s="35"/>
      <c r="U24" s="35"/>
      <c r="V24" s="35"/>
      <c r="W24" s="35"/>
      <c r="X24" s="35"/>
      <c r="Y24" s="35"/>
      <c r="Z24" s="66"/>
      <c r="AA24" s="66"/>
      <c r="AB24" s="66"/>
    </row>
    <row r="25" spans="8:44" x14ac:dyDescent="0.25">
      <c r="I25" s="58" t="s">
        <v>1451</v>
      </c>
      <c r="M25" s="35"/>
      <c r="N25" s="35"/>
      <c r="O25" s="35"/>
      <c r="P25" s="35"/>
      <c r="R25" s="35"/>
      <c r="S25" s="35"/>
      <c r="T25" s="35"/>
      <c r="U25" s="35"/>
      <c r="V25" s="35"/>
      <c r="W25" s="35"/>
      <c r="X25" s="35"/>
      <c r="Y25" s="35"/>
      <c r="Z25" s="66"/>
      <c r="AA25" s="66"/>
      <c r="AB25" s="66"/>
      <c r="AE25" s="25" t="s">
        <v>1483</v>
      </c>
      <c r="AG25" s="25" t="s">
        <v>1484</v>
      </c>
      <c r="AI25" s="25" t="s">
        <v>1483</v>
      </c>
    </row>
    <row r="26" spans="8:44" ht="30" x14ac:dyDescent="0.25">
      <c r="H26" s="45"/>
      <c r="I26" s="53" t="str">
        <f>I59</f>
        <v>Le dépôt papier reste possible</v>
      </c>
      <c r="J26" s="46"/>
      <c r="M26" s="45"/>
      <c r="N26" s="53" t="str">
        <f>N59</f>
        <v>Avocat</v>
      </c>
      <c r="O26" s="46"/>
      <c r="R26" s="45"/>
      <c r="S26" s="104" t="str">
        <f>S59</f>
        <v xml:space="preserve">Les données sont électroniquement transférées vers le Système de Gestion des Affaires (SGA) </v>
      </c>
      <c r="T26" s="46"/>
      <c r="U26" s="35"/>
      <c r="V26" s="35"/>
      <c r="W26" s="35"/>
      <c r="X26" s="35"/>
      <c r="Y26" s="35"/>
      <c r="Z26" s="66" t="b">
        <v>0</v>
      </c>
      <c r="AA26" s="66" t="b">
        <v>0</v>
      </c>
      <c r="AB26" s="66" t="b">
        <v>0</v>
      </c>
      <c r="AD26" s="26" t="s">
        <v>1451</v>
      </c>
      <c r="AE26" s="36">
        <f>_xlfn.XLOOKUP(H68,Weights!$F:$F,Weights!$M:$M)</f>
        <v>5</v>
      </c>
      <c r="AF26" s="39">
        <f>IF(Z26,AE26, 0)</f>
        <v>0</v>
      </c>
      <c r="AG26" s="36">
        <f>_xlfn.XLOOKUP(M68,Weights!$F:$F,Weights!$M:$M)</f>
        <v>1</v>
      </c>
      <c r="AH26" s="39">
        <f>IF(AA26,AG26, 0)</f>
        <v>0</v>
      </c>
      <c r="AI26" s="36">
        <f>_xlfn.XLOOKUP(R68,Weights!$F:$F,Weights!$M:$M)</f>
        <v>1</v>
      </c>
      <c r="AJ26" s="39">
        <f>IF(AB26,AI26, 0)</f>
        <v>0</v>
      </c>
      <c r="AK26" s="27"/>
      <c r="AL26" s="27"/>
      <c r="AM26" s="27"/>
      <c r="AN26" s="27"/>
      <c r="AO26" s="27"/>
      <c r="AP26" s="27"/>
      <c r="AQ26" s="27"/>
      <c r="AR26" s="28"/>
    </row>
    <row r="27" spans="8:44" x14ac:dyDescent="0.25">
      <c r="H27" s="47"/>
      <c r="I27" s="52" t="str">
        <f>I60</f>
        <v>Le dépôt papier n’est plus possible (le dépôt électronique est la seule option)</v>
      </c>
      <c r="J27" s="48"/>
      <c r="K27" s="51"/>
      <c r="M27" s="47"/>
      <c r="N27" s="52" t="str">
        <f>N60</f>
        <v>Partie non représentée par un avocat</v>
      </c>
      <c r="O27" s="48"/>
      <c r="P27" s="51"/>
      <c r="R27" s="47"/>
      <c r="S27" s="103" t="str">
        <f t="shared" ref="S27:S28" si="1">S60</f>
        <v>Les données sont manuellement réintroduites dans le SGA</v>
      </c>
      <c r="T27" s="48"/>
      <c r="U27" s="51"/>
      <c r="V27" s="35"/>
      <c r="W27" s="35"/>
      <c r="X27" s="35"/>
      <c r="Y27" s="35"/>
      <c r="Z27" s="66" t="b">
        <v>0</v>
      </c>
      <c r="AA27" s="66" t="b">
        <v>0</v>
      </c>
      <c r="AB27" s="66" t="b">
        <v>0</v>
      </c>
      <c r="AD27" s="29"/>
      <c r="AE27" s="37">
        <f>_xlfn.XLOOKUP(H69,Weights!$F:$F,Weights!$M:$M)</f>
        <v>6</v>
      </c>
      <c r="AF27" s="40">
        <f>IF(Z27,AE27, 0)</f>
        <v>0</v>
      </c>
      <c r="AG27" s="37">
        <f>_xlfn.XLOOKUP(M69,Weights!$F:$F,Weights!$M:$M)</f>
        <v>1</v>
      </c>
      <c r="AH27" s="40">
        <f>IF(AA27,AG27, 0)</f>
        <v>0</v>
      </c>
      <c r="AI27" s="37">
        <f>_xlfn.XLOOKUP(R69,Weights!$F:$F,Weights!$M:$M)</f>
        <v>0</v>
      </c>
      <c r="AJ27" s="40">
        <f>IF(AB27,AI27, 0)</f>
        <v>0</v>
      </c>
      <c r="AK27" s="30"/>
      <c r="AL27" s="30"/>
      <c r="AM27" s="30"/>
      <c r="AN27" s="30"/>
      <c r="AO27" s="30"/>
      <c r="AP27" s="30"/>
      <c r="AQ27" s="30"/>
      <c r="AR27" s="31"/>
    </row>
    <row r="28" spans="8:44" x14ac:dyDescent="0.25">
      <c r="H28" s="47"/>
      <c r="I28" s="52" t="str">
        <f>I61</f>
        <v>Double dépôt (le dépôt papier doit accompagner le dépôt électronique)</v>
      </c>
      <c r="J28" s="48"/>
      <c r="K28" s="51"/>
      <c r="M28" s="47"/>
      <c r="N28" s="52" t="str">
        <f>N61</f>
        <v>Autre, veuillez préciser</v>
      </c>
      <c r="O28" s="48"/>
      <c r="P28" s="51"/>
      <c r="R28" s="47"/>
      <c r="S28" s="103" t="str">
        <f t="shared" si="1"/>
        <v>NAP – l’introduction électronique n’est pas possible</v>
      </c>
      <c r="T28" s="48"/>
      <c r="U28" s="51"/>
      <c r="V28" s="35"/>
      <c r="W28" s="35"/>
      <c r="X28" s="35"/>
      <c r="Y28" s="35"/>
      <c r="Z28" s="66" t="b">
        <v>0</v>
      </c>
      <c r="AA28" s="66" t="b">
        <v>0</v>
      </c>
      <c r="AB28" s="66" t="b">
        <v>0</v>
      </c>
      <c r="AD28" s="29"/>
      <c r="AE28" s="37">
        <f>_xlfn.XLOOKUP(H70,Weights!$F:$F,Weights!$M:$M)</f>
        <v>4</v>
      </c>
      <c r="AF28" s="40">
        <f>IF(Z28,AE28, 0)</f>
        <v>0</v>
      </c>
      <c r="AG28" s="37">
        <f>_xlfn.XLOOKUP(M70,Weights!$F:$F,Weights!$M:$M)</f>
        <v>0.5</v>
      </c>
      <c r="AH28" s="40">
        <f>IF(AA28,AG28, 0)</f>
        <v>0</v>
      </c>
      <c r="AI28" s="37">
        <f>_xlfn.XLOOKUP(R70,Weights!$F:$F,Weights!$M:$M)</f>
        <v>0</v>
      </c>
      <c r="AJ28" s="40">
        <f>IF(AB28,AI28, 0)</f>
        <v>0</v>
      </c>
      <c r="AK28" s="30"/>
      <c r="AL28" s="30"/>
      <c r="AM28" s="30"/>
      <c r="AN28" s="30"/>
      <c r="AO28" s="30"/>
      <c r="AP28" s="30"/>
      <c r="AQ28" s="30"/>
      <c r="AR28" s="31"/>
    </row>
    <row r="29" spans="8:44" x14ac:dyDescent="0.25">
      <c r="H29" s="47"/>
      <c r="I29" s="52" t="str">
        <f>I62</f>
        <v>NAP – l’introduction électronique n’est pas possible</v>
      </c>
      <c r="J29" s="48"/>
      <c r="K29" s="51"/>
      <c r="M29" s="47"/>
      <c r="N29" s="52" t="str">
        <f>N62</f>
        <v>NAP – l’introduction électronique n’est pas possible</v>
      </c>
      <c r="O29" s="48"/>
      <c r="P29" s="51"/>
      <c r="R29" s="47"/>
      <c r="S29" s="103" t="s">
        <v>1457</v>
      </c>
      <c r="T29" s="48"/>
      <c r="U29" s="51"/>
      <c r="V29" s="35"/>
      <c r="W29" s="35"/>
      <c r="X29" s="35"/>
      <c r="Y29" s="35"/>
      <c r="Z29" s="66" t="b">
        <v>0</v>
      </c>
      <c r="AA29" s="66" t="b">
        <v>0</v>
      </c>
      <c r="AB29" s="66" t="b">
        <v>0</v>
      </c>
      <c r="AD29" s="29"/>
      <c r="AE29" s="37">
        <f>_xlfn.XLOOKUP(H71,Weights!$F:$F,Weights!$M:$M)</f>
        <v>0</v>
      </c>
      <c r="AF29" s="40">
        <f>IF(Z29,AE29, 0)</f>
        <v>0</v>
      </c>
      <c r="AG29" s="37">
        <f>_xlfn.XLOOKUP(M71,Weights!$F:$F,Weights!$M:$M)</f>
        <v>0</v>
      </c>
      <c r="AH29" s="40">
        <f>IF(AA29,AG29, 0)</f>
        <v>0</v>
      </c>
      <c r="AI29" s="37">
        <v>0</v>
      </c>
      <c r="AJ29" s="40">
        <f>IF(AB29,AI29, 0)</f>
        <v>0</v>
      </c>
      <c r="AK29" s="30"/>
      <c r="AL29" s="30"/>
      <c r="AM29" s="30"/>
      <c r="AN29" s="30"/>
      <c r="AO29" s="30"/>
      <c r="AP29" s="30"/>
      <c r="AQ29" s="30"/>
      <c r="AR29" s="31"/>
    </row>
    <row r="30" spans="8:44" x14ac:dyDescent="0.25">
      <c r="H30" s="47"/>
      <c r="I30" s="52" t="s">
        <v>1457</v>
      </c>
      <c r="J30" s="48"/>
      <c r="K30" s="51"/>
      <c r="M30" s="47"/>
      <c r="N30" s="52" t="s">
        <v>1457</v>
      </c>
      <c r="O30" s="48"/>
      <c r="P30" s="51"/>
      <c r="R30" s="47"/>
      <c r="S30" s="52"/>
      <c r="T30" s="48"/>
      <c r="U30" s="51"/>
      <c r="V30" s="35"/>
      <c r="W30" s="35"/>
      <c r="X30" s="35"/>
      <c r="Y30" s="35"/>
      <c r="Z30" s="66" t="b">
        <v>0</v>
      </c>
      <c r="AA30" s="66" t="b">
        <v>0</v>
      </c>
      <c r="AB30" s="66"/>
      <c r="AD30" s="29"/>
      <c r="AE30" s="37">
        <f>AE19</f>
        <v>0</v>
      </c>
      <c r="AF30" s="40">
        <f>IF(Z30,AE30, 0)</f>
        <v>0</v>
      </c>
      <c r="AG30" s="37">
        <v>0</v>
      </c>
      <c r="AH30" s="40">
        <f>IF(AA30,AG30, 0)</f>
        <v>0</v>
      </c>
      <c r="AI30" s="37"/>
      <c r="AJ30" s="40"/>
      <c r="AK30" s="30"/>
      <c r="AL30" s="30"/>
      <c r="AM30" s="30"/>
      <c r="AN30" s="30"/>
      <c r="AO30" s="30"/>
      <c r="AP30" s="30"/>
      <c r="AQ30" s="30"/>
      <c r="AR30" s="31"/>
    </row>
    <row r="31" spans="8:44" x14ac:dyDescent="0.25">
      <c r="H31" s="47"/>
      <c r="I31" s="52"/>
      <c r="J31" s="48"/>
      <c r="K31" s="51"/>
      <c r="M31" s="47"/>
      <c r="N31" s="52"/>
      <c r="O31" s="48"/>
      <c r="P31" s="51"/>
      <c r="R31" s="47"/>
      <c r="S31" s="52"/>
      <c r="T31" s="48"/>
      <c r="U31" s="51"/>
      <c r="V31" s="35"/>
      <c r="W31" s="35"/>
      <c r="X31" s="35"/>
      <c r="Y31" s="35"/>
      <c r="Z31" s="66"/>
      <c r="AA31" s="66"/>
      <c r="AB31" s="66"/>
      <c r="AD31" s="29"/>
      <c r="AE31" s="37"/>
      <c r="AF31" s="41"/>
      <c r="AG31" s="37"/>
      <c r="AH31" s="41"/>
      <c r="AI31" s="37"/>
      <c r="AJ31" s="40"/>
      <c r="AK31" s="30"/>
      <c r="AL31" s="30"/>
      <c r="AM31" s="30"/>
      <c r="AN31" s="30"/>
      <c r="AO31" s="30"/>
      <c r="AP31" s="30"/>
      <c r="AQ31" s="30"/>
      <c r="AR31" s="31"/>
    </row>
    <row r="32" spans="8:44" x14ac:dyDescent="0.25">
      <c r="H32" s="47"/>
      <c r="I32" s="52"/>
      <c r="J32" s="48"/>
      <c r="K32" s="51"/>
      <c r="M32" s="47"/>
      <c r="N32" s="52"/>
      <c r="O32" s="48"/>
      <c r="P32" s="51"/>
      <c r="R32" s="47"/>
      <c r="S32" s="52"/>
      <c r="T32" s="48"/>
      <c r="U32" s="51"/>
      <c r="V32" s="35"/>
      <c r="W32" s="35"/>
      <c r="X32" s="35"/>
      <c r="Y32" s="35"/>
      <c r="Z32" s="66"/>
      <c r="AA32" s="66"/>
      <c r="AB32" s="66"/>
      <c r="AD32" s="29"/>
      <c r="AE32" s="37"/>
      <c r="AF32" s="41"/>
      <c r="AG32" s="37"/>
      <c r="AH32" s="41"/>
      <c r="AI32" s="37"/>
      <c r="AJ32" s="40"/>
      <c r="AK32" s="30"/>
      <c r="AL32" s="30"/>
      <c r="AM32" s="30"/>
      <c r="AN32" s="30"/>
      <c r="AO32" s="30"/>
      <c r="AP32" s="30"/>
      <c r="AQ32" s="30"/>
      <c r="AR32" s="31"/>
    </row>
    <row r="33" spans="8:44" x14ac:dyDescent="0.25">
      <c r="H33" s="49"/>
      <c r="I33" s="54"/>
      <c r="J33" s="50"/>
      <c r="K33" s="51"/>
      <c r="M33" s="49"/>
      <c r="N33" s="54"/>
      <c r="O33" s="50"/>
      <c r="P33" s="51"/>
      <c r="R33" s="49"/>
      <c r="S33" s="54"/>
      <c r="T33" s="50"/>
      <c r="U33" s="51"/>
      <c r="V33" s="35"/>
      <c r="W33" s="35"/>
      <c r="X33" s="35"/>
      <c r="Y33" s="35"/>
      <c r="Z33" s="66"/>
      <c r="AA33" s="66"/>
      <c r="AB33" s="66"/>
      <c r="AD33" s="32"/>
      <c r="AE33" s="38">
        <f>IF(AE25="MAX", MAX(AE26:AE32), IF(AE25="SUM", SUM(AE26:AE32), "ERROR"))</f>
        <v>6</v>
      </c>
      <c r="AF33" s="42">
        <f>IF(AE25="MAX", MAX(AF26:AF32), IF(AE25="SUM", SUM(AF26:AF32), "ERROR"))</f>
        <v>0</v>
      </c>
      <c r="AG33" s="38">
        <f>IF(AG25="MAX", MAX(AG26:AG32), IF(AG25="SUM", SUM(AG26:AG32), "ERROR"))</f>
        <v>2.5</v>
      </c>
      <c r="AH33" s="42">
        <f>IF(AG25="MAX", MAX(AH26:AH32), IF(AG25="SUM", SUM(AH26:AH32), "ERROR"))</f>
        <v>0</v>
      </c>
      <c r="AI33" s="38">
        <f>IF(AI25="MAX", MAX(AI26:AI32), IF(AI25="SUM", SUM(AI26:AI32), "ERROR"))</f>
        <v>1</v>
      </c>
      <c r="AJ33" s="42">
        <f>IF(AI25="MAX", MAX(AJ26:AJ32), IF(AI25="SUM", SUM(AJ26:AJ32), "ERROR"))</f>
        <v>0</v>
      </c>
      <c r="AK33" s="33"/>
      <c r="AL33" s="33"/>
      <c r="AM33" s="33"/>
      <c r="AN33" s="33"/>
      <c r="AO33" s="33"/>
      <c r="AP33" s="33"/>
      <c r="AQ33" s="33"/>
      <c r="AR33" s="34"/>
    </row>
    <row r="34" spans="8:44" ht="12.95" customHeight="1" x14ac:dyDescent="0.25">
      <c r="I34" s="51"/>
      <c r="J34" s="51"/>
      <c r="K34" s="51"/>
      <c r="N34" s="51"/>
      <c r="O34" s="51"/>
      <c r="P34" s="51"/>
      <c r="S34" s="51"/>
      <c r="T34" s="51"/>
      <c r="U34" s="51"/>
      <c r="V34" s="35"/>
      <c r="W34" s="35"/>
      <c r="X34" s="35"/>
      <c r="Y34" s="35"/>
      <c r="Z34" s="66"/>
      <c r="AA34" s="66"/>
      <c r="AB34" s="66"/>
      <c r="AD34" s="15" t="s">
        <v>1484</v>
      </c>
      <c r="AE34" s="13" cm="1">
        <f t="array" ref="AE34">IF(AD34="SUM", SUM(AE33,AG33,AI33), IF(AD34=AVERAGE, AVERAGE(AE33,AG33,AI33), "ERROR"))</f>
        <v>9.5</v>
      </c>
      <c r="AF34" s="14" cm="1">
        <f t="array" ref="AF34">IF(AD34="SUM", SUM(AF33,AH33,AJ33), IF(AD34=AVERAGE, AVERAGE(AF33,AH33,AJ33), "ERROR"))</f>
        <v>0</v>
      </c>
      <c r="AG34" s="43"/>
      <c r="AH34" s="43"/>
      <c r="AI34" s="43"/>
      <c r="AJ34" s="43"/>
      <c r="AK34" s="64">
        <v>0</v>
      </c>
      <c r="AL34" s="23" t="str">
        <f>_xlfn.XLOOKUP(AK34, RatesWeights[Index], RatesWeights[Weight], "ERROR")</f>
        <v>ERROR</v>
      </c>
      <c r="AM34" s="8" t="e">
        <f>AF34*AL34</f>
        <v>#VALUE!</v>
      </c>
      <c r="AN34" s="65">
        <v>0</v>
      </c>
      <c r="AO34" s="12" t="str">
        <f>_xlfn.XLOOKUP(AN34, RatesWeights[Index], RatesWeights[Weight], "ERROR")</f>
        <v>ERROR</v>
      </c>
      <c r="AP34" s="9" t="e">
        <f>AM34*AO34</f>
        <v>#VALUE!</v>
      </c>
      <c r="AQ34" s="24" t="e">
        <f>AM34/AE34*10</f>
        <v>#VALUE!</v>
      </c>
      <c r="AR34" s="10" t="e">
        <f>AP34/AE34*10</f>
        <v>#VALUE!</v>
      </c>
    </row>
    <row r="35" spans="8:44" x14ac:dyDescent="0.25">
      <c r="M35" s="35"/>
      <c r="N35" s="35"/>
      <c r="O35" s="35"/>
      <c r="P35" s="35"/>
      <c r="R35" s="35"/>
      <c r="S35" s="35"/>
      <c r="T35" s="35"/>
      <c r="U35" s="35"/>
      <c r="V35" s="35"/>
      <c r="W35" s="35"/>
      <c r="X35" s="35"/>
      <c r="Y35" s="35"/>
      <c r="Z35" s="66"/>
      <c r="AA35" s="66"/>
      <c r="AB35" s="66"/>
    </row>
    <row r="36" spans="8:44" x14ac:dyDescent="0.25">
      <c r="I36" s="58" t="s">
        <v>1738</v>
      </c>
      <c r="M36" s="35"/>
      <c r="N36" s="35"/>
      <c r="O36" s="35"/>
      <c r="P36" s="35"/>
      <c r="R36" s="35"/>
      <c r="S36" s="35"/>
      <c r="T36" s="35"/>
      <c r="U36" s="35"/>
      <c r="V36" s="35"/>
      <c r="W36" s="35"/>
      <c r="X36" s="35"/>
      <c r="Y36" s="35"/>
      <c r="Z36" s="66"/>
      <c r="AA36" s="66"/>
      <c r="AB36" s="66"/>
      <c r="AE36" s="25" t="s">
        <v>1483</v>
      </c>
      <c r="AG36" s="25" t="s">
        <v>1484</v>
      </c>
      <c r="AI36" s="25" t="s">
        <v>1483</v>
      </c>
    </row>
    <row r="37" spans="8:44" ht="30" x14ac:dyDescent="0.25">
      <c r="H37" s="45"/>
      <c r="I37" s="53" t="str">
        <f>I59</f>
        <v>Le dépôt papier reste possible</v>
      </c>
      <c r="J37" s="46"/>
      <c r="M37" s="45"/>
      <c r="N37" s="53" t="str">
        <f>N59</f>
        <v>Avocat</v>
      </c>
      <c r="O37" s="46"/>
      <c r="R37" s="45"/>
      <c r="S37" s="104" t="str">
        <f>S59</f>
        <v xml:space="preserve">Les données sont électroniquement transférées vers le Système de Gestion des Affaires (SGA) </v>
      </c>
      <c r="T37" s="46"/>
      <c r="V37" s="35"/>
      <c r="W37" s="35"/>
      <c r="X37" s="35"/>
      <c r="Y37" s="35"/>
      <c r="Z37" s="66" t="b">
        <v>0</v>
      </c>
      <c r="AA37" s="66" t="b">
        <v>0</v>
      </c>
      <c r="AB37" s="66" t="b">
        <v>0</v>
      </c>
      <c r="AD37" s="26" t="s">
        <v>1452</v>
      </c>
      <c r="AE37" s="36">
        <f>_xlfn.XLOOKUP(H76,Weights!$F:$F,Weights!$M:$M)</f>
        <v>5</v>
      </c>
      <c r="AF37" s="39">
        <f>IF(Z37,AE37, 0)</f>
        <v>0</v>
      </c>
      <c r="AG37" s="36">
        <f>_xlfn.XLOOKUP(M76,Weights!$F:$F,Weights!$M:$M)</f>
        <v>1</v>
      </c>
      <c r="AH37" s="39">
        <f>IF(AA37,AG37, 0)</f>
        <v>0</v>
      </c>
      <c r="AI37" s="36">
        <f>_xlfn.XLOOKUP(R76,Weights!$F:$F,Weights!$M:$M)</f>
        <v>1</v>
      </c>
      <c r="AJ37" s="39">
        <f>IF(AB37,AI37, 0)</f>
        <v>0</v>
      </c>
      <c r="AK37" s="27"/>
      <c r="AL37" s="27"/>
      <c r="AM37" s="27"/>
      <c r="AN37" s="27"/>
      <c r="AO37" s="27"/>
      <c r="AP37" s="27"/>
      <c r="AQ37" s="27"/>
      <c r="AR37" s="28"/>
    </row>
    <row r="38" spans="8:44" x14ac:dyDescent="0.25">
      <c r="H38" s="47"/>
      <c r="I38" s="52" t="str">
        <f>I60</f>
        <v>Le dépôt papier n’est plus possible (le dépôt électronique est la seule option)</v>
      </c>
      <c r="J38" s="48"/>
      <c r="K38" s="51"/>
      <c r="M38" s="47"/>
      <c r="N38" s="52" t="str">
        <f>N60</f>
        <v>Partie non représentée par un avocat</v>
      </c>
      <c r="O38" s="48"/>
      <c r="P38" s="51"/>
      <c r="R38" s="47"/>
      <c r="S38" s="103" t="str">
        <f t="shared" ref="S38:S39" si="2">S60</f>
        <v>Les données sont manuellement réintroduites dans le SGA</v>
      </c>
      <c r="T38" s="48"/>
      <c r="U38" s="51"/>
      <c r="V38" s="35"/>
      <c r="W38" s="35"/>
      <c r="X38" s="35"/>
      <c r="Y38" s="35"/>
      <c r="Z38" s="66" t="b">
        <v>0</v>
      </c>
      <c r="AA38" s="66" t="b">
        <v>0</v>
      </c>
      <c r="AB38" s="66" t="b">
        <v>0</v>
      </c>
      <c r="AD38" s="29"/>
      <c r="AE38" s="37">
        <f>_xlfn.XLOOKUP(H77,Weights!$F:$F,Weights!$M:$M)</f>
        <v>6</v>
      </c>
      <c r="AF38" s="40">
        <f>IF(Z38,AE38, 0)</f>
        <v>0</v>
      </c>
      <c r="AG38" s="37">
        <f>_xlfn.XLOOKUP(M77,Weights!$F:$F,Weights!$M:$M)</f>
        <v>1</v>
      </c>
      <c r="AH38" s="40">
        <f>IF(AA38,AG38, 0)</f>
        <v>0</v>
      </c>
      <c r="AI38" s="37">
        <f>_xlfn.XLOOKUP(R77,Weights!$F:$F,Weights!$M:$M)</f>
        <v>0</v>
      </c>
      <c r="AJ38" s="40">
        <f>IF(AB38,AI38, 0)</f>
        <v>0</v>
      </c>
      <c r="AK38" s="30"/>
      <c r="AL38" s="30"/>
      <c r="AM38" s="30"/>
      <c r="AN38" s="30"/>
      <c r="AO38" s="30"/>
      <c r="AP38" s="30"/>
      <c r="AQ38" s="30"/>
      <c r="AR38" s="31"/>
    </row>
    <row r="39" spans="8:44" x14ac:dyDescent="0.25">
      <c r="H39" s="47"/>
      <c r="I39" s="52" t="str">
        <f>I61</f>
        <v>Double dépôt (le dépôt papier doit accompagner le dépôt électronique)</v>
      </c>
      <c r="J39" s="48"/>
      <c r="K39" s="51"/>
      <c r="M39" s="47"/>
      <c r="N39" s="52" t="str">
        <f>N61</f>
        <v>Autre, veuillez préciser</v>
      </c>
      <c r="O39" s="48"/>
      <c r="P39" s="51"/>
      <c r="R39" s="47"/>
      <c r="S39" s="103" t="str">
        <f t="shared" si="2"/>
        <v>NAP – l’introduction électronique n’est pas possible</v>
      </c>
      <c r="T39" s="48"/>
      <c r="U39" s="51"/>
      <c r="V39" s="35"/>
      <c r="W39" s="35"/>
      <c r="X39" s="35"/>
      <c r="Y39" s="35"/>
      <c r="Z39" s="66" t="b">
        <v>0</v>
      </c>
      <c r="AA39" s="66" t="b">
        <v>0</v>
      </c>
      <c r="AB39" s="66" t="b">
        <v>0</v>
      </c>
      <c r="AD39" s="29"/>
      <c r="AE39" s="37">
        <f>_xlfn.XLOOKUP(H78,Weights!$F:$F,Weights!$M:$M)</f>
        <v>4</v>
      </c>
      <c r="AF39" s="40">
        <f>IF(Z39,AE39, 0)</f>
        <v>0</v>
      </c>
      <c r="AG39" s="37">
        <f>_xlfn.XLOOKUP(M78,Weights!$F:$F,Weights!$M:$M)</f>
        <v>1</v>
      </c>
      <c r="AH39" s="40">
        <f>IF(AA39,AG39, 0)</f>
        <v>0</v>
      </c>
      <c r="AI39" s="37">
        <f>_xlfn.XLOOKUP(R78,Weights!$F:$F,Weights!$M:$M)</f>
        <v>0</v>
      </c>
      <c r="AJ39" s="40">
        <f>IF(AB39,AI39, 0)</f>
        <v>0</v>
      </c>
      <c r="AK39" s="30"/>
      <c r="AL39" s="30"/>
      <c r="AM39" s="30"/>
      <c r="AN39" s="30"/>
      <c r="AO39" s="30"/>
      <c r="AP39" s="30"/>
      <c r="AQ39" s="30"/>
      <c r="AR39" s="31"/>
    </row>
    <row r="40" spans="8:44" x14ac:dyDescent="0.25">
      <c r="H40" s="47"/>
      <c r="I40" s="52" t="str">
        <f>I62</f>
        <v>NAP – l’introduction électronique n’est pas possible</v>
      </c>
      <c r="J40" s="48"/>
      <c r="K40" s="51"/>
      <c r="M40" s="47"/>
      <c r="N40" s="52" t="str">
        <f>N62</f>
        <v>NAP – l’introduction électronique n’est pas possible</v>
      </c>
      <c r="O40" s="48"/>
      <c r="P40" s="51"/>
      <c r="R40" s="47"/>
      <c r="S40" s="103" t="s">
        <v>1457</v>
      </c>
      <c r="T40" s="48"/>
      <c r="U40" s="51"/>
      <c r="V40" s="35"/>
      <c r="W40" s="35"/>
      <c r="X40" s="35"/>
      <c r="Y40" s="35"/>
      <c r="Z40" s="66" t="b">
        <v>0</v>
      </c>
      <c r="AA40" s="66" t="b">
        <v>0</v>
      </c>
      <c r="AB40" s="66" t="b">
        <v>0</v>
      </c>
      <c r="AD40" s="29"/>
      <c r="AE40" s="37">
        <f>_xlfn.XLOOKUP(H79,Weights!$F:$F,Weights!$M:$M)</f>
        <v>0</v>
      </c>
      <c r="AF40" s="40">
        <f>IF(Z40,AE40, 0)</f>
        <v>0</v>
      </c>
      <c r="AG40" s="37">
        <f>_xlfn.XLOOKUP(M79,Weights!$F:$F,Weights!$M:$M)</f>
        <v>0</v>
      </c>
      <c r="AH40" s="40">
        <f>IF(AA40,AG40, 0)</f>
        <v>0</v>
      </c>
      <c r="AI40" s="37">
        <v>0</v>
      </c>
      <c r="AJ40" s="40">
        <f>IF(AB40,AI40, 0)</f>
        <v>0</v>
      </c>
      <c r="AK40" s="30"/>
      <c r="AL40" s="30"/>
      <c r="AM40" s="30"/>
      <c r="AN40" s="30"/>
      <c r="AO40" s="30"/>
      <c r="AP40" s="30"/>
      <c r="AQ40" s="30"/>
      <c r="AR40" s="31"/>
    </row>
    <row r="41" spans="8:44" x14ac:dyDescent="0.25">
      <c r="H41" s="47"/>
      <c r="I41" s="52" t="s">
        <v>1457</v>
      </c>
      <c r="J41" s="48"/>
      <c r="K41" s="51"/>
      <c r="M41" s="47"/>
      <c r="N41" s="52" t="s">
        <v>1457</v>
      </c>
      <c r="O41" s="48"/>
      <c r="P41" s="51"/>
      <c r="R41" s="47"/>
      <c r="S41" s="52"/>
      <c r="T41" s="48"/>
      <c r="U41" s="51"/>
      <c r="V41" s="35"/>
      <c r="W41" s="35"/>
      <c r="X41" s="35"/>
      <c r="Y41" s="35"/>
      <c r="Z41" s="66" t="b">
        <v>0</v>
      </c>
      <c r="AA41" s="66" t="b">
        <v>0</v>
      </c>
      <c r="AB41" s="66"/>
      <c r="AD41" s="29"/>
      <c r="AE41" s="37">
        <f>AE30</f>
        <v>0</v>
      </c>
      <c r="AF41" s="40">
        <f>IF(Z41,AE41, 0)</f>
        <v>0</v>
      </c>
      <c r="AG41" s="37">
        <v>0</v>
      </c>
      <c r="AH41" s="40">
        <f>IF(AA41,AG41, 0)</f>
        <v>0</v>
      </c>
      <c r="AI41" s="37"/>
      <c r="AJ41" s="40"/>
      <c r="AK41" s="30"/>
      <c r="AL41" s="30"/>
      <c r="AM41" s="30"/>
      <c r="AN41" s="30"/>
      <c r="AO41" s="30"/>
      <c r="AP41" s="30"/>
      <c r="AQ41" s="30"/>
      <c r="AR41" s="31"/>
    </row>
    <row r="42" spans="8:44" x14ac:dyDescent="0.25">
      <c r="H42" s="47"/>
      <c r="I42" s="52"/>
      <c r="J42" s="48"/>
      <c r="K42" s="51"/>
      <c r="M42" s="47"/>
      <c r="N42" s="52"/>
      <c r="O42" s="48"/>
      <c r="P42" s="51"/>
      <c r="R42" s="47"/>
      <c r="S42" s="52"/>
      <c r="T42" s="48"/>
      <c r="U42" s="51"/>
      <c r="V42" s="35"/>
      <c r="W42" s="35"/>
      <c r="X42" s="35"/>
      <c r="Y42" s="35"/>
      <c r="Z42" s="66"/>
      <c r="AA42" s="66"/>
      <c r="AB42" s="66"/>
      <c r="AD42" s="29"/>
      <c r="AE42" s="37"/>
      <c r="AF42" s="41"/>
      <c r="AG42" s="37"/>
      <c r="AH42" s="41"/>
      <c r="AI42" s="37"/>
      <c r="AJ42" s="40"/>
      <c r="AK42" s="30"/>
      <c r="AL42" s="30"/>
      <c r="AM42" s="30"/>
      <c r="AN42" s="30"/>
      <c r="AO42" s="30"/>
      <c r="AP42" s="30"/>
      <c r="AQ42" s="30"/>
      <c r="AR42" s="31"/>
    </row>
    <row r="43" spans="8:44" x14ac:dyDescent="0.25">
      <c r="H43" s="47"/>
      <c r="I43" s="52"/>
      <c r="J43" s="48"/>
      <c r="K43" s="51"/>
      <c r="M43" s="47"/>
      <c r="N43" s="52"/>
      <c r="O43" s="48"/>
      <c r="P43" s="51"/>
      <c r="R43" s="47"/>
      <c r="S43" s="52"/>
      <c r="T43" s="48"/>
      <c r="U43" s="51"/>
      <c r="V43" s="35"/>
      <c r="W43" s="35"/>
      <c r="X43" s="35"/>
      <c r="Y43" s="35"/>
      <c r="Z43" s="56"/>
      <c r="AA43" s="56"/>
      <c r="AB43" s="56"/>
      <c r="AD43" s="29"/>
      <c r="AE43" s="37"/>
      <c r="AF43" s="41"/>
      <c r="AG43" s="37"/>
      <c r="AH43" s="41"/>
      <c r="AI43" s="37"/>
      <c r="AJ43" s="40"/>
      <c r="AK43" s="30"/>
      <c r="AL43" s="30"/>
      <c r="AM43" s="30"/>
      <c r="AN43" s="30"/>
      <c r="AO43" s="30"/>
      <c r="AP43" s="30"/>
      <c r="AQ43" s="30"/>
      <c r="AR43" s="31"/>
    </row>
    <row r="44" spans="8:44" x14ac:dyDescent="0.25">
      <c r="H44" s="49"/>
      <c r="I44" s="54"/>
      <c r="J44" s="50"/>
      <c r="K44" s="51"/>
      <c r="M44" s="49"/>
      <c r="N44" s="54"/>
      <c r="O44" s="50"/>
      <c r="P44" s="51"/>
      <c r="Q44" s="35"/>
      <c r="R44" s="49"/>
      <c r="S44" s="54"/>
      <c r="T44" s="50"/>
      <c r="U44" s="51"/>
      <c r="V44" s="35"/>
      <c r="W44" s="35"/>
      <c r="X44" s="35"/>
      <c r="Y44" s="35"/>
      <c r="Z44" s="56"/>
      <c r="AA44" s="56"/>
      <c r="AB44" s="56"/>
      <c r="AD44" s="32"/>
      <c r="AE44" s="38">
        <f>IF(AE36="MAX", MAX(AE37:AE43), IF(AE36="SUM", SUM(AE37:AE43), "ERROR"))</f>
        <v>6</v>
      </c>
      <c r="AF44" s="42">
        <f>IF(AE36="MAX", MAX(AF37:AF43), IF(AE36="SUM", SUM(AF37:AF43), "ERROR"))</f>
        <v>0</v>
      </c>
      <c r="AG44" s="38">
        <f>IF(AG36="MAX", MAX(AG37:AG43), IF(AG36="SUM", SUM(AG37:AG43), "ERROR"))</f>
        <v>3</v>
      </c>
      <c r="AH44" s="42">
        <f>IF(AG36="MAX", MAX(AH37:AH43), IF(AG36="SUM", SUM(AH37:AH43), "ERROR"))</f>
        <v>0</v>
      </c>
      <c r="AI44" s="38">
        <f>IF(AI36="MAX", MAX(AI37:AI43), IF(AI36="SUM", SUM(AI37:AI43), "ERROR"))</f>
        <v>1</v>
      </c>
      <c r="AJ44" s="42">
        <f>IF(AI36="MAX", MAX(AJ37:AJ43), IF(AI36="SUM", SUM(AJ37:AJ43), "ERROR"))</f>
        <v>0</v>
      </c>
      <c r="AK44" s="33"/>
      <c r="AL44" s="33"/>
      <c r="AM44" s="33"/>
      <c r="AN44" s="33"/>
      <c r="AO44" s="33"/>
      <c r="AP44" s="33"/>
      <c r="AQ44" s="33"/>
      <c r="AR44" s="34"/>
    </row>
    <row r="45" spans="8:44" x14ac:dyDescent="0.25">
      <c r="I45" s="51"/>
      <c r="J45" s="51"/>
      <c r="K45" s="51"/>
      <c r="L45" s="35"/>
      <c r="N45" s="51"/>
      <c r="O45" s="51"/>
      <c r="P45" s="51"/>
      <c r="Q45" s="35"/>
      <c r="S45" s="51"/>
      <c r="T45" s="51"/>
      <c r="U45" s="51"/>
      <c r="V45" s="35"/>
      <c r="W45" s="35"/>
      <c r="X45" s="35"/>
      <c r="Y45" s="35"/>
      <c r="AD45" s="15" t="s">
        <v>1484</v>
      </c>
      <c r="AE45" s="13" cm="1">
        <f t="array" ref="AE45">IF(AD45="SUM", SUM(AE44,AG44,AI44), IF(AD45=AVERAGE, AVERAGE(AE44,AG44,AI44), "ERROR"))</f>
        <v>10</v>
      </c>
      <c r="AF45" s="14" cm="1">
        <f t="array" ref="AF45">IF(AD45="SUM", SUM(AF44,AH44,AJ44), IF(AD45=AVERAGE, AVERAGE(AF44,AH44,AJ44), "ERROR"))</f>
        <v>0</v>
      </c>
      <c r="AG45" s="43"/>
      <c r="AH45" s="43"/>
      <c r="AI45" s="43"/>
      <c r="AJ45" s="43"/>
      <c r="AK45" s="64">
        <v>0</v>
      </c>
      <c r="AL45" s="23" t="str">
        <f>_xlfn.XLOOKUP(AK45, RatesWeights[Index], RatesWeights[Weight], "ERROR")</f>
        <v>ERROR</v>
      </c>
      <c r="AM45" s="8" t="e">
        <f>AF45*AL45</f>
        <v>#VALUE!</v>
      </c>
      <c r="AN45" s="65">
        <v>0</v>
      </c>
      <c r="AO45" s="12" t="str">
        <f>_xlfn.XLOOKUP(AN45, RatesWeights[Index], RatesWeights[Weight], "ERROR")</f>
        <v>ERROR</v>
      </c>
      <c r="AP45" s="9" t="e">
        <f>AM45*AO45</f>
        <v>#VALUE!</v>
      </c>
      <c r="AQ45" s="24" t="e">
        <f>AM45/AE45*10</f>
        <v>#VALUE!</v>
      </c>
      <c r="AR45" s="10" t="e">
        <f>AP45/AE45*10</f>
        <v>#VALUE!</v>
      </c>
    </row>
    <row r="46" spans="8:44" ht="15.75" thickBot="1" x14ac:dyDescent="0.3">
      <c r="AM46" t="s">
        <v>1739</v>
      </c>
      <c r="AP46" t="s">
        <v>1740</v>
      </c>
      <c r="AQ46" t="s">
        <v>1717</v>
      </c>
      <c r="AR46" t="s">
        <v>1718</v>
      </c>
    </row>
    <row r="47" spans="8:44" ht="15.75" thickBot="1" x14ac:dyDescent="0.3">
      <c r="AD47" s="16" t="s">
        <v>1485</v>
      </c>
      <c r="AE47" s="17">
        <f>SUM(AE23,AE34,AE45)</f>
        <v>29</v>
      </c>
      <c r="AF47" s="18"/>
      <c r="AG47" s="18"/>
      <c r="AH47" s="18"/>
      <c r="AI47" s="18"/>
      <c r="AJ47" s="18"/>
      <c r="AK47" s="18"/>
      <c r="AL47" s="18"/>
      <c r="AM47" s="20" t="e">
        <f>SUM(AM23,AM34,AM45)</f>
        <v>#VALUE!</v>
      </c>
      <c r="AN47" s="18"/>
      <c r="AO47" s="18"/>
      <c r="AP47" s="19" t="e">
        <f>SUM(AP23,AP34,AP45)</f>
        <v>#VALUE!</v>
      </c>
      <c r="AQ47" s="20" t="e">
        <f>AM47/AE47*10</f>
        <v>#VALUE!</v>
      </c>
      <c r="AR47" s="21" t="e">
        <f>AP47/AE47*10</f>
        <v>#VALUE!</v>
      </c>
    </row>
    <row r="48" spans="8:44" ht="29.1" customHeight="1" x14ac:dyDescent="0.25">
      <c r="I48" s="119"/>
      <c r="J48" s="119"/>
      <c r="N48" s="120"/>
      <c r="O48" s="120"/>
      <c r="P48" s="120"/>
      <c r="S48" s="120"/>
      <c r="T48" s="120"/>
      <c r="AQ48">
        <v>10</v>
      </c>
      <c r="AR48">
        <v>10</v>
      </c>
    </row>
    <row r="55" spans="5:19" hidden="1" outlineLevel="1" x14ac:dyDescent="0.25"/>
    <row r="56" spans="5:19" hidden="1" outlineLevel="1" x14ac:dyDescent="0.25"/>
    <row r="57" spans="5:19" hidden="1" outlineLevel="1" x14ac:dyDescent="0.25"/>
    <row r="58" spans="5:19" hidden="1" outlineLevel="1" x14ac:dyDescent="0.25">
      <c r="E58">
        <v>1</v>
      </c>
    </row>
    <row r="59" spans="5:19" hidden="1" outlineLevel="1" x14ac:dyDescent="0.25">
      <c r="E59">
        <v>1</v>
      </c>
      <c r="H59" t="str">
        <f t="shared" ref="H59:H64" si="3">$AD$8&amp;".1."&amp;$E$58&amp;"."&amp;E59</f>
        <v>062-09.1.1.1</v>
      </c>
      <c r="I59" t="str">
        <f>_xlfn.XLOOKUP(H59,'ICT questions 2022'!B:B,'ICT questions 2022'!F:F)</f>
        <v>Le dépôt papier reste possible</v>
      </c>
      <c r="M59" t="str">
        <f t="shared" ref="M59:M64" si="4">$AD$8&amp;".2."&amp;$E$58&amp;"."&amp;E59</f>
        <v>062-09.2.1.1</v>
      </c>
      <c r="N59" t="str">
        <f>_xlfn.XLOOKUP(M59,'ICT questions 2022'!$B:$B,'ICT questions 2022'!$F:$F)</f>
        <v>Avocat</v>
      </c>
      <c r="R59" t="str">
        <f t="shared" ref="R59:R64" si="5">$AD$8&amp;".3."&amp;$E$58&amp;"."&amp;$E59</f>
        <v>062-09.3.1.1</v>
      </c>
      <c r="S59" t="str">
        <f>_xlfn.XLOOKUP(R59,'ICT questions 2022'!$B:$B,'ICT questions 2022'!$F:$F)</f>
        <v xml:space="preserve">Les données sont électroniquement transférées vers le Système de Gestion des Affaires (SGA) </v>
      </c>
    </row>
    <row r="60" spans="5:19" hidden="1" outlineLevel="1" x14ac:dyDescent="0.25">
      <c r="E60">
        <v>2</v>
      </c>
      <c r="H60" t="str">
        <f t="shared" si="3"/>
        <v>062-09.1.1.2</v>
      </c>
      <c r="I60" t="str">
        <f>_xlfn.XLOOKUP(H60,'ICT questions 2022'!B:B,'ICT questions 2022'!F:F)</f>
        <v>Le dépôt papier n’est plus possible (le dépôt électronique est la seule option)</v>
      </c>
      <c r="M60" t="str">
        <f t="shared" si="4"/>
        <v>062-09.2.1.2</v>
      </c>
      <c r="N60" t="str">
        <f>_xlfn.XLOOKUP(M60,'ICT questions 2022'!$B:$B,'ICT questions 2022'!$F:$F)</f>
        <v>Partie non représentée par un avocat</v>
      </c>
      <c r="R60" t="str">
        <f t="shared" si="5"/>
        <v>062-09.3.1.2</v>
      </c>
      <c r="S60" t="str">
        <f>_xlfn.XLOOKUP(R60,'ICT questions 2022'!$B:$B,'ICT questions 2022'!$F:$F)</f>
        <v>Les données sont manuellement réintroduites dans le SGA</v>
      </c>
    </row>
    <row r="61" spans="5:19" hidden="1" outlineLevel="1" x14ac:dyDescent="0.25">
      <c r="E61">
        <v>3</v>
      </c>
      <c r="H61" t="str">
        <f t="shared" si="3"/>
        <v>062-09.1.1.3</v>
      </c>
      <c r="I61" t="str">
        <f>_xlfn.XLOOKUP(H61,'ICT questions 2022'!B:B,'ICT questions 2022'!F:F)</f>
        <v>Double dépôt (le dépôt papier doit accompagner le dépôt électronique)</v>
      </c>
      <c r="M61" t="str">
        <f t="shared" si="4"/>
        <v>062-09.2.1.3</v>
      </c>
      <c r="N61" t="str">
        <f>_xlfn.XLOOKUP(M61,'ICT questions 2022'!$B:$B,'ICT questions 2022'!$F:$F)</f>
        <v>Autre, veuillez préciser</v>
      </c>
      <c r="R61" t="str">
        <f t="shared" si="5"/>
        <v>062-09.3.1.3</v>
      </c>
      <c r="S61" t="str">
        <f>_xlfn.XLOOKUP(R61,'ICT questions 2022'!$B:$B,'ICT questions 2022'!$F:$F)</f>
        <v>NAP – l’introduction électronique n’est pas possible</v>
      </c>
    </row>
    <row r="62" spans="5:19" hidden="1" outlineLevel="1" x14ac:dyDescent="0.25">
      <c r="E62">
        <v>4</v>
      </c>
      <c r="H62" t="str">
        <f t="shared" si="3"/>
        <v>062-09.1.1.4</v>
      </c>
      <c r="I62" t="str">
        <f>_xlfn.XLOOKUP(H62,'ICT questions 2022'!B:B,'ICT questions 2022'!F:F)</f>
        <v>NAP – l’introduction électronique n’est pas possible</v>
      </c>
      <c r="M62" t="str">
        <f t="shared" si="4"/>
        <v>062-09.2.1.4</v>
      </c>
      <c r="N62" t="str">
        <f>_xlfn.XLOOKUP(M62,'ICT questions 2022'!$B:$B,'ICT questions 2022'!$F:$F)</f>
        <v>NAP – l’introduction électronique n’est pas possible</v>
      </c>
      <c r="R62" t="str">
        <f t="shared" si="5"/>
        <v>062-09.3.1.4</v>
      </c>
      <c r="S62" t="e">
        <f>_xlfn.XLOOKUP(R62,'ICT questions 2022'!$B:$B,'ICT questions 2022'!$F:$F)</f>
        <v>#N/A</v>
      </c>
    </row>
    <row r="63" spans="5:19" hidden="1" outlineLevel="1" x14ac:dyDescent="0.25">
      <c r="E63">
        <v>5</v>
      </c>
      <c r="H63" t="str">
        <f t="shared" si="3"/>
        <v>062-09.1.1.5</v>
      </c>
      <c r="M63" t="str">
        <f t="shared" si="4"/>
        <v>062-09.2.1.5</v>
      </c>
      <c r="N63" t="e">
        <f>_xlfn.XLOOKUP(M63,'ICT questions 2022'!$B:$B,'ICT questions 2022'!$F:$F)</f>
        <v>#N/A</v>
      </c>
      <c r="R63" t="str">
        <f t="shared" si="5"/>
        <v>062-09.3.1.5</v>
      </c>
      <c r="S63" t="e">
        <f>_xlfn.XLOOKUP(R63,'ICT questions 2022'!$B:$B,'ICT questions 2022'!$F:$F)</f>
        <v>#N/A</v>
      </c>
    </row>
    <row r="64" spans="5:19" hidden="1" outlineLevel="1" x14ac:dyDescent="0.25">
      <c r="E64">
        <v>6</v>
      </c>
      <c r="H64" t="str">
        <f t="shared" si="3"/>
        <v>062-09.1.1.6</v>
      </c>
      <c r="M64" t="str">
        <f t="shared" si="4"/>
        <v>062-09.2.1.6</v>
      </c>
      <c r="N64" t="e">
        <f>_xlfn.XLOOKUP(M64,'ICT questions 2022'!$B:$B,'ICT questions 2022'!$F:$F)</f>
        <v>#N/A</v>
      </c>
      <c r="R64" t="str">
        <f t="shared" si="5"/>
        <v>062-09.3.1.6</v>
      </c>
      <c r="S64" t="e">
        <f>_xlfn.XLOOKUP(R64,'ICT questions 2022'!$B:$B,'ICT questions 2022'!$F:$F)</f>
        <v>#N/A</v>
      </c>
    </row>
    <row r="65" spans="5:18" hidden="1" outlineLevel="1" x14ac:dyDescent="0.25"/>
    <row r="66" spans="5:18" hidden="1" outlineLevel="1" x14ac:dyDescent="0.25"/>
    <row r="67" spans="5:18" hidden="1" outlineLevel="1" x14ac:dyDescent="0.25">
      <c r="E67">
        <v>2</v>
      </c>
    </row>
    <row r="68" spans="5:18" hidden="1" outlineLevel="1" x14ac:dyDescent="0.25">
      <c r="E68">
        <v>1</v>
      </c>
      <c r="H68" t="str">
        <f t="shared" ref="H68:H73" si="6">$AD$8&amp;".1."&amp;$E$67&amp;"."&amp;E68</f>
        <v>062-09.1.2.1</v>
      </c>
      <c r="M68" t="str">
        <f t="shared" ref="M68:M73" si="7">$AD$8&amp;".2."&amp;$E$67&amp;"."&amp;E68</f>
        <v>062-09.2.2.1</v>
      </c>
      <c r="R68" t="str">
        <f t="shared" ref="R68:R73" si="8">$AD$8&amp;".3."&amp;$E$67&amp;"."&amp;$E68</f>
        <v>062-09.3.2.1</v>
      </c>
    </row>
    <row r="69" spans="5:18" hidden="1" outlineLevel="1" x14ac:dyDescent="0.25">
      <c r="E69">
        <v>2</v>
      </c>
      <c r="H69" t="str">
        <f t="shared" si="6"/>
        <v>062-09.1.2.2</v>
      </c>
      <c r="M69" t="str">
        <f t="shared" si="7"/>
        <v>062-09.2.2.2</v>
      </c>
      <c r="R69" t="str">
        <f t="shared" si="8"/>
        <v>062-09.3.2.2</v>
      </c>
    </row>
    <row r="70" spans="5:18" hidden="1" outlineLevel="1" x14ac:dyDescent="0.25">
      <c r="E70">
        <v>3</v>
      </c>
      <c r="H70" t="str">
        <f t="shared" si="6"/>
        <v>062-09.1.2.3</v>
      </c>
      <c r="M70" t="str">
        <f t="shared" si="7"/>
        <v>062-09.2.2.3</v>
      </c>
      <c r="R70" t="str">
        <f t="shared" si="8"/>
        <v>062-09.3.2.3</v>
      </c>
    </row>
    <row r="71" spans="5:18" hidden="1" outlineLevel="1" x14ac:dyDescent="0.25">
      <c r="E71">
        <v>4</v>
      </c>
      <c r="H71" t="str">
        <f t="shared" si="6"/>
        <v>062-09.1.2.4</v>
      </c>
      <c r="M71" t="str">
        <f t="shared" si="7"/>
        <v>062-09.2.2.4</v>
      </c>
      <c r="R71" t="str">
        <f t="shared" si="8"/>
        <v>062-09.3.2.4</v>
      </c>
    </row>
    <row r="72" spans="5:18" hidden="1" outlineLevel="1" x14ac:dyDescent="0.25">
      <c r="E72">
        <v>5</v>
      </c>
      <c r="H72" t="str">
        <f t="shared" si="6"/>
        <v>062-09.1.2.5</v>
      </c>
      <c r="M72" t="str">
        <f t="shared" si="7"/>
        <v>062-09.2.2.5</v>
      </c>
      <c r="R72" t="str">
        <f t="shared" si="8"/>
        <v>062-09.3.2.5</v>
      </c>
    </row>
    <row r="73" spans="5:18" hidden="1" outlineLevel="1" x14ac:dyDescent="0.25">
      <c r="E73">
        <v>6</v>
      </c>
      <c r="H73" t="str">
        <f t="shared" si="6"/>
        <v>062-09.1.2.6</v>
      </c>
      <c r="M73" t="str">
        <f t="shared" si="7"/>
        <v>062-09.2.2.6</v>
      </c>
      <c r="R73" t="str">
        <f t="shared" si="8"/>
        <v>062-09.3.2.6</v>
      </c>
    </row>
    <row r="74" spans="5:18" hidden="1" outlineLevel="1" x14ac:dyDescent="0.25"/>
    <row r="75" spans="5:18" hidden="1" outlineLevel="1" x14ac:dyDescent="0.25">
      <c r="E75">
        <v>3</v>
      </c>
    </row>
    <row r="76" spans="5:18" hidden="1" outlineLevel="1" x14ac:dyDescent="0.25">
      <c r="E76">
        <v>1</v>
      </c>
      <c r="H76" t="str">
        <f t="shared" ref="H76:H81" si="9">$AD$8&amp;".1."&amp;$E$75&amp;"."&amp;E76</f>
        <v>062-09.1.3.1</v>
      </c>
      <c r="M76" t="str">
        <f t="shared" ref="M76:M81" si="10">$AD$8&amp;".2."&amp;$E$75&amp;"."&amp;E76</f>
        <v>062-09.2.3.1</v>
      </c>
      <c r="R76" t="str">
        <f t="shared" ref="R76:R81" si="11">$AD$8&amp;".3."&amp;$E$75&amp;"."&amp;$E76</f>
        <v>062-09.3.3.1</v>
      </c>
    </row>
    <row r="77" spans="5:18" hidden="1" outlineLevel="1" x14ac:dyDescent="0.25">
      <c r="E77">
        <v>2</v>
      </c>
      <c r="H77" t="str">
        <f t="shared" si="9"/>
        <v>062-09.1.3.2</v>
      </c>
      <c r="M77" t="str">
        <f t="shared" si="10"/>
        <v>062-09.2.3.2</v>
      </c>
      <c r="R77" t="str">
        <f t="shared" si="11"/>
        <v>062-09.3.3.2</v>
      </c>
    </row>
    <row r="78" spans="5:18" hidden="1" outlineLevel="1" x14ac:dyDescent="0.25">
      <c r="E78">
        <v>3</v>
      </c>
      <c r="H78" t="str">
        <f t="shared" si="9"/>
        <v>062-09.1.3.3</v>
      </c>
      <c r="M78" t="str">
        <f t="shared" si="10"/>
        <v>062-09.2.3.3</v>
      </c>
      <c r="R78" t="str">
        <f t="shared" si="11"/>
        <v>062-09.3.3.3</v>
      </c>
    </row>
    <row r="79" spans="5:18" hidden="1" outlineLevel="1" x14ac:dyDescent="0.25">
      <c r="E79">
        <v>4</v>
      </c>
      <c r="H79" t="str">
        <f t="shared" si="9"/>
        <v>062-09.1.3.4</v>
      </c>
      <c r="M79" t="str">
        <f t="shared" si="10"/>
        <v>062-09.2.3.4</v>
      </c>
      <c r="R79" t="str">
        <f t="shared" si="11"/>
        <v>062-09.3.3.4</v>
      </c>
    </row>
    <row r="80" spans="5:18" hidden="1" outlineLevel="1" x14ac:dyDescent="0.25">
      <c r="E80">
        <v>5</v>
      </c>
      <c r="H80" t="str">
        <f t="shared" si="9"/>
        <v>062-09.1.3.5</v>
      </c>
      <c r="M80" t="str">
        <f t="shared" si="10"/>
        <v>062-09.2.3.5</v>
      </c>
      <c r="R80" t="str">
        <f t="shared" si="11"/>
        <v>062-09.3.3.5</v>
      </c>
    </row>
    <row r="81" spans="5:18" hidden="1" outlineLevel="1" x14ac:dyDescent="0.25">
      <c r="E81">
        <v>6</v>
      </c>
      <c r="H81" t="str">
        <f t="shared" si="9"/>
        <v>062-09.1.3.6</v>
      </c>
      <c r="M81" t="str">
        <f t="shared" si="10"/>
        <v>062-09.2.3.6</v>
      </c>
      <c r="R81" t="str">
        <f t="shared" si="11"/>
        <v>062-09.3.3.6</v>
      </c>
    </row>
    <row r="82" spans="5:18" hidden="1" outlineLevel="1" x14ac:dyDescent="0.25"/>
    <row r="83" spans="5:18" collapsed="1" x14ac:dyDescent="0.25"/>
  </sheetData>
  <sheetProtection algorithmName="SHA-512" hashValue="ohRYs+ZKCTVwtJpE3HTAIxpwtn+BBEHNqxHaxfHUvOqD0/NKPkjghCbecocGd9LCeHgZ3HlVpLi884s9TZv1eQ==" saltValue="PuJM2M+rALJRq1K+/1Q9Ng==" spinCount="100000" sheet="1" objects="1" scenarios="1" selectLockedCells="1" selectUnlockedCells="1"/>
  <mergeCells count="18">
    <mergeCell ref="AQ10:AR10"/>
    <mergeCell ref="AD10:AD12"/>
    <mergeCell ref="AI11:AI12"/>
    <mergeCell ref="AJ11:AJ12"/>
    <mergeCell ref="AR11:AR12"/>
    <mergeCell ref="AQ11:AQ12"/>
    <mergeCell ref="AF11:AF12"/>
    <mergeCell ref="AE11:AE12"/>
    <mergeCell ref="AG11:AG12"/>
    <mergeCell ref="AH11:AH12"/>
    <mergeCell ref="AE10:AP10"/>
    <mergeCell ref="AK11:AM11"/>
    <mergeCell ref="AN11:AP11"/>
    <mergeCell ref="I48:J48"/>
    <mergeCell ref="N48:P48"/>
    <mergeCell ref="S48:T48"/>
    <mergeCell ref="B10:C10"/>
    <mergeCell ref="E10:F10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200" r:id="rId3" name="Group Box 32">
              <controlPr locked="0" defaultSize="0" autoFill="0" autoPict="0">
                <anchor moveWithCells="1">
                  <from>
                    <xdr:col>1</xdr:col>
                    <xdr:colOff>0</xdr:colOff>
                    <xdr:row>13</xdr:row>
                    <xdr:rowOff>28575</xdr:rowOff>
                  </from>
                  <to>
                    <xdr:col>2</xdr:col>
                    <xdr:colOff>561975</xdr:colOff>
                    <xdr:row>23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1" r:id="rId4" name="Group Box 33">
              <controlPr defaultSize="0" autoFill="0" autoPict="0">
                <anchor moveWithCells="1">
                  <from>
                    <xdr:col>1</xdr:col>
                    <xdr:colOff>9525</xdr:colOff>
                    <xdr:row>24</xdr:row>
                    <xdr:rowOff>47625</xdr:rowOff>
                  </from>
                  <to>
                    <xdr:col>2</xdr:col>
                    <xdr:colOff>571500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2" r:id="rId5" name="Group Box 34">
              <controlPr defaultSize="0" autoFill="0" autoPict="0">
                <anchor moveWithCells="1">
                  <from>
                    <xdr:col>1</xdr:col>
                    <xdr:colOff>9525</xdr:colOff>
                    <xdr:row>35</xdr:row>
                    <xdr:rowOff>142875</xdr:rowOff>
                  </from>
                  <to>
                    <xdr:col>2</xdr:col>
                    <xdr:colOff>571500</xdr:colOff>
                    <xdr:row>45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3" r:id="rId6" name="Option Button 35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14</xdr:row>
                    <xdr:rowOff>38100</xdr:rowOff>
                  </from>
                  <to>
                    <xdr:col>2</xdr:col>
                    <xdr:colOff>485775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4" r:id="rId7" name="Option Button 36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14</xdr:row>
                    <xdr:rowOff>247650</xdr:rowOff>
                  </from>
                  <to>
                    <xdr:col>2</xdr:col>
                    <xdr:colOff>485775</xdr:colOff>
                    <xdr:row>15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5" r:id="rId8" name="Option Button 37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15</xdr:row>
                    <xdr:rowOff>76200</xdr:rowOff>
                  </from>
                  <to>
                    <xdr:col>2</xdr:col>
                    <xdr:colOff>485775</xdr:colOff>
                    <xdr:row>16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6" r:id="rId9" name="Option Button 38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16</xdr:row>
                    <xdr:rowOff>95250</xdr:rowOff>
                  </from>
                  <to>
                    <xdr:col>2</xdr:col>
                    <xdr:colOff>485775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7" r:id="rId10" name="Option Button 39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17</xdr:row>
                    <xdr:rowOff>123825</xdr:rowOff>
                  </from>
                  <to>
                    <xdr:col>2</xdr:col>
                    <xdr:colOff>485775</xdr:colOff>
                    <xdr:row>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8" r:id="rId11" name="Option Button 40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18</xdr:row>
                    <xdr:rowOff>142875</xdr:rowOff>
                  </from>
                  <to>
                    <xdr:col>2</xdr:col>
                    <xdr:colOff>485775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9" r:id="rId12" name="Option Button 41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19</xdr:row>
                    <xdr:rowOff>161925</xdr:rowOff>
                  </from>
                  <to>
                    <xdr:col>2</xdr:col>
                    <xdr:colOff>485775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0" r:id="rId13" name="Option Button 42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20</xdr:row>
                    <xdr:rowOff>180975</xdr:rowOff>
                  </from>
                  <to>
                    <xdr:col>2</xdr:col>
                    <xdr:colOff>485775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1" r:id="rId14" name="Option Button 43">
              <controlPr defaultSize="0" autoFill="0" autoLine="0" autoPict="0">
                <anchor moveWithCells="1">
                  <from>
                    <xdr:col>1</xdr:col>
                    <xdr:colOff>276225</xdr:colOff>
                    <xdr:row>25</xdr:row>
                    <xdr:rowOff>57150</xdr:rowOff>
                  </from>
                  <to>
                    <xdr:col>2</xdr:col>
                    <xdr:colOff>485775</xdr:colOff>
                    <xdr:row>25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2" r:id="rId15" name="Option Button 44">
              <controlPr defaultSize="0" autoFill="0" autoLine="0" autoPict="0">
                <anchor moveWithCells="1">
                  <from>
                    <xdr:col>1</xdr:col>
                    <xdr:colOff>276225</xdr:colOff>
                    <xdr:row>25</xdr:row>
                    <xdr:rowOff>266700</xdr:rowOff>
                  </from>
                  <to>
                    <xdr:col>2</xdr:col>
                    <xdr:colOff>485775</xdr:colOff>
                    <xdr:row>26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3" r:id="rId16" name="Option Button 45">
              <controlPr defaultSize="0" autoFill="0" autoLine="0" autoPict="0">
                <anchor moveWithCells="1">
                  <from>
                    <xdr:col>1</xdr:col>
                    <xdr:colOff>276225</xdr:colOff>
                    <xdr:row>26</xdr:row>
                    <xdr:rowOff>104775</xdr:rowOff>
                  </from>
                  <to>
                    <xdr:col>2</xdr:col>
                    <xdr:colOff>485775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4" r:id="rId17" name="Option Button 46">
              <controlPr defaultSize="0" autoFill="0" autoLine="0" autoPict="0">
                <anchor moveWithCells="1">
                  <from>
                    <xdr:col>1</xdr:col>
                    <xdr:colOff>276225</xdr:colOff>
                    <xdr:row>27</xdr:row>
                    <xdr:rowOff>133350</xdr:rowOff>
                  </from>
                  <to>
                    <xdr:col>2</xdr:col>
                    <xdr:colOff>485775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5" r:id="rId18" name="Option Button 47">
              <controlPr defaultSize="0" autoFill="0" autoLine="0" autoPict="0">
                <anchor moveWithCells="1">
                  <from>
                    <xdr:col>1</xdr:col>
                    <xdr:colOff>276225</xdr:colOff>
                    <xdr:row>28</xdr:row>
                    <xdr:rowOff>152400</xdr:rowOff>
                  </from>
                  <to>
                    <xdr:col>2</xdr:col>
                    <xdr:colOff>485775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6" r:id="rId19" name="Option Button 48">
              <controlPr defaultSize="0" autoFill="0" autoLine="0" autoPict="0">
                <anchor moveWithCells="1">
                  <from>
                    <xdr:col>1</xdr:col>
                    <xdr:colOff>276225</xdr:colOff>
                    <xdr:row>29</xdr:row>
                    <xdr:rowOff>180975</xdr:rowOff>
                  </from>
                  <to>
                    <xdr:col>2</xdr:col>
                    <xdr:colOff>485775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7" r:id="rId20" name="Option Button 49">
              <controlPr defaultSize="0" autoFill="0" autoLine="0" autoPict="0">
                <anchor moveWithCells="1">
                  <from>
                    <xdr:col>1</xdr:col>
                    <xdr:colOff>276225</xdr:colOff>
                    <xdr:row>31</xdr:row>
                    <xdr:rowOff>9525</xdr:rowOff>
                  </from>
                  <to>
                    <xdr:col>2</xdr:col>
                    <xdr:colOff>485775</xdr:colOff>
                    <xdr:row>32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8" r:id="rId21" name="Option Button 50">
              <controlPr defaultSize="0" autoFill="0" autoLine="0" autoPict="0">
                <anchor moveWithCells="1">
                  <from>
                    <xdr:col>1</xdr:col>
                    <xdr:colOff>276225</xdr:colOff>
                    <xdr:row>32</xdr:row>
                    <xdr:rowOff>38100</xdr:rowOff>
                  </from>
                  <to>
                    <xdr:col>2</xdr:col>
                    <xdr:colOff>485775</xdr:colOff>
                    <xdr:row>33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9" r:id="rId22" name="Option Button 51">
              <controlPr defaultSize="0" autoFill="0" autoLine="0" autoPict="0">
                <anchor moveWithCells="1">
                  <from>
                    <xdr:col>1</xdr:col>
                    <xdr:colOff>276225</xdr:colOff>
                    <xdr:row>36</xdr:row>
                    <xdr:rowOff>142875</xdr:rowOff>
                  </from>
                  <to>
                    <xdr:col>2</xdr:col>
                    <xdr:colOff>485775</xdr:colOff>
                    <xdr:row>36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0" r:id="rId23" name="Option Button 52">
              <controlPr defaultSize="0" autoFill="0" autoLine="0" autoPict="0">
                <anchor moveWithCells="1">
                  <from>
                    <xdr:col>1</xdr:col>
                    <xdr:colOff>276225</xdr:colOff>
                    <xdr:row>36</xdr:row>
                    <xdr:rowOff>352425</xdr:rowOff>
                  </from>
                  <to>
                    <xdr:col>2</xdr:col>
                    <xdr:colOff>485775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1" r:id="rId24" name="Option Button 53">
              <controlPr defaultSize="0" autoFill="0" autoLine="0" autoPict="0">
                <anchor moveWithCells="1">
                  <from>
                    <xdr:col>1</xdr:col>
                    <xdr:colOff>276225</xdr:colOff>
                    <xdr:row>37</xdr:row>
                    <xdr:rowOff>180975</xdr:rowOff>
                  </from>
                  <to>
                    <xdr:col>2</xdr:col>
                    <xdr:colOff>485775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2" r:id="rId25" name="Option Button 54">
              <controlPr defaultSize="0" autoFill="0" autoLine="0" autoPict="0">
                <anchor moveWithCells="1">
                  <from>
                    <xdr:col>1</xdr:col>
                    <xdr:colOff>276225</xdr:colOff>
                    <xdr:row>39</xdr:row>
                    <xdr:rowOff>9525</xdr:rowOff>
                  </from>
                  <to>
                    <xdr:col>2</xdr:col>
                    <xdr:colOff>485775</xdr:colOff>
                    <xdr:row>40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3" r:id="rId26" name="Option Button 55">
              <controlPr defaultSize="0" autoFill="0" autoLine="0" autoPict="0">
                <anchor moveWithCells="1">
                  <from>
                    <xdr:col>1</xdr:col>
                    <xdr:colOff>276225</xdr:colOff>
                    <xdr:row>40</xdr:row>
                    <xdr:rowOff>28575</xdr:rowOff>
                  </from>
                  <to>
                    <xdr:col>2</xdr:col>
                    <xdr:colOff>485775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4" r:id="rId27" name="Option Button 56">
              <controlPr defaultSize="0" autoFill="0" autoLine="0" autoPict="0">
                <anchor moveWithCells="1">
                  <from>
                    <xdr:col>1</xdr:col>
                    <xdr:colOff>276225</xdr:colOff>
                    <xdr:row>41</xdr:row>
                    <xdr:rowOff>57150</xdr:rowOff>
                  </from>
                  <to>
                    <xdr:col>2</xdr:col>
                    <xdr:colOff>485775</xdr:colOff>
                    <xdr:row>42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5" r:id="rId28" name="Option Button 57">
              <controlPr defaultSize="0" autoFill="0" autoLine="0" autoPict="0">
                <anchor moveWithCells="1">
                  <from>
                    <xdr:col>1</xdr:col>
                    <xdr:colOff>276225</xdr:colOff>
                    <xdr:row>42</xdr:row>
                    <xdr:rowOff>76200</xdr:rowOff>
                  </from>
                  <to>
                    <xdr:col>2</xdr:col>
                    <xdr:colOff>485775</xdr:colOff>
                    <xdr:row>43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6" r:id="rId29" name="Option Button 58">
              <controlPr defaultSize="0" autoFill="0" autoLine="0" autoPict="0">
                <anchor moveWithCells="1">
                  <from>
                    <xdr:col>1</xdr:col>
                    <xdr:colOff>276225</xdr:colOff>
                    <xdr:row>43</xdr:row>
                    <xdr:rowOff>95250</xdr:rowOff>
                  </from>
                  <to>
                    <xdr:col>2</xdr:col>
                    <xdr:colOff>485775</xdr:colOff>
                    <xdr:row>44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7" r:id="rId30" name="Group Box 59">
              <controlPr defaultSize="0" autoFill="0" autoPict="0">
                <anchor moveWithCells="1">
                  <from>
                    <xdr:col>4</xdr:col>
                    <xdr:colOff>0</xdr:colOff>
                    <xdr:row>13</xdr:row>
                    <xdr:rowOff>19050</xdr:rowOff>
                  </from>
                  <to>
                    <xdr:col>5</xdr:col>
                    <xdr:colOff>561975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8" r:id="rId31" name="Option Button 60">
              <controlPr defaultSize="0" autoFill="0" autoLine="0" autoPict="0">
                <anchor moveWithCells="1">
                  <from>
                    <xdr:col>4</xdr:col>
                    <xdr:colOff>276225</xdr:colOff>
                    <xdr:row>14</xdr:row>
                    <xdr:rowOff>28575</xdr:rowOff>
                  </from>
                  <to>
                    <xdr:col>5</xdr:col>
                    <xdr:colOff>485775</xdr:colOff>
                    <xdr:row>14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9" r:id="rId32" name="Option Button 61">
              <controlPr defaultSize="0" autoFill="0" autoLine="0" autoPict="0">
                <anchor moveWithCells="1">
                  <from>
                    <xdr:col>4</xdr:col>
                    <xdr:colOff>276225</xdr:colOff>
                    <xdr:row>14</xdr:row>
                    <xdr:rowOff>238125</xdr:rowOff>
                  </from>
                  <to>
                    <xdr:col>5</xdr:col>
                    <xdr:colOff>485775</xdr:colOff>
                    <xdr:row>15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0" r:id="rId33" name="Option Button 62">
              <controlPr defaultSize="0" autoFill="0" autoLine="0" autoPict="0">
                <anchor moveWithCells="1">
                  <from>
                    <xdr:col>4</xdr:col>
                    <xdr:colOff>276225</xdr:colOff>
                    <xdr:row>15</xdr:row>
                    <xdr:rowOff>66675</xdr:rowOff>
                  </from>
                  <to>
                    <xdr:col>5</xdr:col>
                    <xdr:colOff>485775</xdr:colOff>
                    <xdr:row>16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1" r:id="rId34" name="Option Button 63">
              <controlPr defaultSize="0" autoFill="0" autoLine="0" autoPict="0">
                <anchor moveWithCells="1">
                  <from>
                    <xdr:col>4</xdr:col>
                    <xdr:colOff>276225</xdr:colOff>
                    <xdr:row>16</xdr:row>
                    <xdr:rowOff>95250</xdr:rowOff>
                  </from>
                  <to>
                    <xdr:col>5</xdr:col>
                    <xdr:colOff>485775</xdr:colOff>
                    <xdr:row>17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2" r:id="rId35" name="Option Button 64">
              <controlPr defaultSize="0" autoFill="0" autoLine="0" autoPict="0">
                <anchor moveWithCells="1">
                  <from>
                    <xdr:col>4</xdr:col>
                    <xdr:colOff>276225</xdr:colOff>
                    <xdr:row>17</xdr:row>
                    <xdr:rowOff>114300</xdr:rowOff>
                  </from>
                  <to>
                    <xdr:col>5</xdr:col>
                    <xdr:colOff>485775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3" r:id="rId36" name="Option Button 65">
              <controlPr defaultSize="0" autoFill="0" autoLine="0" autoPict="0">
                <anchor moveWithCells="1">
                  <from>
                    <xdr:col>4</xdr:col>
                    <xdr:colOff>276225</xdr:colOff>
                    <xdr:row>18</xdr:row>
                    <xdr:rowOff>133350</xdr:rowOff>
                  </from>
                  <to>
                    <xdr:col>5</xdr:col>
                    <xdr:colOff>485775</xdr:colOff>
                    <xdr:row>19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4" r:id="rId37" name="Option Button 66">
              <controlPr defaultSize="0" autoFill="0" autoLine="0" autoPict="0">
                <anchor moveWithCells="1">
                  <from>
                    <xdr:col>4</xdr:col>
                    <xdr:colOff>276225</xdr:colOff>
                    <xdr:row>19</xdr:row>
                    <xdr:rowOff>152400</xdr:rowOff>
                  </from>
                  <to>
                    <xdr:col>5</xdr:col>
                    <xdr:colOff>485775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5" r:id="rId38" name="Option Button 67">
              <controlPr defaultSize="0" autoFill="0" autoLine="0" autoPict="0">
                <anchor moveWithCells="1">
                  <from>
                    <xdr:col>4</xdr:col>
                    <xdr:colOff>276225</xdr:colOff>
                    <xdr:row>20</xdr:row>
                    <xdr:rowOff>171450</xdr:rowOff>
                  </from>
                  <to>
                    <xdr:col>5</xdr:col>
                    <xdr:colOff>485775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6" r:id="rId39" name="Group Box 68">
              <controlPr defaultSize="0" autoFill="0" autoPict="0">
                <anchor moveWithCells="1">
                  <from>
                    <xdr:col>4</xdr:col>
                    <xdr:colOff>0</xdr:colOff>
                    <xdr:row>24</xdr:row>
                    <xdr:rowOff>47625</xdr:rowOff>
                  </from>
                  <to>
                    <xdr:col>5</xdr:col>
                    <xdr:colOff>571500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7" r:id="rId40" name="Option Button 69">
              <controlPr defaultSize="0" autoFill="0" autoLine="0" autoPict="0">
                <anchor moveWithCells="1">
                  <from>
                    <xdr:col>4</xdr:col>
                    <xdr:colOff>276225</xdr:colOff>
                    <xdr:row>25</xdr:row>
                    <xdr:rowOff>47625</xdr:rowOff>
                  </from>
                  <to>
                    <xdr:col>5</xdr:col>
                    <xdr:colOff>485775</xdr:colOff>
                    <xdr:row>25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8" r:id="rId41" name="Option Button 70">
              <controlPr defaultSize="0" autoFill="0" autoLine="0" autoPict="0">
                <anchor moveWithCells="1">
                  <from>
                    <xdr:col>4</xdr:col>
                    <xdr:colOff>276225</xdr:colOff>
                    <xdr:row>25</xdr:row>
                    <xdr:rowOff>257175</xdr:rowOff>
                  </from>
                  <to>
                    <xdr:col>5</xdr:col>
                    <xdr:colOff>485775</xdr:colOff>
                    <xdr:row>26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9" r:id="rId42" name="Option Button 71">
              <controlPr defaultSize="0" autoFill="0" autoLine="0" autoPict="0">
                <anchor moveWithCells="1">
                  <from>
                    <xdr:col>4</xdr:col>
                    <xdr:colOff>276225</xdr:colOff>
                    <xdr:row>26</xdr:row>
                    <xdr:rowOff>95250</xdr:rowOff>
                  </from>
                  <to>
                    <xdr:col>5</xdr:col>
                    <xdr:colOff>485775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0" r:id="rId43" name="Option Button 72">
              <controlPr defaultSize="0" autoFill="0" autoLine="0" autoPict="0">
                <anchor moveWithCells="1">
                  <from>
                    <xdr:col>4</xdr:col>
                    <xdr:colOff>276225</xdr:colOff>
                    <xdr:row>27</xdr:row>
                    <xdr:rowOff>123825</xdr:rowOff>
                  </from>
                  <to>
                    <xdr:col>5</xdr:col>
                    <xdr:colOff>485775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1" r:id="rId44" name="Option Button 73">
              <controlPr defaultSize="0" autoFill="0" autoLine="0" autoPict="0">
                <anchor moveWithCells="1">
                  <from>
                    <xdr:col>4</xdr:col>
                    <xdr:colOff>276225</xdr:colOff>
                    <xdr:row>28</xdr:row>
                    <xdr:rowOff>142875</xdr:rowOff>
                  </from>
                  <to>
                    <xdr:col>5</xdr:col>
                    <xdr:colOff>485775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2" r:id="rId45" name="Option Button 74">
              <controlPr defaultSize="0" autoFill="0" autoLine="0" autoPict="0">
                <anchor moveWithCells="1">
                  <from>
                    <xdr:col>4</xdr:col>
                    <xdr:colOff>276225</xdr:colOff>
                    <xdr:row>29</xdr:row>
                    <xdr:rowOff>171450</xdr:rowOff>
                  </from>
                  <to>
                    <xdr:col>5</xdr:col>
                    <xdr:colOff>485775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3" r:id="rId46" name="Option Button 75">
              <controlPr defaultSize="0" autoFill="0" autoLine="0" autoPict="0">
                <anchor moveWithCells="1">
                  <from>
                    <xdr:col>4</xdr:col>
                    <xdr:colOff>276225</xdr:colOff>
                    <xdr:row>31</xdr:row>
                    <xdr:rowOff>0</xdr:rowOff>
                  </from>
                  <to>
                    <xdr:col>5</xdr:col>
                    <xdr:colOff>485775</xdr:colOff>
                    <xdr:row>32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4" r:id="rId47" name="Option Button 76">
              <controlPr defaultSize="0" autoFill="0" autoLine="0" autoPict="0">
                <anchor moveWithCells="1">
                  <from>
                    <xdr:col>4</xdr:col>
                    <xdr:colOff>276225</xdr:colOff>
                    <xdr:row>32</xdr:row>
                    <xdr:rowOff>28575</xdr:rowOff>
                  </from>
                  <to>
                    <xdr:col>5</xdr:col>
                    <xdr:colOff>485775</xdr:colOff>
                    <xdr:row>33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5" r:id="rId48" name="Group Box 77">
              <controlPr defaultSize="0" autoFill="0" autoPict="0">
                <anchor moveWithCells="1">
                  <from>
                    <xdr:col>4</xdr:col>
                    <xdr:colOff>9525</xdr:colOff>
                    <xdr:row>35</xdr:row>
                    <xdr:rowOff>133350</xdr:rowOff>
                  </from>
                  <to>
                    <xdr:col>5</xdr:col>
                    <xdr:colOff>571500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6" r:id="rId49" name="Option Button 78">
              <controlPr defaultSize="0" autoFill="0" autoLine="0" autoPict="0">
                <anchor moveWithCells="1">
                  <from>
                    <xdr:col>4</xdr:col>
                    <xdr:colOff>276225</xdr:colOff>
                    <xdr:row>36</xdr:row>
                    <xdr:rowOff>133350</xdr:rowOff>
                  </from>
                  <to>
                    <xdr:col>5</xdr:col>
                    <xdr:colOff>485775</xdr:colOff>
                    <xdr:row>36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7" r:id="rId50" name="Option Button 79">
              <controlPr defaultSize="0" autoFill="0" autoLine="0" autoPict="0">
                <anchor moveWithCells="1">
                  <from>
                    <xdr:col>4</xdr:col>
                    <xdr:colOff>276225</xdr:colOff>
                    <xdr:row>36</xdr:row>
                    <xdr:rowOff>342900</xdr:rowOff>
                  </from>
                  <to>
                    <xdr:col>5</xdr:col>
                    <xdr:colOff>485775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8" r:id="rId51" name="Option Button 80">
              <controlPr defaultSize="0" autoFill="0" autoLine="0" autoPict="0">
                <anchor moveWithCells="1">
                  <from>
                    <xdr:col>4</xdr:col>
                    <xdr:colOff>276225</xdr:colOff>
                    <xdr:row>37</xdr:row>
                    <xdr:rowOff>171450</xdr:rowOff>
                  </from>
                  <to>
                    <xdr:col>5</xdr:col>
                    <xdr:colOff>485775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9" r:id="rId52" name="Option Button 81">
              <controlPr defaultSize="0" autoFill="0" autoLine="0" autoPict="0">
                <anchor moveWithCells="1">
                  <from>
                    <xdr:col>4</xdr:col>
                    <xdr:colOff>276225</xdr:colOff>
                    <xdr:row>39</xdr:row>
                    <xdr:rowOff>0</xdr:rowOff>
                  </from>
                  <to>
                    <xdr:col>5</xdr:col>
                    <xdr:colOff>485775</xdr:colOff>
                    <xdr:row>40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0" r:id="rId53" name="Option Button 82">
              <controlPr defaultSize="0" autoFill="0" autoLine="0" autoPict="0">
                <anchor moveWithCells="1">
                  <from>
                    <xdr:col>4</xdr:col>
                    <xdr:colOff>276225</xdr:colOff>
                    <xdr:row>40</xdr:row>
                    <xdr:rowOff>28575</xdr:rowOff>
                  </from>
                  <to>
                    <xdr:col>5</xdr:col>
                    <xdr:colOff>485775</xdr:colOff>
                    <xdr:row>41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1" r:id="rId54" name="Option Button 83">
              <controlPr defaultSize="0" autoFill="0" autoLine="0" autoPict="0">
                <anchor moveWithCells="1">
                  <from>
                    <xdr:col>4</xdr:col>
                    <xdr:colOff>276225</xdr:colOff>
                    <xdr:row>41</xdr:row>
                    <xdr:rowOff>47625</xdr:rowOff>
                  </from>
                  <to>
                    <xdr:col>5</xdr:col>
                    <xdr:colOff>485775</xdr:colOff>
                    <xdr:row>42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2" r:id="rId55" name="Option Button 84">
              <controlPr defaultSize="0" autoFill="0" autoLine="0" autoPict="0">
                <anchor moveWithCells="1">
                  <from>
                    <xdr:col>4</xdr:col>
                    <xdr:colOff>276225</xdr:colOff>
                    <xdr:row>42</xdr:row>
                    <xdr:rowOff>66675</xdr:rowOff>
                  </from>
                  <to>
                    <xdr:col>5</xdr:col>
                    <xdr:colOff>485775</xdr:colOff>
                    <xdr:row>43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3" r:id="rId56" name="Option Button 85">
              <controlPr defaultSize="0" autoFill="0" autoLine="0" autoPict="0">
                <anchor moveWithCells="1">
                  <from>
                    <xdr:col>4</xdr:col>
                    <xdr:colOff>276225</xdr:colOff>
                    <xdr:row>43</xdr:row>
                    <xdr:rowOff>85725</xdr:rowOff>
                  </from>
                  <to>
                    <xdr:col>5</xdr:col>
                    <xdr:colOff>485775</xdr:colOff>
                    <xdr:row>44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1" r:id="rId57" name="Check Box 93">
              <controlPr defaultSize="0" autoFill="0" autoLine="0" autoPict="0">
                <anchor moveWithCells="1">
                  <from>
                    <xdr:col>9</xdr:col>
                    <xdr:colOff>85725</xdr:colOff>
                    <xdr:row>13</xdr:row>
                    <xdr:rowOff>161925</xdr:rowOff>
                  </from>
                  <to>
                    <xdr:col>9</xdr:col>
                    <xdr:colOff>295275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2" r:id="rId58" name="Check Box 94">
              <controlPr defaultSize="0" autoFill="0" autoLine="0" autoPict="0">
                <anchor moveWithCells="1">
                  <from>
                    <xdr:col>9</xdr:col>
                    <xdr:colOff>85725</xdr:colOff>
                    <xdr:row>14</xdr:row>
                    <xdr:rowOff>161925</xdr:rowOff>
                  </from>
                  <to>
                    <xdr:col>9</xdr:col>
                    <xdr:colOff>295275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3" r:id="rId59" name="Check Box 95">
              <controlPr defaultSize="0" autoFill="0" autoLine="0" autoPict="0">
                <anchor moveWithCells="1">
                  <from>
                    <xdr:col>9</xdr:col>
                    <xdr:colOff>85725</xdr:colOff>
                    <xdr:row>15</xdr:row>
                    <xdr:rowOff>161925</xdr:rowOff>
                  </from>
                  <to>
                    <xdr:col>9</xdr:col>
                    <xdr:colOff>295275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4" r:id="rId60" name="Check Box 96">
              <controlPr defaultSize="0" autoFill="0" autoLine="0" autoPict="0">
                <anchor moveWithCells="1">
                  <from>
                    <xdr:col>9</xdr:col>
                    <xdr:colOff>85725</xdr:colOff>
                    <xdr:row>16</xdr:row>
                    <xdr:rowOff>161925</xdr:rowOff>
                  </from>
                  <to>
                    <xdr:col>9</xdr:col>
                    <xdr:colOff>295275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6" r:id="rId61" name="Check Box 98">
              <controlPr defaultSize="0" autoFill="0" autoLine="0" autoPict="0">
                <anchor moveWithCells="1">
                  <from>
                    <xdr:col>9</xdr:col>
                    <xdr:colOff>85725</xdr:colOff>
                    <xdr:row>17</xdr:row>
                    <xdr:rowOff>161925</xdr:rowOff>
                  </from>
                  <to>
                    <xdr:col>9</xdr:col>
                    <xdr:colOff>295275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7" r:id="rId62" name="Check Box 99">
              <controlPr defaultSize="0" autoFill="0" autoLine="0" autoPict="0">
                <anchor moveWithCells="1">
                  <from>
                    <xdr:col>9</xdr:col>
                    <xdr:colOff>66675</xdr:colOff>
                    <xdr:row>24</xdr:row>
                    <xdr:rowOff>171450</xdr:rowOff>
                  </from>
                  <to>
                    <xdr:col>9</xdr:col>
                    <xdr:colOff>276225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8" r:id="rId63" name="Check Box 100">
              <controlPr defaultSize="0" autoFill="0" autoLine="0" autoPict="0">
                <anchor moveWithCells="1">
                  <from>
                    <xdr:col>9</xdr:col>
                    <xdr:colOff>66675</xdr:colOff>
                    <xdr:row>25</xdr:row>
                    <xdr:rowOff>171450</xdr:rowOff>
                  </from>
                  <to>
                    <xdr:col>9</xdr:col>
                    <xdr:colOff>276225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9" r:id="rId64" name="Check Box 101">
              <controlPr defaultSize="0" autoFill="0" autoLine="0" autoPict="0">
                <anchor moveWithCells="1">
                  <from>
                    <xdr:col>9</xdr:col>
                    <xdr:colOff>66675</xdr:colOff>
                    <xdr:row>26</xdr:row>
                    <xdr:rowOff>171450</xdr:rowOff>
                  </from>
                  <to>
                    <xdr:col>9</xdr:col>
                    <xdr:colOff>276225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0" r:id="rId65" name="Check Box 102">
              <controlPr defaultSize="0" autoFill="0" autoLine="0" autoPict="0">
                <anchor moveWithCells="1">
                  <from>
                    <xdr:col>9</xdr:col>
                    <xdr:colOff>66675</xdr:colOff>
                    <xdr:row>27</xdr:row>
                    <xdr:rowOff>171450</xdr:rowOff>
                  </from>
                  <to>
                    <xdr:col>9</xdr:col>
                    <xdr:colOff>276225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1" r:id="rId66" name="Check Box 103">
              <controlPr defaultSize="0" autoFill="0" autoLine="0" autoPict="0">
                <anchor moveWithCells="1">
                  <from>
                    <xdr:col>9</xdr:col>
                    <xdr:colOff>66675</xdr:colOff>
                    <xdr:row>28</xdr:row>
                    <xdr:rowOff>171450</xdr:rowOff>
                  </from>
                  <to>
                    <xdr:col>9</xdr:col>
                    <xdr:colOff>276225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2" r:id="rId67" name="Check Box 104">
              <controlPr defaultSize="0" autoFill="0" autoLine="0" autoPict="0">
                <anchor moveWithCells="1">
                  <from>
                    <xdr:col>9</xdr:col>
                    <xdr:colOff>47625</xdr:colOff>
                    <xdr:row>35</xdr:row>
                    <xdr:rowOff>161925</xdr:rowOff>
                  </from>
                  <to>
                    <xdr:col>9</xdr:col>
                    <xdr:colOff>257175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3" r:id="rId68" name="Check Box 105">
              <controlPr defaultSize="0" autoFill="0" autoLine="0" autoPict="0">
                <anchor moveWithCells="1">
                  <from>
                    <xdr:col>9</xdr:col>
                    <xdr:colOff>47625</xdr:colOff>
                    <xdr:row>36</xdr:row>
                    <xdr:rowOff>161925</xdr:rowOff>
                  </from>
                  <to>
                    <xdr:col>9</xdr:col>
                    <xdr:colOff>257175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4" r:id="rId69" name="Check Box 106">
              <controlPr defaultSize="0" autoFill="0" autoLine="0" autoPict="0">
                <anchor moveWithCells="1">
                  <from>
                    <xdr:col>9</xdr:col>
                    <xdr:colOff>47625</xdr:colOff>
                    <xdr:row>37</xdr:row>
                    <xdr:rowOff>161925</xdr:rowOff>
                  </from>
                  <to>
                    <xdr:col>9</xdr:col>
                    <xdr:colOff>257175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5" r:id="rId70" name="Check Box 107">
              <controlPr defaultSize="0" autoFill="0" autoLine="0" autoPict="0">
                <anchor moveWithCells="1">
                  <from>
                    <xdr:col>9</xdr:col>
                    <xdr:colOff>47625</xdr:colOff>
                    <xdr:row>38</xdr:row>
                    <xdr:rowOff>161925</xdr:rowOff>
                  </from>
                  <to>
                    <xdr:col>9</xdr:col>
                    <xdr:colOff>257175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6" r:id="rId71" name="Check Box 108">
              <controlPr defaultSize="0" autoFill="0" autoLine="0" autoPict="0">
                <anchor moveWithCells="1">
                  <from>
                    <xdr:col>9</xdr:col>
                    <xdr:colOff>47625</xdr:colOff>
                    <xdr:row>39</xdr:row>
                    <xdr:rowOff>161925</xdr:rowOff>
                  </from>
                  <to>
                    <xdr:col>9</xdr:col>
                    <xdr:colOff>257175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7" r:id="rId72" name="Check Box 109">
              <controlPr defaultSize="0" autoFill="0" autoLine="0" autoPict="0">
                <anchor moveWithCells="1">
                  <from>
                    <xdr:col>14</xdr:col>
                    <xdr:colOff>104775</xdr:colOff>
                    <xdr:row>13</xdr:row>
                    <xdr:rowOff>171450</xdr:rowOff>
                  </from>
                  <to>
                    <xdr:col>14</xdr:col>
                    <xdr:colOff>314325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8" r:id="rId73" name="Check Box 110">
              <controlPr defaultSize="0" autoFill="0" autoLine="0" autoPict="0">
                <anchor moveWithCells="1">
                  <from>
                    <xdr:col>14</xdr:col>
                    <xdr:colOff>104775</xdr:colOff>
                    <xdr:row>14</xdr:row>
                    <xdr:rowOff>171450</xdr:rowOff>
                  </from>
                  <to>
                    <xdr:col>14</xdr:col>
                    <xdr:colOff>314325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9" r:id="rId74" name="Check Box 111">
              <controlPr defaultSize="0" autoFill="0" autoLine="0" autoPict="0">
                <anchor moveWithCells="1">
                  <from>
                    <xdr:col>14</xdr:col>
                    <xdr:colOff>104775</xdr:colOff>
                    <xdr:row>15</xdr:row>
                    <xdr:rowOff>171450</xdr:rowOff>
                  </from>
                  <to>
                    <xdr:col>14</xdr:col>
                    <xdr:colOff>314325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0" r:id="rId75" name="Check Box 112">
              <controlPr defaultSize="0" autoFill="0" autoLine="0" autoPict="0">
                <anchor moveWithCells="1">
                  <from>
                    <xdr:col>14</xdr:col>
                    <xdr:colOff>104775</xdr:colOff>
                    <xdr:row>16</xdr:row>
                    <xdr:rowOff>171450</xdr:rowOff>
                  </from>
                  <to>
                    <xdr:col>14</xdr:col>
                    <xdr:colOff>314325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1" r:id="rId76" name="Check Box 113">
              <controlPr defaultSize="0" autoFill="0" autoLine="0" autoPict="0">
                <anchor moveWithCells="1">
                  <from>
                    <xdr:col>14</xdr:col>
                    <xdr:colOff>104775</xdr:colOff>
                    <xdr:row>17</xdr:row>
                    <xdr:rowOff>171450</xdr:rowOff>
                  </from>
                  <to>
                    <xdr:col>14</xdr:col>
                    <xdr:colOff>314325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2" r:id="rId77" name="Check Box 114">
              <controlPr defaultSize="0" autoFill="0" autoLine="0" autoPict="0">
                <anchor moveWithCells="1">
                  <from>
                    <xdr:col>14</xdr:col>
                    <xdr:colOff>104775</xdr:colOff>
                    <xdr:row>24</xdr:row>
                    <xdr:rowOff>171450</xdr:rowOff>
                  </from>
                  <to>
                    <xdr:col>14</xdr:col>
                    <xdr:colOff>314325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3" r:id="rId78" name="Check Box 115">
              <controlPr defaultSize="0" autoFill="0" autoLine="0" autoPict="0">
                <anchor moveWithCells="1">
                  <from>
                    <xdr:col>14</xdr:col>
                    <xdr:colOff>104775</xdr:colOff>
                    <xdr:row>25</xdr:row>
                    <xdr:rowOff>171450</xdr:rowOff>
                  </from>
                  <to>
                    <xdr:col>14</xdr:col>
                    <xdr:colOff>314325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4" r:id="rId79" name="Check Box 116">
              <controlPr defaultSize="0" autoFill="0" autoLine="0" autoPict="0">
                <anchor moveWithCells="1">
                  <from>
                    <xdr:col>14</xdr:col>
                    <xdr:colOff>104775</xdr:colOff>
                    <xdr:row>26</xdr:row>
                    <xdr:rowOff>171450</xdr:rowOff>
                  </from>
                  <to>
                    <xdr:col>14</xdr:col>
                    <xdr:colOff>314325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5" r:id="rId80" name="Check Box 117">
              <controlPr defaultSize="0" autoFill="0" autoLine="0" autoPict="0">
                <anchor moveWithCells="1">
                  <from>
                    <xdr:col>14</xdr:col>
                    <xdr:colOff>104775</xdr:colOff>
                    <xdr:row>27</xdr:row>
                    <xdr:rowOff>171450</xdr:rowOff>
                  </from>
                  <to>
                    <xdr:col>14</xdr:col>
                    <xdr:colOff>314325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6" r:id="rId81" name="Check Box 118">
              <controlPr defaultSize="0" autoFill="0" autoLine="0" autoPict="0">
                <anchor moveWithCells="1">
                  <from>
                    <xdr:col>14</xdr:col>
                    <xdr:colOff>104775</xdr:colOff>
                    <xdr:row>28</xdr:row>
                    <xdr:rowOff>171450</xdr:rowOff>
                  </from>
                  <to>
                    <xdr:col>14</xdr:col>
                    <xdr:colOff>314325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7" r:id="rId82" name="Check Box 119">
              <controlPr defaultSize="0" autoFill="0" autoLine="0" autoPict="0">
                <anchor moveWithCells="1">
                  <from>
                    <xdr:col>14</xdr:col>
                    <xdr:colOff>104775</xdr:colOff>
                    <xdr:row>35</xdr:row>
                    <xdr:rowOff>171450</xdr:rowOff>
                  </from>
                  <to>
                    <xdr:col>14</xdr:col>
                    <xdr:colOff>314325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8" r:id="rId83" name="Check Box 120">
              <controlPr defaultSize="0" autoFill="0" autoLine="0" autoPict="0">
                <anchor moveWithCells="1">
                  <from>
                    <xdr:col>14</xdr:col>
                    <xdr:colOff>104775</xdr:colOff>
                    <xdr:row>36</xdr:row>
                    <xdr:rowOff>171450</xdr:rowOff>
                  </from>
                  <to>
                    <xdr:col>14</xdr:col>
                    <xdr:colOff>314325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89" r:id="rId84" name="Check Box 121">
              <controlPr defaultSize="0" autoFill="0" autoLine="0" autoPict="0">
                <anchor moveWithCells="1">
                  <from>
                    <xdr:col>14</xdr:col>
                    <xdr:colOff>104775</xdr:colOff>
                    <xdr:row>37</xdr:row>
                    <xdr:rowOff>171450</xdr:rowOff>
                  </from>
                  <to>
                    <xdr:col>14</xdr:col>
                    <xdr:colOff>314325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0" r:id="rId85" name="Check Box 122">
              <controlPr defaultSize="0" autoFill="0" autoLine="0" autoPict="0">
                <anchor moveWithCells="1">
                  <from>
                    <xdr:col>14</xdr:col>
                    <xdr:colOff>104775</xdr:colOff>
                    <xdr:row>38</xdr:row>
                    <xdr:rowOff>171450</xdr:rowOff>
                  </from>
                  <to>
                    <xdr:col>14</xdr:col>
                    <xdr:colOff>314325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1" r:id="rId86" name="Check Box 123">
              <controlPr defaultSize="0" autoFill="0" autoLine="0" autoPict="0">
                <anchor moveWithCells="1">
                  <from>
                    <xdr:col>14</xdr:col>
                    <xdr:colOff>104775</xdr:colOff>
                    <xdr:row>39</xdr:row>
                    <xdr:rowOff>171450</xdr:rowOff>
                  </from>
                  <to>
                    <xdr:col>14</xdr:col>
                    <xdr:colOff>314325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2" r:id="rId87" name="Check Box 124">
              <controlPr defaultSize="0" autoFill="0" autoLine="0" autoPict="0">
                <anchor moveWithCells="1">
                  <from>
                    <xdr:col>19</xdr:col>
                    <xdr:colOff>95250</xdr:colOff>
                    <xdr:row>13</xdr:row>
                    <xdr:rowOff>171450</xdr:rowOff>
                  </from>
                  <to>
                    <xdr:col>19</xdr:col>
                    <xdr:colOff>304800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3" r:id="rId88" name="Check Box 125">
              <controlPr defaultSize="0" autoFill="0" autoLine="0" autoPict="0">
                <anchor moveWithCells="1">
                  <from>
                    <xdr:col>19</xdr:col>
                    <xdr:colOff>95250</xdr:colOff>
                    <xdr:row>14</xdr:row>
                    <xdr:rowOff>152400</xdr:rowOff>
                  </from>
                  <to>
                    <xdr:col>19</xdr:col>
                    <xdr:colOff>304800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4" r:id="rId89" name="Check Box 126">
              <controlPr defaultSize="0" autoFill="0" autoLine="0" autoPict="0">
                <anchor moveWithCells="1">
                  <from>
                    <xdr:col>19</xdr:col>
                    <xdr:colOff>95250</xdr:colOff>
                    <xdr:row>15</xdr:row>
                    <xdr:rowOff>180975</xdr:rowOff>
                  </from>
                  <to>
                    <xdr:col>19</xdr:col>
                    <xdr:colOff>304800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5" r:id="rId90" name="Check Box 127">
              <controlPr defaultSize="0" autoFill="0" autoLine="0" autoPict="0">
                <anchor moveWithCells="1">
                  <from>
                    <xdr:col>19</xdr:col>
                    <xdr:colOff>95250</xdr:colOff>
                    <xdr:row>17</xdr:row>
                    <xdr:rowOff>28575</xdr:rowOff>
                  </from>
                  <to>
                    <xdr:col>19</xdr:col>
                    <xdr:colOff>304800</xdr:colOff>
                    <xdr:row>18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7" r:id="rId91" name="Check Box 129">
              <controlPr defaultSize="0" autoFill="0" autoLine="0" autoPict="0">
                <anchor moveWithCells="1">
                  <from>
                    <xdr:col>19</xdr:col>
                    <xdr:colOff>95250</xdr:colOff>
                    <xdr:row>24</xdr:row>
                    <xdr:rowOff>180975</xdr:rowOff>
                  </from>
                  <to>
                    <xdr:col>19</xdr:col>
                    <xdr:colOff>304800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8" r:id="rId92" name="Check Box 130">
              <controlPr defaultSize="0" autoFill="0" autoLine="0" autoPict="0">
                <anchor moveWithCells="1">
                  <from>
                    <xdr:col>19</xdr:col>
                    <xdr:colOff>95250</xdr:colOff>
                    <xdr:row>26</xdr:row>
                    <xdr:rowOff>9525</xdr:rowOff>
                  </from>
                  <to>
                    <xdr:col>19</xdr:col>
                    <xdr:colOff>304800</xdr:colOff>
                    <xdr:row>27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99" r:id="rId93" name="Check Box 131">
              <controlPr defaultSize="0" autoFill="0" autoLine="0" autoPict="0">
                <anchor moveWithCells="1">
                  <from>
                    <xdr:col>19</xdr:col>
                    <xdr:colOff>95250</xdr:colOff>
                    <xdr:row>26</xdr:row>
                    <xdr:rowOff>180975</xdr:rowOff>
                  </from>
                  <to>
                    <xdr:col>19</xdr:col>
                    <xdr:colOff>304800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0" r:id="rId94" name="Check Box 132">
              <controlPr defaultSize="0" autoFill="0" autoLine="0" autoPict="0">
                <anchor moveWithCells="1">
                  <from>
                    <xdr:col>19</xdr:col>
                    <xdr:colOff>95250</xdr:colOff>
                    <xdr:row>27</xdr:row>
                    <xdr:rowOff>171450</xdr:rowOff>
                  </from>
                  <to>
                    <xdr:col>19</xdr:col>
                    <xdr:colOff>304800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2" r:id="rId95" name="Check Box 134">
              <controlPr defaultSize="0" autoFill="0" autoLine="0" autoPict="0">
                <anchor moveWithCells="1">
                  <from>
                    <xdr:col>19</xdr:col>
                    <xdr:colOff>95250</xdr:colOff>
                    <xdr:row>35</xdr:row>
                    <xdr:rowOff>180975</xdr:rowOff>
                  </from>
                  <to>
                    <xdr:col>19</xdr:col>
                    <xdr:colOff>304800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3" r:id="rId96" name="Check Box 135">
              <controlPr defaultSize="0" autoFill="0" autoLine="0" autoPict="0">
                <anchor moveWithCells="1">
                  <from>
                    <xdr:col>19</xdr:col>
                    <xdr:colOff>95250</xdr:colOff>
                    <xdr:row>37</xdr:row>
                    <xdr:rowOff>9525</xdr:rowOff>
                  </from>
                  <to>
                    <xdr:col>19</xdr:col>
                    <xdr:colOff>304800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4" r:id="rId97" name="Check Box 136">
              <controlPr defaultSize="0" autoFill="0" autoLine="0" autoPict="0">
                <anchor moveWithCells="1">
                  <from>
                    <xdr:col>19</xdr:col>
                    <xdr:colOff>95250</xdr:colOff>
                    <xdr:row>38</xdr:row>
                    <xdr:rowOff>0</xdr:rowOff>
                  </from>
                  <to>
                    <xdr:col>19</xdr:col>
                    <xdr:colOff>304800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5" r:id="rId98" name="Check Box 137">
              <controlPr defaultSize="0" autoFill="0" autoLine="0" autoPict="0">
                <anchor moveWithCells="1">
                  <from>
                    <xdr:col>19</xdr:col>
                    <xdr:colOff>95250</xdr:colOff>
                    <xdr:row>39</xdr:row>
                    <xdr:rowOff>9525</xdr:rowOff>
                  </from>
                  <to>
                    <xdr:col>19</xdr:col>
                    <xdr:colOff>304800</xdr:colOff>
                    <xdr:row>40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C1D1F-1A76-4AFF-B993-FE6454E55EFE}">
  <sheetPr codeName="Sheet5"/>
  <dimension ref="B7:AS83"/>
  <sheetViews>
    <sheetView showGridLines="0" showRowColHeaders="0" zoomScale="85" zoomScaleNormal="85" workbookViewId="0"/>
  </sheetViews>
  <sheetFormatPr defaultColWidth="9.140625" defaultRowHeight="15" outlineLevelRow="1" outlineLevelCol="1" x14ac:dyDescent="0.25"/>
  <cols>
    <col min="1" max="1" width="3.5703125" customWidth="1"/>
    <col min="2" max="3" width="9.140625" customWidth="1"/>
    <col min="4" max="4" width="3.7109375" customWidth="1"/>
    <col min="5" max="6" width="9.140625" customWidth="1"/>
    <col min="7" max="7" width="3.42578125" customWidth="1"/>
    <col min="8" max="8" width="1.140625" customWidth="1"/>
    <col min="9" max="9" width="71.85546875" bestFit="1" customWidth="1"/>
    <col min="10" max="10" width="5.140625" customWidth="1"/>
    <col min="11" max="11" width="1.28515625" customWidth="1"/>
    <col min="12" max="12" width="3.5703125" customWidth="1"/>
    <col min="13" max="13" width="1.5703125" customWidth="1"/>
    <col min="14" max="14" width="52.85546875" bestFit="1" customWidth="1"/>
    <col min="15" max="15" width="6.42578125" customWidth="1"/>
    <col min="16" max="16" width="1.42578125" customWidth="1"/>
    <col min="17" max="17" width="4.28515625" customWidth="1"/>
    <col min="18" max="18" width="1.42578125" customWidth="1"/>
    <col min="19" max="19" width="48" bestFit="1" customWidth="1"/>
    <col min="20" max="20" width="5.85546875" customWidth="1"/>
    <col min="21" max="25" width="1.140625" customWidth="1"/>
    <col min="26" max="28" width="9.5703125" hidden="1" customWidth="1" outlineLevel="1"/>
    <col min="29" max="29" width="9.140625" hidden="1" customWidth="1" outlineLevel="1"/>
    <col min="30" max="44" width="10.7109375" hidden="1" customWidth="1" outlineLevel="1"/>
    <col min="45" max="45" width="9.140625" collapsed="1"/>
  </cols>
  <sheetData>
    <row r="7" spans="2:44" ht="30.6" customHeight="1" x14ac:dyDescent="0.25">
      <c r="D7" s="60"/>
      <c r="AC7" t="str">
        <f>AD7&amp;" - " &amp;AE7</f>
        <v xml:space="preserve">062-10 - S’il est possible d’envoyer électroniquement des documents relatifs à une affaire au tribunal, quels sont les taux de déploiement et d’utilisation ? </v>
      </c>
      <c r="AD7" s="61" t="str">
        <f>"062-10"</f>
        <v>062-10</v>
      </c>
      <c r="AE7" s="61" t="str">
        <f>_xlfn.XLOOKUP('062-10'!AD7,'ICT questions 2022'!A:A,'ICT questions 2022'!C:C)</f>
        <v xml:space="preserve">S’il est possible d’envoyer électroniquement des documents relatifs à une affaire au tribunal, quels sont les taux de déploiement et d’utilisation ? </v>
      </c>
    </row>
    <row r="8" spans="2:44" ht="30.6" customHeight="1" x14ac:dyDescent="0.25">
      <c r="D8" s="60"/>
      <c r="AC8" t="str">
        <f>AD8&amp;" - " &amp;AE8</f>
        <v>062-11 - S’il est possible d’envoyer électroniquement des documents relatifs à une affaire au tribunal, veuillez en décrire les modalités :</v>
      </c>
      <c r="AD8" s="61" t="str">
        <f>"062-11"</f>
        <v>062-11</v>
      </c>
      <c r="AE8" s="61" t="str">
        <f>_xlfn.XLOOKUP('062-10'!AD8,'ICT questions 2022'!A:A,'ICT questions 2022'!C:C)</f>
        <v>S’il est possible d’envoyer électroniquement des documents relatifs à une affaire au tribunal, veuillez en décrire les modalités :</v>
      </c>
    </row>
    <row r="10" spans="2:44" x14ac:dyDescent="0.25">
      <c r="B10" s="121" t="s">
        <v>1717</v>
      </c>
      <c r="C10" s="121"/>
      <c r="D10" s="44"/>
      <c r="E10" s="121" t="s">
        <v>1718</v>
      </c>
      <c r="F10" s="121"/>
      <c r="G10" s="44"/>
      <c r="H10" s="44"/>
      <c r="I10" t="str">
        <f>_xlfn.XLOOKUP(H59,'ICT questions 2022'!$B:$B,'ICT questions 2022'!$D:$D)</f>
        <v>Electronique ou papier</v>
      </c>
      <c r="J10" s="62"/>
      <c r="K10" s="62"/>
      <c r="L10" s="62"/>
      <c r="M10" s="62"/>
      <c r="N10" t="str">
        <f>_xlfn.XLOOKUP(M59,'ICT questions 2022'!$B:$B,'ICT questions 2022'!$D:$D)</f>
        <v>Documents</v>
      </c>
      <c r="O10" s="62"/>
      <c r="P10" s="62"/>
      <c r="Q10" s="62"/>
      <c r="R10" s="62"/>
      <c r="S10" t="str">
        <f>_xlfn.XLOOKUP(R59,'ICT questions 2022'!$B:$B,'ICT questions 2022'!$D:$D)</f>
        <v xml:space="preserve">Intégration des données </v>
      </c>
      <c r="T10" s="62"/>
      <c r="U10" s="62"/>
      <c r="V10" s="62"/>
      <c r="W10" s="62"/>
      <c r="X10" s="62"/>
      <c r="Y10" s="62"/>
      <c r="Z10" s="55" t="s">
        <v>1482</v>
      </c>
      <c r="AA10" s="55" t="s">
        <v>1482</v>
      </c>
      <c r="AB10" s="55" t="s">
        <v>1482</v>
      </c>
      <c r="AD10" s="123" t="s">
        <v>1486</v>
      </c>
      <c r="AE10" s="122" t="s">
        <v>1488</v>
      </c>
      <c r="AF10" s="122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 t="s">
        <v>1491</v>
      </c>
      <c r="AR10" s="122"/>
    </row>
    <row r="11" spans="2:44" x14ac:dyDescent="0.25">
      <c r="B11" s="7"/>
      <c r="C11" s="7"/>
      <c r="E11" s="7"/>
      <c r="F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55"/>
      <c r="AA11" s="55"/>
      <c r="AB11" s="55"/>
      <c r="AD11" s="124"/>
      <c r="AE11" s="126" t="s">
        <v>1487</v>
      </c>
      <c r="AF11" s="128" t="s">
        <v>1459</v>
      </c>
      <c r="AG11" s="126" t="s">
        <v>1487</v>
      </c>
      <c r="AH11" s="128" t="s">
        <v>1459</v>
      </c>
      <c r="AI11" s="126" t="s">
        <v>1487</v>
      </c>
      <c r="AJ11" s="128" t="s">
        <v>1459</v>
      </c>
      <c r="AK11" s="134" t="s">
        <v>1493</v>
      </c>
      <c r="AL11" s="135"/>
      <c r="AM11" s="136"/>
      <c r="AN11" s="137" t="s">
        <v>1494</v>
      </c>
      <c r="AO11" s="138"/>
      <c r="AP11" s="139"/>
      <c r="AQ11" s="132" t="s">
        <v>1489</v>
      </c>
      <c r="AR11" s="130" t="s">
        <v>1490</v>
      </c>
    </row>
    <row r="12" spans="2:44" ht="8.25" customHeight="1" x14ac:dyDescent="0.25">
      <c r="Z12" s="56"/>
      <c r="AA12" s="56"/>
      <c r="AB12" s="56"/>
      <c r="AD12" s="125"/>
      <c r="AE12" s="127"/>
      <c r="AF12" s="129"/>
      <c r="AG12" s="127"/>
      <c r="AH12" s="129"/>
      <c r="AI12" s="127"/>
      <c r="AJ12" s="129"/>
      <c r="AK12" s="22" t="s">
        <v>1492</v>
      </c>
      <c r="AL12" s="22" t="s">
        <v>1441</v>
      </c>
      <c r="AM12" s="22" t="s">
        <v>1495</v>
      </c>
      <c r="AN12" s="11" t="s">
        <v>1492</v>
      </c>
      <c r="AO12" s="11" t="s">
        <v>1441</v>
      </c>
      <c r="AP12" s="11" t="s">
        <v>1495</v>
      </c>
      <c r="AQ12" s="133"/>
      <c r="AR12" s="131"/>
    </row>
    <row r="13" spans="2:44" x14ac:dyDescent="0.25">
      <c r="Z13" s="56"/>
      <c r="AA13" s="56"/>
      <c r="AB13" s="56"/>
      <c r="AD13" s="5"/>
      <c r="AE13" s="5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</row>
    <row r="14" spans="2:44" x14ac:dyDescent="0.25">
      <c r="I14" s="58" t="s">
        <v>1449</v>
      </c>
      <c r="Z14" s="56"/>
      <c r="AA14" s="56"/>
      <c r="AB14" s="56"/>
      <c r="AE14" s="63" t="s">
        <v>1483</v>
      </c>
      <c r="AG14" s="63" t="s">
        <v>1484</v>
      </c>
      <c r="AI14" s="63" t="s">
        <v>1483</v>
      </c>
    </row>
    <row r="15" spans="2:44" ht="30" x14ac:dyDescent="0.25">
      <c r="H15" s="45"/>
      <c r="I15" s="53" t="str">
        <f>I59</f>
        <v>L’envoi papier reste possible</v>
      </c>
      <c r="J15" s="46"/>
      <c r="M15" s="45"/>
      <c r="N15" s="53" t="str">
        <f>N59</f>
        <v>Documents envoyés par un avocat</v>
      </c>
      <c r="O15" s="46"/>
      <c r="R15" s="45"/>
      <c r="S15" s="104" t="str">
        <f>S59</f>
        <v>Les données sont électroniquement transférées vers le SGA</v>
      </c>
      <c r="T15" s="46"/>
      <c r="U15" s="35"/>
      <c r="V15" s="35"/>
      <c r="W15" s="35"/>
      <c r="X15" s="35"/>
      <c r="Y15" s="35"/>
      <c r="Z15" s="66" t="b">
        <v>0</v>
      </c>
      <c r="AA15" s="66" t="b">
        <v>0</v>
      </c>
      <c r="AB15" s="66" t="b">
        <v>0</v>
      </c>
      <c r="AD15" s="26" t="s">
        <v>1449</v>
      </c>
      <c r="AE15" s="36">
        <f>_xlfn.XLOOKUP(H59,Weights!$F:$F,Weights!$M:$M)</f>
        <v>5</v>
      </c>
      <c r="AF15" s="39">
        <f>IF(Z15,AE15, 0)</f>
        <v>0</v>
      </c>
      <c r="AG15" s="36">
        <f>_xlfn.XLOOKUP(M59,Weights!$F:$F,Weights!$M:$M)</f>
        <v>1</v>
      </c>
      <c r="AH15" s="39">
        <f>IF(AA15,AG15, 0)</f>
        <v>0</v>
      </c>
      <c r="AI15" s="36">
        <f>_xlfn.XLOOKUP(R59,Weights!$F:$F,Weights!$M:$M)</f>
        <v>1</v>
      </c>
      <c r="AJ15" s="39">
        <f>IF(AB15,AI15, 0)</f>
        <v>0</v>
      </c>
      <c r="AK15" s="27"/>
      <c r="AL15" s="27"/>
      <c r="AM15" s="27"/>
      <c r="AN15" s="27"/>
      <c r="AO15" s="27"/>
      <c r="AP15" s="27"/>
      <c r="AQ15" s="27"/>
      <c r="AR15" s="28"/>
    </row>
    <row r="16" spans="2:44" ht="30" x14ac:dyDescent="0.25">
      <c r="H16" s="47"/>
      <c r="I16" s="52" t="str">
        <f>I60</f>
        <v>L’envoi papier n’est plus possible (l’envoi électronique est la seule option)</v>
      </c>
      <c r="J16" s="48"/>
      <c r="K16" s="51"/>
      <c r="M16" s="47"/>
      <c r="N16" s="52" t="str">
        <f>N60</f>
        <v>Documents envoyés par une partie non représentée par un avocat</v>
      </c>
      <c r="O16" s="48"/>
      <c r="P16" s="51"/>
      <c r="R16" s="47"/>
      <c r="S16" s="103" t="str">
        <f>S60</f>
        <v>Les données sont manuellement réintroduites dans le SGA</v>
      </c>
      <c r="T16" s="48"/>
      <c r="U16" s="51"/>
      <c r="V16" s="35"/>
      <c r="W16" s="35"/>
      <c r="X16" s="35"/>
      <c r="Y16" s="35"/>
      <c r="Z16" s="66" t="b">
        <v>0</v>
      </c>
      <c r="AA16" s="66" t="b">
        <v>0</v>
      </c>
      <c r="AB16" s="66" t="b">
        <v>0</v>
      </c>
      <c r="AD16" s="29"/>
      <c r="AE16" s="37">
        <f>_xlfn.XLOOKUP(H60,Weights!$F:$F,Weights!$M:$M)</f>
        <v>6</v>
      </c>
      <c r="AF16" s="40">
        <f>IF(Z16,AE16, 0)</f>
        <v>0</v>
      </c>
      <c r="AG16" s="37">
        <f>_xlfn.XLOOKUP(M60,Weights!$F:$F,Weights!$M:$M)</f>
        <v>1</v>
      </c>
      <c r="AH16" s="40">
        <f>IF(AA16,AG16, 0)</f>
        <v>0</v>
      </c>
      <c r="AI16" s="37">
        <f>_xlfn.XLOOKUP(R60,Weights!$F:$F,Weights!$M:$M)</f>
        <v>0</v>
      </c>
      <c r="AJ16" s="40">
        <f>IF(AB16,AI16, 0)</f>
        <v>0</v>
      </c>
      <c r="AK16" s="30"/>
      <c r="AL16" s="30"/>
      <c r="AM16" s="30"/>
      <c r="AN16" s="30"/>
      <c r="AO16" s="30"/>
      <c r="AP16" s="30"/>
      <c r="AQ16" s="30"/>
      <c r="AR16" s="31"/>
    </row>
    <row r="17" spans="8:44" x14ac:dyDescent="0.25">
      <c r="H17" s="47"/>
      <c r="I17" s="52" t="str">
        <f>I61</f>
        <v>Double envoi (l’envoi papier doit accompagner l’envoi électronique)</v>
      </c>
      <c r="J17" s="48"/>
      <c r="K17" s="51"/>
      <c r="M17" s="47"/>
      <c r="N17" s="52" t="str">
        <f>N61</f>
        <v>Documents envoyés par une autre personne/institution</v>
      </c>
      <c r="O17" s="48"/>
      <c r="P17" s="51"/>
      <c r="R17" s="47"/>
      <c r="S17" s="103" t="str">
        <f t="shared" ref="S17" si="0">S61</f>
        <v>NAP – l’envoi électronique n’est pas possible</v>
      </c>
      <c r="T17" s="48"/>
      <c r="U17" s="51"/>
      <c r="V17" s="35"/>
      <c r="W17" s="35"/>
      <c r="X17" s="35"/>
      <c r="Y17" s="35"/>
      <c r="Z17" s="66" t="b">
        <v>0</v>
      </c>
      <c r="AA17" s="66" t="b">
        <v>0</v>
      </c>
      <c r="AB17" s="66" t="b">
        <v>0</v>
      </c>
      <c r="AD17" s="29"/>
      <c r="AE17" s="37">
        <f>_xlfn.XLOOKUP(H61,Weights!$F:$F,Weights!$M:$M)</f>
        <v>4</v>
      </c>
      <c r="AF17" s="40">
        <f>IF(Z17,AE17, 0)</f>
        <v>0</v>
      </c>
      <c r="AG17" s="37">
        <f>_xlfn.XLOOKUP(M61,Weights!$F:$F,Weights!$M:$M)</f>
        <v>0.5</v>
      </c>
      <c r="AH17" s="40">
        <f>IF(AA17,AG17, 0)</f>
        <v>0</v>
      </c>
      <c r="AI17" s="37">
        <f>_xlfn.XLOOKUP(R61,Weights!$F:$F,Weights!$M:$M)</f>
        <v>0</v>
      </c>
      <c r="AJ17" s="40">
        <f>IF(AB17,AI17, 0)</f>
        <v>0</v>
      </c>
      <c r="AK17" s="30"/>
      <c r="AL17" s="30"/>
      <c r="AM17" s="30"/>
      <c r="AN17" s="30"/>
      <c r="AO17" s="30"/>
      <c r="AP17" s="30"/>
      <c r="AQ17" s="30"/>
      <c r="AR17" s="31"/>
    </row>
    <row r="18" spans="8:44" x14ac:dyDescent="0.25">
      <c r="H18" s="47"/>
      <c r="I18" s="52" t="str">
        <f>I62</f>
        <v xml:space="preserve">NAP – l’envoi électronique n’est pas possible </v>
      </c>
      <c r="J18" s="48"/>
      <c r="K18" s="51"/>
      <c r="M18" s="47"/>
      <c r="N18" s="52" t="str">
        <f>N62</f>
        <v>NAP –  l’envoi électronique n’est pas possible</v>
      </c>
      <c r="O18" s="48"/>
      <c r="P18" s="51"/>
      <c r="R18" s="47"/>
      <c r="S18" s="103" t="s">
        <v>1457</v>
      </c>
      <c r="T18" s="48"/>
      <c r="U18" s="51"/>
      <c r="V18" s="35"/>
      <c r="W18" s="35"/>
      <c r="X18" s="35"/>
      <c r="Y18" s="35"/>
      <c r="Z18" s="66" t="b">
        <v>0</v>
      </c>
      <c r="AA18" s="66" t="b">
        <v>0</v>
      </c>
      <c r="AB18" s="66" t="b">
        <v>0</v>
      </c>
      <c r="AD18" s="29"/>
      <c r="AE18" s="37">
        <f>_xlfn.XLOOKUP(H62,Weights!$F:$F,Weights!$M:$M)</f>
        <v>0</v>
      </c>
      <c r="AF18" s="40">
        <f>IF(Z18,AE18, 0)</f>
        <v>0</v>
      </c>
      <c r="AG18" s="37">
        <f>_xlfn.XLOOKUP(M62,Weights!$F:$F,Weights!$M:$M)</f>
        <v>0</v>
      </c>
      <c r="AH18" s="40">
        <f>IF(AA18,AG18, 0)</f>
        <v>0</v>
      </c>
      <c r="AI18" s="37">
        <v>0</v>
      </c>
      <c r="AJ18" s="40">
        <f>IF(AB18,AI18, 0)</f>
        <v>0</v>
      </c>
      <c r="AK18" s="30"/>
      <c r="AL18" s="30"/>
      <c r="AM18" s="30"/>
      <c r="AN18" s="30"/>
      <c r="AO18" s="30"/>
      <c r="AP18" s="30"/>
      <c r="AQ18" s="30"/>
      <c r="AR18" s="31"/>
    </row>
    <row r="19" spans="8:44" x14ac:dyDescent="0.25">
      <c r="H19" s="47"/>
      <c r="I19" s="52" t="s">
        <v>1457</v>
      </c>
      <c r="J19" s="48"/>
      <c r="K19" s="51"/>
      <c r="M19" s="47"/>
      <c r="N19" s="52" t="s">
        <v>1457</v>
      </c>
      <c r="O19" s="48"/>
      <c r="P19" s="51"/>
      <c r="R19" s="47"/>
      <c r="S19" s="52"/>
      <c r="T19" s="48"/>
      <c r="U19" s="51"/>
      <c r="V19" s="35"/>
      <c r="W19" s="35"/>
      <c r="X19" s="35"/>
      <c r="Y19" s="35"/>
      <c r="Z19" s="66" t="b">
        <v>0</v>
      </c>
      <c r="AA19" s="66" t="b">
        <v>0</v>
      </c>
      <c r="AB19" s="66"/>
      <c r="AD19" s="29"/>
      <c r="AE19" s="37">
        <v>0</v>
      </c>
      <c r="AF19" s="40">
        <f>IF(Z19,AE19, 0)</f>
        <v>0</v>
      </c>
      <c r="AG19" s="37">
        <v>0</v>
      </c>
      <c r="AH19" s="40">
        <f>IF(AA19,AG19, 0)</f>
        <v>0</v>
      </c>
      <c r="AI19" s="37"/>
      <c r="AJ19" s="40"/>
      <c r="AK19" s="30"/>
      <c r="AL19" s="30"/>
      <c r="AM19" s="30"/>
      <c r="AN19" s="30"/>
      <c r="AO19" s="30"/>
      <c r="AP19" s="30"/>
      <c r="AQ19" s="30"/>
      <c r="AR19" s="31"/>
    </row>
    <row r="20" spans="8:44" x14ac:dyDescent="0.25">
      <c r="H20" s="47"/>
      <c r="I20" s="52"/>
      <c r="J20" s="48"/>
      <c r="K20" s="51"/>
      <c r="M20" s="47"/>
      <c r="N20" s="52"/>
      <c r="O20" s="48"/>
      <c r="P20" s="51"/>
      <c r="R20" s="47"/>
      <c r="S20" s="52"/>
      <c r="T20" s="48"/>
      <c r="U20" s="51"/>
      <c r="V20" s="35"/>
      <c r="W20" s="35"/>
      <c r="X20" s="35"/>
      <c r="Y20" s="35"/>
      <c r="Z20" s="66"/>
      <c r="AA20" s="66"/>
      <c r="AB20" s="66"/>
      <c r="AD20" s="29"/>
      <c r="AE20" s="37"/>
      <c r="AF20" s="41"/>
      <c r="AG20" s="37"/>
      <c r="AH20" s="41"/>
      <c r="AI20" s="37"/>
      <c r="AJ20" s="40"/>
      <c r="AK20" s="30"/>
      <c r="AL20" s="30"/>
      <c r="AM20" s="30"/>
      <c r="AN20" s="30"/>
      <c r="AO20" s="30"/>
      <c r="AP20" s="30"/>
      <c r="AQ20" s="30"/>
      <c r="AR20" s="31"/>
    </row>
    <row r="21" spans="8:44" x14ac:dyDescent="0.25">
      <c r="H21" s="47"/>
      <c r="I21" s="52"/>
      <c r="J21" s="48"/>
      <c r="K21" s="51"/>
      <c r="M21" s="47"/>
      <c r="N21" s="52"/>
      <c r="O21" s="48"/>
      <c r="P21" s="51"/>
      <c r="R21" s="47"/>
      <c r="S21" s="52"/>
      <c r="T21" s="48"/>
      <c r="U21" s="51"/>
      <c r="V21" s="35"/>
      <c r="W21" s="35"/>
      <c r="X21" s="35"/>
      <c r="Y21" s="35"/>
      <c r="Z21" s="66"/>
      <c r="AA21" s="66"/>
      <c r="AB21" s="66"/>
      <c r="AD21" s="29"/>
      <c r="AE21" s="37"/>
      <c r="AF21" s="41"/>
      <c r="AG21" s="37"/>
      <c r="AH21" s="41"/>
      <c r="AI21" s="37"/>
      <c r="AJ21" s="40"/>
      <c r="AK21" s="30"/>
      <c r="AL21" s="30"/>
      <c r="AM21" s="30"/>
      <c r="AN21" s="30"/>
      <c r="AO21" s="30"/>
      <c r="AP21" s="30"/>
      <c r="AQ21" s="30"/>
      <c r="AR21" s="31"/>
    </row>
    <row r="22" spans="8:44" x14ac:dyDescent="0.25">
      <c r="H22" s="49"/>
      <c r="I22" s="54"/>
      <c r="J22" s="50"/>
      <c r="K22" s="51"/>
      <c r="M22" s="49"/>
      <c r="N22" s="54"/>
      <c r="O22" s="50"/>
      <c r="P22" s="51"/>
      <c r="R22" s="49"/>
      <c r="S22" s="54"/>
      <c r="T22" s="50"/>
      <c r="U22" s="51"/>
      <c r="V22" s="35"/>
      <c r="W22" s="35"/>
      <c r="X22" s="35"/>
      <c r="Y22" s="35"/>
      <c r="Z22" s="66"/>
      <c r="AA22" s="66"/>
      <c r="AB22" s="66"/>
      <c r="AD22" s="32"/>
      <c r="AE22" s="38">
        <f>IF(AE14="MAX", MAX(AE15:AE21), IF(AE14="SUM", SUM(AE15:AE21), "ERROR"))</f>
        <v>6</v>
      </c>
      <c r="AF22" s="42">
        <f>IF(AE14="MAX", MAX(AF15:AF21), IF(AE14="SUM", SUM(AF15:AF21), "ERROR"))</f>
        <v>0</v>
      </c>
      <c r="AG22" s="38">
        <f>IF(AG14="MAX", MAX(AG15:AG21), IF(AG14="SUM", SUM(AG15:AG21), "ERROR"))</f>
        <v>2.5</v>
      </c>
      <c r="AH22" s="42">
        <f>IF(AG14="MAX", MAX(AH15:AH21), IF(AG14="SUM", SUM(AH15:AH21), "ERROR"))</f>
        <v>0</v>
      </c>
      <c r="AI22" s="38">
        <f>IF(AI14="MAX", MAX(AI15:AI21), IF(AI14="SUM", SUM(AI15:AI21), "ERROR"))</f>
        <v>1</v>
      </c>
      <c r="AJ22" s="42">
        <f>IF(AI14="MAX", MAX(AJ15:AJ21), IF(AI14="SUM", SUM(AJ15:AJ21), "ERROR"))</f>
        <v>0</v>
      </c>
      <c r="AK22" s="33"/>
      <c r="AL22" s="33"/>
      <c r="AM22" s="33"/>
      <c r="AN22" s="33"/>
      <c r="AO22" s="33"/>
      <c r="AP22" s="33"/>
      <c r="AQ22" s="33"/>
      <c r="AR22" s="34"/>
    </row>
    <row r="23" spans="8:44" x14ac:dyDescent="0.25">
      <c r="I23" s="51"/>
      <c r="J23" s="51"/>
      <c r="K23" s="51"/>
      <c r="N23" s="51"/>
      <c r="O23" s="51"/>
      <c r="P23" s="51"/>
      <c r="S23" s="51"/>
      <c r="T23" s="51"/>
      <c r="U23" s="51"/>
      <c r="V23" s="35"/>
      <c r="W23" s="35"/>
      <c r="X23" s="35"/>
      <c r="Y23" s="35"/>
      <c r="Z23" s="66"/>
      <c r="AA23" s="66"/>
      <c r="AB23" s="66"/>
      <c r="AD23" s="15" t="s">
        <v>1484</v>
      </c>
      <c r="AE23" s="13" cm="1">
        <f t="array" ref="AE23">IF(AD23="SUM", SUM(AE22,AG22,AI22), IF(AD23=AVERAGE, AVERAGE(AE22,AG22,AI22), "ERROR"))</f>
        <v>9.5</v>
      </c>
      <c r="AF23" s="14" cm="1">
        <f t="array" ref="AF23">IF(AD23="SUM", SUM(AF22,AH22,AJ22), IF(AD23=AVERAGE, AVERAGE(AF22,AH22,AJ22), "ERROR"))</f>
        <v>0</v>
      </c>
      <c r="AG23" s="43"/>
      <c r="AH23" s="43"/>
      <c r="AI23" s="43"/>
      <c r="AJ23" s="43"/>
      <c r="AK23" s="64">
        <v>0</v>
      </c>
      <c r="AL23" s="23" t="str">
        <f>_xlfn.XLOOKUP(AK23, RatesWeights[Index], RatesWeights[Weight], "ERROR")</f>
        <v>ERROR</v>
      </c>
      <c r="AM23" s="8" t="e">
        <f>AF23*AL23</f>
        <v>#VALUE!</v>
      </c>
      <c r="AN23" s="65">
        <v>0</v>
      </c>
      <c r="AO23" s="12" t="str">
        <f>_xlfn.XLOOKUP(AN23, RatesWeights[Index], RatesWeights[Weight], "ERROR")</f>
        <v>ERROR</v>
      </c>
      <c r="AP23" s="9" t="e">
        <f>AM23*AO23</f>
        <v>#VALUE!</v>
      </c>
      <c r="AQ23" s="24" t="e">
        <f>AM23/AE23*10</f>
        <v>#VALUE!</v>
      </c>
      <c r="AR23" s="10" t="e">
        <f>AP23/AE23*10</f>
        <v>#VALUE!</v>
      </c>
    </row>
    <row r="24" spans="8:44" x14ac:dyDescent="0.25">
      <c r="M24" s="35"/>
      <c r="N24" s="35"/>
      <c r="O24" s="35"/>
      <c r="P24" s="35"/>
      <c r="R24" s="35"/>
      <c r="S24" s="35"/>
      <c r="T24" s="35"/>
      <c r="U24" s="35"/>
      <c r="V24" s="35"/>
      <c r="W24" s="35"/>
      <c r="X24" s="35"/>
      <c r="Y24" s="35"/>
      <c r="Z24" s="66"/>
      <c r="AA24" s="66"/>
      <c r="AB24" s="66"/>
    </row>
    <row r="25" spans="8:44" x14ac:dyDescent="0.25">
      <c r="I25" s="58" t="s">
        <v>1451</v>
      </c>
      <c r="M25" s="35"/>
      <c r="N25" s="35"/>
      <c r="O25" s="35"/>
      <c r="P25" s="35"/>
      <c r="R25" s="35"/>
      <c r="S25" s="35"/>
      <c r="T25" s="35"/>
      <c r="U25" s="35"/>
      <c r="V25" s="35"/>
      <c r="W25" s="35"/>
      <c r="X25" s="35"/>
      <c r="Y25" s="35"/>
      <c r="Z25" s="66"/>
      <c r="AA25" s="66"/>
      <c r="AB25" s="66"/>
      <c r="AE25" s="63" t="s">
        <v>1483</v>
      </c>
      <c r="AG25" s="63" t="s">
        <v>1484</v>
      </c>
      <c r="AI25" s="63" t="s">
        <v>1483</v>
      </c>
    </row>
    <row r="26" spans="8:44" ht="30" x14ac:dyDescent="0.25">
      <c r="H26" s="45"/>
      <c r="I26" s="53" t="str">
        <f>I59</f>
        <v>L’envoi papier reste possible</v>
      </c>
      <c r="J26" s="46"/>
      <c r="M26" s="45"/>
      <c r="N26" s="53" t="str">
        <f>N59</f>
        <v>Documents envoyés par un avocat</v>
      </c>
      <c r="O26" s="46"/>
      <c r="R26" s="45"/>
      <c r="S26" s="104" t="str">
        <f>S59</f>
        <v>Les données sont électroniquement transférées vers le SGA</v>
      </c>
      <c r="T26" s="46"/>
      <c r="U26" s="35"/>
      <c r="V26" s="35"/>
      <c r="W26" s="35"/>
      <c r="X26" s="35"/>
      <c r="Y26" s="35"/>
      <c r="Z26" s="66" t="b">
        <v>0</v>
      </c>
      <c r="AA26" s="66" t="b">
        <v>0</v>
      </c>
      <c r="AB26" s="66" t="b">
        <v>0</v>
      </c>
      <c r="AD26" s="26" t="s">
        <v>1451</v>
      </c>
      <c r="AE26" s="36">
        <f>_xlfn.XLOOKUP(H68,Weights!$F:$F,Weights!$M:$M)</f>
        <v>5</v>
      </c>
      <c r="AF26" s="39">
        <f>IF(Z26,AE26, 0)</f>
        <v>0</v>
      </c>
      <c r="AG26" s="36">
        <f>_xlfn.XLOOKUP(M68,Weights!$F:$F,Weights!$M:$M)</f>
        <v>1</v>
      </c>
      <c r="AH26" s="39">
        <f>IF(AA26,AG26, 0)</f>
        <v>0</v>
      </c>
      <c r="AI26" s="36">
        <f>_xlfn.XLOOKUP(R68,Weights!$F:$F,Weights!$M:$M)</f>
        <v>1</v>
      </c>
      <c r="AJ26" s="39">
        <f>IF(AB26,AI26, 0)</f>
        <v>0</v>
      </c>
      <c r="AK26" s="27"/>
      <c r="AL26" s="27"/>
      <c r="AM26" s="27"/>
      <c r="AN26" s="27"/>
      <c r="AO26" s="27"/>
      <c r="AP26" s="27"/>
      <c r="AQ26" s="27"/>
      <c r="AR26" s="28"/>
    </row>
    <row r="27" spans="8:44" ht="30" x14ac:dyDescent="0.25">
      <c r="H27" s="47"/>
      <c r="I27" s="52" t="str">
        <f>I60</f>
        <v>L’envoi papier n’est plus possible (l’envoi électronique est la seule option)</v>
      </c>
      <c r="J27" s="48"/>
      <c r="K27" s="51"/>
      <c r="M27" s="47"/>
      <c r="N27" s="52" t="str">
        <f>N60</f>
        <v>Documents envoyés par une partie non représentée par un avocat</v>
      </c>
      <c r="O27" s="48"/>
      <c r="P27" s="51"/>
      <c r="R27" s="47"/>
      <c r="S27" s="103" t="str">
        <f t="shared" ref="S27:S28" si="1">S60</f>
        <v>Les données sont manuellement réintroduites dans le SGA</v>
      </c>
      <c r="T27" s="48"/>
      <c r="U27" s="51"/>
      <c r="V27" s="35"/>
      <c r="W27" s="35"/>
      <c r="X27" s="35"/>
      <c r="Y27" s="35"/>
      <c r="Z27" s="66" t="b">
        <v>0</v>
      </c>
      <c r="AA27" s="66" t="b">
        <v>0</v>
      </c>
      <c r="AB27" s="66" t="b">
        <v>0</v>
      </c>
      <c r="AD27" s="29"/>
      <c r="AE27" s="37">
        <f>_xlfn.XLOOKUP(H69,Weights!$F:$F,Weights!$M:$M)</f>
        <v>6</v>
      </c>
      <c r="AF27" s="40">
        <f>IF(Z27,AE27, 0)</f>
        <v>0</v>
      </c>
      <c r="AG27" s="37">
        <f>_xlfn.XLOOKUP(M69,Weights!$F:$F,Weights!$M:$M)</f>
        <v>1</v>
      </c>
      <c r="AH27" s="40">
        <f>IF(AA27,AG27, 0)</f>
        <v>0</v>
      </c>
      <c r="AI27" s="37">
        <f>_xlfn.XLOOKUP(R69,Weights!$F:$F,Weights!$M:$M)</f>
        <v>0</v>
      </c>
      <c r="AJ27" s="40">
        <f>IF(AB27,AI27, 0)</f>
        <v>0</v>
      </c>
      <c r="AK27" s="30"/>
      <c r="AL27" s="30"/>
      <c r="AM27" s="30"/>
      <c r="AN27" s="30"/>
      <c r="AO27" s="30"/>
      <c r="AP27" s="30"/>
      <c r="AQ27" s="30"/>
      <c r="AR27" s="31"/>
    </row>
    <row r="28" spans="8:44" x14ac:dyDescent="0.25">
      <c r="H28" s="47"/>
      <c r="I28" s="52" t="str">
        <f>I61</f>
        <v>Double envoi (l’envoi papier doit accompagner l’envoi électronique)</v>
      </c>
      <c r="J28" s="48"/>
      <c r="K28" s="51"/>
      <c r="M28" s="47"/>
      <c r="N28" s="52" t="str">
        <f>N61</f>
        <v>Documents envoyés par une autre personne/institution</v>
      </c>
      <c r="O28" s="48"/>
      <c r="P28" s="51"/>
      <c r="R28" s="47"/>
      <c r="S28" s="103" t="str">
        <f t="shared" si="1"/>
        <v>NAP – l’envoi électronique n’est pas possible</v>
      </c>
      <c r="T28" s="48"/>
      <c r="U28" s="51"/>
      <c r="V28" s="35"/>
      <c r="W28" s="35"/>
      <c r="X28" s="35"/>
      <c r="Y28" s="35"/>
      <c r="Z28" s="66" t="b">
        <v>0</v>
      </c>
      <c r="AA28" s="66" t="b">
        <v>0</v>
      </c>
      <c r="AB28" s="66" t="b">
        <v>0</v>
      </c>
      <c r="AD28" s="29"/>
      <c r="AE28" s="37">
        <f>_xlfn.XLOOKUP(H70,Weights!$F:$F,Weights!$M:$M)</f>
        <v>4</v>
      </c>
      <c r="AF28" s="40">
        <f>IF(Z28,AE28, 0)</f>
        <v>0</v>
      </c>
      <c r="AG28" s="37">
        <f>_xlfn.XLOOKUP(M70,Weights!$F:$F,Weights!$M:$M)</f>
        <v>0.5</v>
      </c>
      <c r="AH28" s="40">
        <f>IF(AA28,AG28, 0)</f>
        <v>0</v>
      </c>
      <c r="AI28" s="37">
        <f>_xlfn.XLOOKUP(R70,Weights!$F:$F,Weights!$M:$M)</f>
        <v>0</v>
      </c>
      <c r="AJ28" s="40">
        <f>IF(AB28,AI28, 0)</f>
        <v>0</v>
      </c>
      <c r="AK28" s="30"/>
      <c r="AL28" s="30"/>
      <c r="AM28" s="30"/>
      <c r="AN28" s="30"/>
      <c r="AO28" s="30"/>
      <c r="AP28" s="30"/>
      <c r="AQ28" s="30"/>
      <c r="AR28" s="31"/>
    </row>
    <row r="29" spans="8:44" x14ac:dyDescent="0.25">
      <c r="H29" s="47"/>
      <c r="I29" s="52" t="str">
        <f>I62</f>
        <v xml:space="preserve">NAP – l’envoi électronique n’est pas possible </v>
      </c>
      <c r="J29" s="48"/>
      <c r="K29" s="51"/>
      <c r="M29" s="47"/>
      <c r="N29" s="52" t="str">
        <f>N62</f>
        <v>NAP –  l’envoi électronique n’est pas possible</v>
      </c>
      <c r="O29" s="48"/>
      <c r="P29" s="51"/>
      <c r="R29" s="47"/>
      <c r="S29" s="103" t="s">
        <v>1457</v>
      </c>
      <c r="T29" s="48"/>
      <c r="U29" s="51"/>
      <c r="V29" s="35"/>
      <c r="W29" s="35"/>
      <c r="X29" s="35"/>
      <c r="Y29" s="35"/>
      <c r="Z29" s="66" t="b">
        <v>0</v>
      </c>
      <c r="AA29" s="66" t="b">
        <v>0</v>
      </c>
      <c r="AB29" s="66" t="b">
        <v>0</v>
      </c>
      <c r="AD29" s="29"/>
      <c r="AE29" s="37">
        <f>_xlfn.XLOOKUP(H71,Weights!$F:$F,Weights!$M:$M)</f>
        <v>0</v>
      </c>
      <c r="AF29" s="40">
        <f>IF(Z29,AE29, 0)</f>
        <v>0</v>
      </c>
      <c r="AG29" s="37">
        <f>_xlfn.XLOOKUP(M71,Weights!$F:$F,Weights!$M:$M)</f>
        <v>0</v>
      </c>
      <c r="AH29" s="40">
        <f>IF(AA29,AG29, 0)</f>
        <v>0</v>
      </c>
      <c r="AI29" s="37">
        <v>0</v>
      </c>
      <c r="AJ29" s="40">
        <f>IF(AB29,AI29, 0)</f>
        <v>0</v>
      </c>
      <c r="AK29" s="30"/>
      <c r="AL29" s="30"/>
      <c r="AM29" s="30"/>
      <c r="AN29" s="30"/>
      <c r="AO29" s="30"/>
      <c r="AP29" s="30"/>
      <c r="AQ29" s="30"/>
      <c r="AR29" s="31"/>
    </row>
    <row r="30" spans="8:44" x14ac:dyDescent="0.25">
      <c r="H30" s="47"/>
      <c r="I30" s="52" t="s">
        <v>1457</v>
      </c>
      <c r="J30" s="48"/>
      <c r="K30" s="51"/>
      <c r="M30" s="47"/>
      <c r="N30" s="52" t="s">
        <v>1457</v>
      </c>
      <c r="O30" s="48"/>
      <c r="P30" s="51"/>
      <c r="R30" s="47"/>
      <c r="S30" s="52"/>
      <c r="T30" s="48"/>
      <c r="U30" s="51"/>
      <c r="V30" s="35"/>
      <c r="W30" s="35"/>
      <c r="X30" s="35"/>
      <c r="Y30" s="35"/>
      <c r="Z30" s="66" t="b">
        <v>0</v>
      </c>
      <c r="AA30" s="66" t="b">
        <v>0</v>
      </c>
      <c r="AB30" s="66"/>
      <c r="AD30" s="29"/>
      <c r="AE30" s="37">
        <f>AE19</f>
        <v>0</v>
      </c>
      <c r="AF30" s="40">
        <f>IF(Z30,AE30, 0)</f>
        <v>0</v>
      </c>
      <c r="AG30" s="37">
        <v>0</v>
      </c>
      <c r="AH30" s="40">
        <f>IF(AA30,AG30, 0)</f>
        <v>0</v>
      </c>
      <c r="AI30" s="37"/>
      <c r="AJ30" s="40"/>
      <c r="AK30" s="30"/>
      <c r="AL30" s="30"/>
      <c r="AM30" s="30"/>
      <c r="AN30" s="30"/>
      <c r="AO30" s="30"/>
      <c r="AP30" s="30"/>
      <c r="AQ30" s="30"/>
      <c r="AR30" s="31"/>
    </row>
    <row r="31" spans="8:44" x14ac:dyDescent="0.25">
      <c r="H31" s="47"/>
      <c r="I31" s="52"/>
      <c r="J31" s="48"/>
      <c r="K31" s="51"/>
      <c r="M31" s="47"/>
      <c r="N31" s="52"/>
      <c r="O31" s="48"/>
      <c r="P31" s="51"/>
      <c r="R31" s="47"/>
      <c r="S31" s="52"/>
      <c r="T31" s="48"/>
      <c r="U31" s="51"/>
      <c r="V31" s="35"/>
      <c r="W31" s="35"/>
      <c r="X31" s="35"/>
      <c r="Y31" s="35"/>
      <c r="Z31" s="66"/>
      <c r="AA31" s="66"/>
      <c r="AB31" s="66"/>
      <c r="AD31" s="29"/>
      <c r="AE31" s="37"/>
      <c r="AF31" s="41"/>
      <c r="AG31" s="37"/>
      <c r="AH31" s="41"/>
      <c r="AI31" s="37"/>
      <c r="AJ31" s="40"/>
      <c r="AK31" s="30"/>
      <c r="AL31" s="30"/>
      <c r="AM31" s="30"/>
      <c r="AN31" s="30"/>
      <c r="AO31" s="30"/>
      <c r="AP31" s="30"/>
      <c r="AQ31" s="30"/>
      <c r="AR31" s="31"/>
    </row>
    <row r="32" spans="8:44" x14ac:dyDescent="0.25">
      <c r="H32" s="47"/>
      <c r="I32" s="52"/>
      <c r="J32" s="48"/>
      <c r="K32" s="51"/>
      <c r="M32" s="47"/>
      <c r="N32" s="52"/>
      <c r="O32" s="48"/>
      <c r="P32" s="51"/>
      <c r="R32" s="47"/>
      <c r="S32" s="52"/>
      <c r="T32" s="48"/>
      <c r="U32" s="51"/>
      <c r="V32" s="35"/>
      <c r="W32" s="35"/>
      <c r="X32" s="35"/>
      <c r="Y32" s="35"/>
      <c r="Z32" s="66"/>
      <c r="AA32" s="66"/>
      <c r="AB32" s="66"/>
      <c r="AD32" s="29"/>
      <c r="AE32" s="37"/>
      <c r="AF32" s="41"/>
      <c r="AG32" s="37"/>
      <c r="AH32" s="41"/>
      <c r="AI32" s="37"/>
      <c r="AJ32" s="40"/>
      <c r="AK32" s="30"/>
      <c r="AL32" s="30"/>
      <c r="AM32" s="30"/>
      <c r="AN32" s="30"/>
      <c r="AO32" s="30"/>
      <c r="AP32" s="30"/>
      <c r="AQ32" s="30"/>
      <c r="AR32" s="31"/>
    </row>
    <row r="33" spans="8:44" x14ac:dyDescent="0.25">
      <c r="H33" s="49"/>
      <c r="I33" s="54"/>
      <c r="J33" s="50"/>
      <c r="K33" s="51"/>
      <c r="M33" s="49"/>
      <c r="N33" s="54"/>
      <c r="O33" s="50"/>
      <c r="P33" s="51"/>
      <c r="R33" s="49"/>
      <c r="S33" s="54"/>
      <c r="T33" s="50"/>
      <c r="U33" s="51"/>
      <c r="V33" s="35"/>
      <c r="W33" s="35"/>
      <c r="X33" s="35"/>
      <c r="Y33" s="35"/>
      <c r="Z33" s="66"/>
      <c r="AA33" s="66"/>
      <c r="AB33" s="66"/>
      <c r="AD33" s="32"/>
      <c r="AE33" s="38">
        <f>IF(AE25="MAX", MAX(AE26:AE32), IF(AE25="SUM", SUM(AE26:AE32), "ERROR"))</f>
        <v>6</v>
      </c>
      <c r="AF33" s="42">
        <f>IF(AE25="MAX", MAX(AF26:AF32), IF(AE25="SUM", SUM(AF26:AF32), "ERROR"))</f>
        <v>0</v>
      </c>
      <c r="AG33" s="38">
        <f>IF(AG25="MAX", MAX(AG26:AG32), IF(AG25="SUM", SUM(AG26:AG32), "ERROR"))</f>
        <v>2.5</v>
      </c>
      <c r="AH33" s="42">
        <f>IF(AG25="MAX", MAX(AH26:AH32), IF(AG25="SUM", SUM(AH26:AH32), "ERROR"))</f>
        <v>0</v>
      </c>
      <c r="AI33" s="38">
        <f>IF(AI25="MAX", MAX(AI26:AI32), IF(AI25="SUM", SUM(AI26:AI32), "ERROR"))</f>
        <v>1</v>
      </c>
      <c r="AJ33" s="42">
        <f>IF(AI25="MAX", MAX(AJ26:AJ32), IF(AI25="SUM", SUM(AJ26:AJ32), "ERROR"))</f>
        <v>0</v>
      </c>
      <c r="AK33" s="33"/>
      <c r="AL33" s="33"/>
      <c r="AM33" s="33"/>
      <c r="AN33" s="33"/>
      <c r="AO33" s="33"/>
      <c r="AP33" s="33"/>
      <c r="AQ33" s="33"/>
      <c r="AR33" s="34"/>
    </row>
    <row r="34" spans="8:44" ht="12.95" customHeight="1" x14ac:dyDescent="0.25">
      <c r="I34" s="51"/>
      <c r="J34" s="51"/>
      <c r="K34" s="51"/>
      <c r="N34" s="51"/>
      <c r="O34" s="51"/>
      <c r="P34" s="51"/>
      <c r="S34" s="51"/>
      <c r="T34" s="51"/>
      <c r="U34" s="51"/>
      <c r="V34" s="35"/>
      <c r="W34" s="35"/>
      <c r="X34" s="35"/>
      <c r="Y34" s="35"/>
      <c r="Z34" s="66"/>
      <c r="AA34" s="66"/>
      <c r="AB34" s="66"/>
      <c r="AD34" s="15" t="s">
        <v>1484</v>
      </c>
      <c r="AE34" s="13" cm="1">
        <f t="array" ref="AE34">IF(AD34="SUM", SUM(AE33,AG33,AI33), IF(AD34=AVERAGE, AVERAGE(AE33,AG33,AI33), "ERROR"))</f>
        <v>9.5</v>
      </c>
      <c r="AF34" s="14" cm="1">
        <f t="array" ref="AF34">IF(AD34="SUM", SUM(AF33,AH33,AJ33), IF(AD34=AVERAGE, AVERAGE(AF33,AH33,AJ33), "ERROR"))</f>
        <v>0</v>
      </c>
      <c r="AG34" s="43"/>
      <c r="AH34" s="43"/>
      <c r="AI34" s="43"/>
      <c r="AJ34" s="43"/>
      <c r="AK34" s="64">
        <v>0</v>
      </c>
      <c r="AL34" s="23" t="str">
        <f>_xlfn.XLOOKUP(AK34, RatesWeights[Index], RatesWeights[Weight], "ERROR")</f>
        <v>ERROR</v>
      </c>
      <c r="AM34" s="8" t="e">
        <f>AF34*AL34</f>
        <v>#VALUE!</v>
      </c>
      <c r="AN34" s="65">
        <v>0</v>
      </c>
      <c r="AO34" s="12" t="str">
        <f>_xlfn.XLOOKUP(AN34, RatesWeights[Index], RatesWeights[Weight], "ERROR")</f>
        <v>ERROR</v>
      </c>
      <c r="AP34" s="9" t="e">
        <f>AM34*AO34</f>
        <v>#VALUE!</v>
      </c>
      <c r="AQ34" s="24" t="e">
        <f>AM34/AE34*10</f>
        <v>#VALUE!</v>
      </c>
      <c r="AR34" s="10" t="e">
        <f>AP34/AE34*10</f>
        <v>#VALUE!</v>
      </c>
    </row>
    <row r="35" spans="8:44" x14ac:dyDescent="0.25">
      <c r="M35" s="35"/>
      <c r="N35" s="35"/>
      <c r="O35" s="35"/>
      <c r="P35" s="35"/>
      <c r="R35" s="35"/>
      <c r="S35" s="35"/>
      <c r="T35" s="35"/>
      <c r="U35" s="35"/>
      <c r="V35" s="35"/>
      <c r="W35" s="35"/>
      <c r="X35" s="35"/>
      <c r="Y35" s="35"/>
      <c r="Z35" s="66"/>
      <c r="AA35" s="66"/>
      <c r="AB35" s="66"/>
    </row>
    <row r="36" spans="8:44" x14ac:dyDescent="0.25">
      <c r="I36" s="58" t="s">
        <v>1738</v>
      </c>
      <c r="M36" s="35"/>
      <c r="N36" s="35"/>
      <c r="O36" s="35"/>
      <c r="P36" s="35"/>
      <c r="R36" s="35"/>
      <c r="S36" s="35"/>
      <c r="T36" s="35"/>
      <c r="U36" s="35"/>
      <c r="V36" s="35"/>
      <c r="W36" s="35"/>
      <c r="X36" s="35"/>
      <c r="Y36" s="35"/>
      <c r="Z36" s="66"/>
      <c r="AA36" s="66"/>
      <c r="AB36" s="66"/>
      <c r="AE36" s="63" t="s">
        <v>1483</v>
      </c>
      <c r="AG36" s="63" t="s">
        <v>1484</v>
      </c>
      <c r="AI36" s="63" t="s">
        <v>1483</v>
      </c>
    </row>
    <row r="37" spans="8:44" ht="30" x14ac:dyDescent="0.25">
      <c r="H37" s="45"/>
      <c r="I37" s="53" t="str">
        <f>I59</f>
        <v>L’envoi papier reste possible</v>
      </c>
      <c r="J37" s="46"/>
      <c r="M37" s="45"/>
      <c r="N37" s="53" t="str">
        <f>N59</f>
        <v>Documents envoyés par un avocat</v>
      </c>
      <c r="O37" s="46"/>
      <c r="R37" s="45"/>
      <c r="S37" s="104" t="str">
        <f>S59</f>
        <v>Les données sont électroniquement transférées vers le SGA</v>
      </c>
      <c r="T37" s="46"/>
      <c r="V37" s="35"/>
      <c r="W37" s="35"/>
      <c r="X37" s="35"/>
      <c r="Y37" s="35"/>
      <c r="Z37" s="66" t="b">
        <v>0</v>
      </c>
      <c r="AA37" s="66" t="b">
        <v>0</v>
      </c>
      <c r="AB37" s="66" t="b">
        <v>0</v>
      </c>
      <c r="AD37" s="26" t="s">
        <v>1452</v>
      </c>
      <c r="AE37" s="36">
        <f>_xlfn.XLOOKUP(H76,Weights!$F:$F,Weights!$M:$M)</f>
        <v>5</v>
      </c>
      <c r="AF37" s="39">
        <f>IF(Z37,AE37, 0)</f>
        <v>0</v>
      </c>
      <c r="AG37" s="36">
        <f>_xlfn.XLOOKUP(M76,Weights!$F:$F,Weights!$M:$M)</f>
        <v>1</v>
      </c>
      <c r="AH37" s="39">
        <f>IF(AA37,AG37, 0)</f>
        <v>0</v>
      </c>
      <c r="AI37" s="36">
        <f>_xlfn.XLOOKUP(R76,Weights!$F:$F,Weights!$M:$M)</f>
        <v>1</v>
      </c>
      <c r="AJ37" s="39">
        <f>IF(AB37,AI37, 0)</f>
        <v>0</v>
      </c>
      <c r="AK37" s="27"/>
      <c r="AL37" s="27"/>
      <c r="AM37" s="27"/>
      <c r="AN37" s="27"/>
      <c r="AO37" s="27"/>
      <c r="AP37" s="27"/>
      <c r="AQ37" s="27"/>
      <c r="AR37" s="28"/>
    </row>
    <row r="38" spans="8:44" ht="30" x14ac:dyDescent="0.25">
      <c r="H38" s="47"/>
      <c r="I38" s="52" t="str">
        <f>I60</f>
        <v>L’envoi papier n’est plus possible (l’envoi électronique est la seule option)</v>
      </c>
      <c r="J38" s="48"/>
      <c r="K38" s="51"/>
      <c r="M38" s="47"/>
      <c r="N38" s="52" t="str">
        <f>N60</f>
        <v>Documents envoyés par une partie non représentée par un avocat</v>
      </c>
      <c r="O38" s="48"/>
      <c r="P38" s="51"/>
      <c r="R38" s="47"/>
      <c r="S38" s="103" t="str">
        <f t="shared" ref="S38:S39" si="2">S60</f>
        <v>Les données sont manuellement réintroduites dans le SGA</v>
      </c>
      <c r="T38" s="48"/>
      <c r="U38" s="51"/>
      <c r="V38" s="35"/>
      <c r="W38" s="35"/>
      <c r="X38" s="35"/>
      <c r="Y38" s="35"/>
      <c r="Z38" s="66" t="b">
        <v>0</v>
      </c>
      <c r="AA38" s="66" t="b">
        <v>0</v>
      </c>
      <c r="AB38" s="66" t="b">
        <v>0</v>
      </c>
      <c r="AD38" s="29"/>
      <c r="AE38" s="37">
        <f>_xlfn.XLOOKUP(H77,Weights!$F:$F,Weights!$M:$M)</f>
        <v>6</v>
      </c>
      <c r="AF38" s="40">
        <f>IF(Z38,AE38, 0)</f>
        <v>0</v>
      </c>
      <c r="AG38" s="37">
        <f>_xlfn.XLOOKUP(M77,Weights!$F:$F,Weights!$M:$M)</f>
        <v>1</v>
      </c>
      <c r="AH38" s="40">
        <f>IF(AA38,AG38, 0)</f>
        <v>0</v>
      </c>
      <c r="AI38" s="37">
        <f>_xlfn.XLOOKUP(R77,Weights!$F:$F,Weights!$M:$M)</f>
        <v>0</v>
      </c>
      <c r="AJ38" s="40">
        <f>IF(AB38,AI38, 0)</f>
        <v>0</v>
      </c>
      <c r="AK38" s="30"/>
      <c r="AL38" s="30"/>
      <c r="AM38" s="30"/>
      <c r="AN38" s="30"/>
      <c r="AO38" s="30"/>
      <c r="AP38" s="30"/>
      <c r="AQ38" s="30"/>
      <c r="AR38" s="31"/>
    </row>
    <row r="39" spans="8:44" x14ac:dyDescent="0.25">
      <c r="H39" s="47"/>
      <c r="I39" s="52" t="str">
        <f>I61</f>
        <v>Double envoi (l’envoi papier doit accompagner l’envoi électronique)</v>
      </c>
      <c r="J39" s="48"/>
      <c r="K39" s="51"/>
      <c r="M39" s="47"/>
      <c r="N39" s="52" t="str">
        <f>N61</f>
        <v>Documents envoyés par une autre personne/institution</v>
      </c>
      <c r="O39" s="48"/>
      <c r="P39" s="51"/>
      <c r="R39" s="47"/>
      <c r="S39" s="103" t="str">
        <f t="shared" si="2"/>
        <v>NAP – l’envoi électronique n’est pas possible</v>
      </c>
      <c r="T39" s="48"/>
      <c r="U39" s="51"/>
      <c r="V39" s="35"/>
      <c r="W39" s="35"/>
      <c r="X39" s="35"/>
      <c r="Y39" s="35"/>
      <c r="Z39" s="66" t="b">
        <v>0</v>
      </c>
      <c r="AA39" s="66" t="b">
        <v>0</v>
      </c>
      <c r="AB39" s="66" t="b">
        <v>0</v>
      </c>
      <c r="AD39" s="29"/>
      <c r="AE39" s="37">
        <f>_xlfn.XLOOKUP(H78,Weights!$F:$F,Weights!$M:$M)</f>
        <v>4</v>
      </c>
      <c r="AF39" s="40">
        <f>IF(Z39,AE39, 0)</f>
        <v>0</v>
      </c>
      <c r="AG39" s="37">
        <f>_xlfn.XLOOKUP(M78,Weights!$F:$F,Weights!$M:$M)</f>
        <v>0.5</v>
      </c>
      <c r="AH39" s="40">
        <f>IF(AA39,AG39, 0)</f>
        <v>0</v>
      </c>
      <c r="AI39" s="37">
        <f>_xlfn.XLOOKUP(R78,Weights!$F:$F,Weights!$M:$M)</f>
        <v>0</v>
      </c>
      <c r="AJ39" s="40">
        <f>IF(AB39,AI39, 0)</f>
        <v>0</v>
      </c>
      <c r="AK39" s="30"/>
      <c r="AL39" s="30"/>
      <c r="AM39" s="30"/>
      <c r="AN39" s="30"/>
      <c r="AO39" s="30"/>
      <c r="AP39" s="30"/>
      <c r="AQ39" s="30"/>
      <c r="AR39" s="31"/>
    </row>
    <row r="40" spans="8:44" x14ac:dyDescent="0.25">
      <c r="H40" s="47"/>
      <c r="I40" s="52" t="str">
        <f>I62</f>
        <v xml:space="preserve">NAP – l’envoi électronique n’est pas possible </v>
      </c>
      <c r="J40" s="48"/>
      <c r="K40" s="51"/>
      <c r="M40" s="47"/>
      <c r="N40" s="52" t="str">
        <f>N62</f>
        <v>NAP –  l’envoi électronique n’est pas possible</v>
      </c>
      <c r="O40" s="48"/>
      <c r="P40" s="51"/>
      <c r="R40" s="47"/>
      <c r="S40" s="103" t="s">
        <v>1457</v>
      </c>
      <c r="T40" s="48"/>
      <c r="U40" s="51"/>
      <c r="V40" s="35"/>
      <c r="W40" s="35"/>
      <c r="X40" s="35"/>
      <c r="Y40" s="35"/>
      <c r="Z40" s="66" t="b">
        <v>0</v>
      </c>
      <c r="AA40" s="66" t="b">
        <v>0</v>
      </c>
      <c r="AB40" s="66" t="b">
        <v>0</v>
      </c>
      <c r="AD40" s="29"/>
      <c r="AE40" s="37">
        <f>_xlfn.XLOOKUP(H79,Weights!$F:$F,Weights!$M:$M)</f>
        <v>0</v>
      </c>
      <c r="AF40" s="40">
        <f>IF(Z40,AE40, 0)</f>
        <v>0</v>
      </c>
      <c r="AG40" s="37">
        <f>_xlfn.XLOOKUP(M79,Weights!$F:$F,Weights!$M:$M)</f>
        <v>0</v>
      </c>
      <c r="AH40" s="40">
        <f>IF(AA40,AG40, 0)</f>
        <v>0</v>
      </c>
      <c r="AI40" s="37">
        <v>0</v>
      </c>
      <c r="AJ40" s="40">
        <f>IF(AB40,AI40, 0)</f>
        <v>0</v>
      </c>
      <c r="AK40" s="30"/>
      <c r="AL40" s="30"/>
      <c r="AM40" s="30"/>
      <c r="AN40" s="30"/>
      <c r="AO40" s="30"/>
      <c r="AP40" s="30"/>
      <c r="AQ40" s="30"/>
      <c r="AR40" s="31"/>
    </row>
    <row r="41" spans="8:44" x14ac:dyDescent="0.25">
      <c r="H41" s="47"/>
      <c r="I41" s="52" t="s">
        <v>1457</v>
      </c>
      <c r="J41" s="48"/>
      <c r="K41" s="51"/>
      <c r="M41" s="47"/>
      <c r="N41" s="52" t="s">
        <v>1457</v>
      </c>
      <c r="O41" s="48"/>
      <c r="P41" s="51"/>
      <c r="R41" s="47"/>
      <c r="S41" s="103"/>
      <c r="T41" s="48"/>
      <c r="U41" s="51"/>
      <c r="V41" s="35"/>
      <c r="W41" s="35"/>
      <c r="X41" s="35"/>
      <c r="Y41" s="35"/>
      <c r="Z41" s="66" t="b">
        <v>0</v>
      </c>
      <c r="AA41" s="66" t="b">
        <v>0</v>
      </c>
      <c r="AB41" s="66"/>
      <c r="AD41" s="29"/>
      <c r="AE41" s="37">
        <f>AE30</f>
        <v>0</v>
      </c>
      <c r="AF41" s="40">
        <f>IF(Z41,AE41, 0)</f>
        <v>0</v>
      </c>
      <c r="AG41" s="37">
        <v>0</v>
      </c>
      <c r="AH41" s="40">
        <f>IF(AA41,AG41, 0)</f>
        <v>0</v>
      </c>
      <c r="AI41" s="37"/>
      <c r="AJ41" s="40"/>
      <c r="AK41" s="30"/>
      <c r="AL41" s="30"/>
      <c r="AM41" s="30"/>
      <c r="AN41" s="30"/>
      <c r="AO41" s="30"/>
      <c r="AP41" s="30"/>
      <c r="AQ41" s="30"/>
      <c r="AR41" s="31"/>
    </row>
    <row r="42" spans="8:44" x14ac:dyDescent="0.25">
      <c r="H42" s="47"/>
      <c r="I42" s="52"/>
      <c r="J42" s="48"/>
      <c r="K42" s="51"/>
      <c r="M42" s="47"/>
      <c r="N42" s="52"/>
      <c r="O42" s="48"/>
      <c r="P42" s="51"/>
      <c r="R42" s="47"/>
      <c r="S42" s="52"/>
      <c r="T42" s="48"/>
      <c r="U42" s="51"/>
      <c r="V42" s="35"/>
      <c r="W42" s="35"/>
      <c r="X42" s="35"/>
      <c r="Y42" s="35"/>
      <c r="Z42" s="66"/>
      <c r="AA42" s="66"/>
      <c r="AB42" s="66"/>
      <c r="AD42" s="29"/>
      <c r="AE42" s="37"/>
      <c r="AF42" s="41"/>
      <c r="AG42" s="37"/>
      <c r="AH42" s="41"/>
      <c r="AI42" s="37"/>
      <c r="AJ42" s="40"/>
      <c r="AK42" s="30"/>
      <c r="AL42" s="30"/>
      <c r="AM42" s="30"/>
      <c r="AN42" s="30"/>
      <c r="AO42" s="30"/>
      <c r="AP42" s="30"/>
      <c r="AQ42" s="30"/>
      <c r="AR42" s="31"/>
    </row>
    <row r="43" spans="8:44" x14ac:dyDescent="0.25">
      <c r="H43" s="47"/>
      <c r="I43" s="52"/>
      <c r="J43" s="48"/>
      <c r="K43" s="51"/>
      <c r="M43" s="47"/>
      <c r="N43" s="52"/>
      <c r="O43" s="48"/>
      <c r="P43" s="51"/>
      <c r="R43" s="47"/>
      <c r="S43" s="52"/>
      <c r="T43" s="48"/>
      <c r="U43" s="51"/>
      <c r="V43" s="35"/>
      <c r="W43" s="35"/>
      <c r="X43" s="35"/>
      <c r="Y43" s="35"/>
      <c r="Z43" s="56"/>
      <c r="AA43" s="56"/>
      <c r="AB43" s="56"/>
      <c r="AD43" s="29"/>
      <c r="AE43" s="37"/>
      <c r="AF43" s="41"/>
      <c r="AG43" s="37"/>
      <c r="AH43" s="41"/>
      <c r="AI43" s="37"/>
      <c r="AJ43" s="40"/>
      <c r="AK43" s="30"/>
      <c r="AL43" s="30"/>
      <c r="AM43" s="30"/>
      <c r="AN43" s="30"/>
      <c r="AO43" s="30"/>
      <c r="AP43" s="30"/>
      <c r="AQ43" s="30"/>
      <c r="AR43" s="31"/>
    </row>
    <row r="44" spans="8:44" x14ac:dyDescent="0.25">
      <c r="H44" s="49"/>
      <c r="I44" s="54"/>
      <c r="J44" s="50"/>
      <c r="K44" s="51"/>
      <c r="M44" s="49"/>
      <c r="N44" s="54"/>
      <c r="O44" s="50"/>
      <c r="P44" s="51"/>
      <c r="Q44" s="35"/>
      <c r="R44" s="49"/>
      <c r="S44" s="54"/>
      <c r="T44" s="50"/>
      <c r="U44" s="51"/>
      <c r="V44" s="35"/>
      <c r="W44" s="35"/>
      <c r="X44" s="35"/>
      <c r="Y44" s="35"/>
      <c r="Z44" s="56"/>
      <c r="AA44" s="56"/>
      <c r="AB44" s="56"/>
      <c r="AD44" s="32"/>
      <c r="AE44" s="38">
        <f>IF(AE36="MAX", MAX(AE37:AE43), IF(AE36="SUM", SUM(AE37:AE43), "ERROR"))</f>
        <v>6</v>
      </c>
      <c r="AF44" s="42">
        <f>IF(AE36="MAX", MAX(AF37:AF43), IF(AE36="SUM", SUM(AF37:AF43), "ERROR"))</f>
        <v>0</v>
      </c>
      <c r="AG44" s="38">
        <f>IF(AG36="MAX", MAX(AG37:AG43), IF(AG36="SUM", SUM(AG37:AG43), "ERROR"))</f>
        <v>2.5</v>
      </c>
      <c r="AH44" s="42">
        <f>IF(AG36="MAX", MAX(AH37:AH43), IF(AG36="SUM", SUM(AH37:AH43), "ERROR"))</f>
        <v>0</v>
      </c>
      <c r="AI44" s="38">
        <f>IF(AI36="MAX", MAX(AI37:AI43), IF(AI36="SUM", SUM(AI37:AI43), "ERROR"))</f>
        <v>1</v>
      </c>
      <c r="AJ44" s="42">
        <f>IF(AI36="MAX", MAX(AJ37:AJ43), IF(AI36="SUM", SUM(AJ37:AJ43), "ERROR"))</f>
        <v>0</v>
      </c>
      <c r="AK44" s="33"/>
      <c r="AL44" s="33"/>
      <c r="AM44" s="33"/>
      <c r="AN44" s="33"/>
      <c r="AO44" s="33"/>
      <c r="AP44" s="33"/>
      <c r="AQ44" s="33"/>
      <c r="AR44" s="34"/>
    </row>
    <row r="45" spans="8:44" x14ac:dyDescent="0.25">
      <c r="I45" s="51"/>
      <c r="J45" s="51"/>
      <c r="K45" s="51"/>
      <c r="L45" s="35"/>
      <c r="N45" s="51"/>
      <c r="O45" s="51"/>
      <c r="P45" s="51"/>
      <c r="Q45" s="35"/>
      <c r="S45" s="51"/>
      <c r="T45" s="51"/>
      <c r="U45" s="51"/>
      <c r="V45" s="35"/>
      <c r="W45" s="35"/>
      <c r="X45" s="35"/>
      <c r="Y45" s="35"/>
      <c r="AD45" s="15" t="s">
        <v>1484</v>
      </c>
      <c r="AE45" s="13" cm="1">
        <f t="array" ref="AE45">IF(AD45="SUM", SUM(AE44,AG44,AI44), IF(AD45=AVERAGE, AVERAGE(AE44,AG44,AI44), "ERROR"))</f>
        <v>9.5</v>
      </c>
      <c r="AF45" s="14" cm="1">
        <f t="array" ref="AF45">IF(AD45="SUM", SUM(AF44,AH44,AJ44), IF(AD45=AVERAGE, AVERAGE(AF44,AH44,AJ44), "ERROR"))</f>
        <v>0</v>
      </c>
      <c r="AG45" s="43"/>
      <c r="AH45" s="43"/>
      <c r="AI45" s="43"/>
      <c r="AJ45" s="43"/>
      <c r="AK45" s="64">
        <v>0</v>
      </c>
      <c r="AL45" s="23" t="str">
        <f>_xlfn.XLOOKUP(AK45, RatesWeights[Index], RatesWeights[Weight], "ERROR")</f>
        <v>ERROR</v>
      </c>
      <c r="AM45" s="8" t="e">
        <f>AF45*AL45</f>
        <v>#VALUE!</v>
      </c>
      <c r="AN45" s="65">
        <v>0</v>
      </c>
      <c r="AO45" s="12" t="str">
        <f>_xlfn.XLOOKUP(AN45, RatesWeights[Index], RatesWeights[Weight], "ERROR")</f>
        <v>ERROR</v>
      </c>
      <c r="AP45" s="9" t="e">
        <f>AM45*AO45</f>
        <v>#VALUE!</v>
      </c>
      <c r="AQ45" s="24" t="e">
        <f>AM45/AE45*10</f>
        <v>#VALUE!</v>
      </c>
      <c r="AR45" s="10" t="e">
        <f>AP45/AE45*10</f>
        <v>#VALUE!</v>
      </c>
    </row>
    <row r="46" spans="8:44" ht="15.75" thickBot="1" x14ac:dyDescent="0.3">
      <c r="AM46" t="s">
        <v>1739</v>
      </c>
      <c r="AP46" t="s">
        <v>1740</v>
      </c>
      <c r="AQ46" t="s">
        <v>1717</v>
      </c>
      <c r="AR46" t="s">
        <v>1718</v>
      </c>
    </row>
    <row r="47" spans="8:44" ht="15.75" thickBot="1" x14ac:dyDescent="0.3">
      <c r="AD47" s="16" t="s">
        <v>1485</v>
      </c>
      <c r="AE47" s="17">
        <f>SUM(AE23,AE34,AE45)</f>
        <v>28.5</v>
      </c>
      <c r="AF47" s="18"/>
      <c r="AG47" s="18"/>
      <c r="AH47" s="18"/>
      <c r="AI47" s="18"/>
      <c r="AJ47" s="18"/>
      <c r="AK47" s="18"/>
      <c r="AL47" s="18"/>
      <c r="AM47" s="20" t="e">
        <f>SUM(AM23,AM34,AM45)</f>
        <v>#VALUE!</v>
      </c>
      <c r="AN47" s="18"/>
      <c r="AO47" s="18"/>
      <c r="AP47" s="19" t="e">
        <f>SUM(AP23,AP34,AP45)</f>
        <v>#VALUE!</v>
      </c>
      <c r="AQ47" s="20" t="e">
        <f>AM47/AE47*10</f>
        <v>#VALUE!</v>
      </c>
      <c r="AR47" s="21" t="e">
        <f>AP47/AE47*10</f>
        <v>#VALUE!</v>
      </c>
    </row>
    <row r="48" spans="8:44" ht="29.1" customHeight="1" x14ac:dyDescent="0.25">
      <c r="I48" s="119"/>
      <c r="J48" s="119"/>
      <c r="N48" s="120"/>
      <c r="O48" s="120"/>
      <c r="P48" s="120"/>
      <c r="S48" s="120"/>
      <c r="T48" s="120"/>
      <c r="AQ48">
        <v>10</v>
      </c>
      <c r="AR48">
        <v>10</v>
      </c>
    </row>
    <row r="55" spans="5:19" hidden="1" outlineLevel="1" x14ac:dyDescent="0.25"/>
    <row r="56" spans="5:19" hidden="1" outlineLevel="1" x14ac:dyDescent="0.25"/>
    <row r="57" spans="5:19" hidden="1" outlineLevel="1" x14ac:dyDescent="0.25"/>
    <row r="58" spans="5:19" hidden="1" outlineLevel="1" x14ac:dyDescent="0.25">
      <c r="E58">
        <v>1</v>
      </c>
    </row>
    <row r="59" spans="5:19" hidden="1" outlineLevel="1" x14ac:dyDescent="0.25">
      <c r="E59">
        <v>1</v>
      </c>
      <c r="H59" t="str">
        <f t="shared" ref="H59:H64" si="3">$AD$8&amp;".1."&amp;$E$58&amp;"."&amp;E59</f>
        <v>062-11.1.1.1</v>
      </c>
      <c r="I59" t="str">
        <f>_xlfn.XLOOKUP(H59,'ICT questions 2022'!B:B,'ICT questions 2022'!F:F)</f>
        <v>L’envoi papier reste possible</v>
      </c>
      <c r="M59" t="str">
        <f t="shared" ref="M59:M64" si="4">$AD$8&amp;".2."&amp;$E$58&amp;"."&amp;E59</f>
        <v>062-11.2.1.1</v>
      </c>
      <c r="N59" t="str">
        <f>_xlfn.XLOOKUP(M59,'ICT questions 2022'!$B:$B,'ICT questions 2022'!$F:$F)</f>
        <v>Documents envoyés par un avocat</v>
      </c>
      <c r="R59" t="str">
        <f t="shared" ref="R59:R64" si="5">$AD$8&amp;".3."&amp;$E$58&amp;"."&amp;$E59</f>
        <v>062-11.3.1.1</v>
      </c>
      <c r="S59" t="str">
        <f>_xlfn.XLOOKUP(R59,'ICT questions 2022'!$B:$B,'ICT questions 2022'!$F:$F)</f>
        <v>Les données sont électroniquement transférées vers le SGA</v>
      </c>
    </row>
    <row r="60" spans="5:19" hidden="1" outlineLevel="1" x14ac:dyDescent="0.25">
      <c r="E60">
        <v>2</v>
      </c>
      <c r="H60" t="str">
        <f t="shared" si="3"/>
        <v>062-11.1.1.2</v>
      </c>
      <c r="I60" t="str">
        <f>_xlfn.XLOOKUP(H60,'ICT questions 2022'!B:B,'ICT questions 2022'!F:F)</f>
        <v>L’envoi papier n’est plus possible (l’envoi électronique est la seule option)</v>
      </c>
      <c r="M60" t="str">
        <f t="shared" si="4"/>
        <v>062-11.2.1.2</v>
      </c>
      <c r="N60" t="str">
        <f>_xlfn.XLOOKUP(M60,'ICT questions 2022'!$B:$B,'ICT questions 2022'!$F:$F)</f>
        <v>Documents envoyés par une partie non représentée par un avocat</v>
      </c>
      <c r="R60" t="str">
        <f t="shared" si="5"/>
        <v>062-11.3.1.2</v>
      </c>
      <c r="S60" t="str">
        <f>_xlfn.XLOOKUP(R60,'ICT questions 2022'!$B:$B,'ICT questions 2022'!$F:$F)</f>
        <v>Les données sont manuellement réintroduites dans le SGA</v>
      </c>
    </row>
    <row r="61" spans="5:19" hidden="1" outlineLevel="1" x14ac:dyDescent="0.25">
      <c r="E61">
        <v>3</v>
      </c>
      <c r="H61" t="str">
        <f t="shared" si="3"/>
        <v>062-11.1.1.3</v>
      </c>
      <c r="I61" t="str">
        <f>_xlfn.XLOOKUP(H61,'ICT questions 2022'!B:B,'ICT questions 2022'!F:F)</f>
        <v>Double envoi (l’envoi papier doit accompagner l’envoi électronique)</v>
      </c>
      <c r="M61" t="str">
        <f t="shared" si="4"/>
        <v>062-11.2.1.3</v>
      </c>
      <c r="N61" t="str">
        <f>_xlfn.XLOOKUP(M61,'ICT questions 2022'!$B:$B,'ICT questions 2022'!$F:$F)</f>
        <v>Documents envoyés par une autre personne/institution</v>
      </c>
      <c r="R61" t="str">
        <f t="shared" si="5"/>
        <v>062-11.3.1.3</v>
      </c>
      <c r="S61" t="str">
        <f>_xlfn.XLOOKUP(R61,'ICT questions 2022'!$B:$B,'ICT questions 2022'!$F:$F)</f>
        <v>NAP – l’envoi électronique n’est pas possible</v>
      </c>
    </row>
    <row r="62" spans="5:19" hidden="1" outlineLevel="1" x14ac:dyDescent="0.25">
      <c r="E62">
        <v>4</v>
      </c>
      <c r="H62" t="str">
        <f t="shared" si="3"/>
        <v>062-11.1.1.4</v>
      </c>
      <c r="I62" t="str">
        <f>_xlfn.XLOOKUP(H62,'ICT questions 2022'!B:B,'ICT questions 2022'!F:F)</f>
        <v xml:space="preserve">NAP – l’envoi électronique n’est pas possible </v>
      </c>
      <c r="M62" t="str">
        <f t="shared" si="4"/>
        <v>062-11.2.1.4</v>
      </c>
      <c r="N62" t="str">
        <f>_xlfn.XLOOKUP(M62,'ICT questions 2022'!$B:$B,'ICT questions 2022'!$F:$F)</f>
        <v>NAP –  l’envoi électronique n’est pas possible</v>
      </c>
      <c r="R62" t="str">
        <f t="shared" si="5"/>
        <v>062-11.3.1.4</v>
      </c>
      <c r="S62" t="e">
        <f>_xlfn.XLOOKUP(R62,'ICT questions 2022'!$B:$B,'ICT questions 2022'!$F:$F)</f>
        <v>#N/A</v>
      </c>
    </row>
    <row r="63" spans="5:19" hidden="1" outlineLevel="1" x14ac:dyDescent="0.25">
      <c r="E63">
        <v>5</v>
      </c>
      <c r="H63" t="str">
        <f t="shared" si="3"/>
        <v>062-11.1.1.5</v>
      </c>
      <c r="M63" t="str">
        <f t="shared" si="4"/>
        <v>062-11.2.1.5</v>
      </c>
      <c r="N63" t="e">
        <f>_xlfn.XLOOKUP(M63,'ICT questions 2022'!$B:$B,'ICT questions 2022'!$F:$F)</f>
        <v>#N/A</v>
      </c>
      <c r="R63" t="str">
        <f t="shared" si="5"/>
        <v>062-11.3.1.5</v>
      </c>
      <c r="S63" t="e">
        <f>_xlfn.XLOOKUP(R63,'ICT questions 2022'!$B:$B,'ICT questions 2022'!$F:$F)</f>
        <v>#N/A</v>
      </c>
    </row>
    <row r="64" spans="5:19" hidden="1" outlineLevel="1" x14ac:dyDescent="0.25">
      <c r="E64">
        <v>6</v>
      </c>
      <c r="H64" t="str">
        <f t="shared" si="3"/>
        <v>062-11.1.1.6</v>
      </c>
      <c r="M64" t="str">
        <f t="shared" si="4"/>
        <v>062-11.2.1.6</v>
      </c>
      <c r="N64" t="e">
        <f>_xlfn.XLOOKUP(M64,'ICT questions 2022'!$B:$B,'ICT questions 2022'!$F:$F)</f>
        <v>#N/A</v>
      </c>
      <c r="R64" t="str">
        <f t="shared" si="5"/>
        <v>062-11.3.1.6</v>
      </c>
      <c r="S64" t="e">
        <f>_xlfn.XLOOKUP(R64,'ICT questions 2022'!$B:$B,'ICT questions 2022'!$F:$F)</f>
        <v>#N/A</v>
      </c>
    </row>
    <row r="65" spans="5:18" hidden="1" outlineLevel="1" x14ac:dyDescent="0.25"/>
    <row r="66" spans="5:18" hidden="1" outlineLevel="1" x14ac:dyDescent="0.25"/>
    <row r="67" spans="5:18" hidden="1" outlineLevel="1" x14ac:dyDescent="0.25">
      <c r="E67">
        <v>2</v>
      </c>
    </row>
    <row r="68" spans="5:18" hidden="1" outlineLevel="1" x14ac:dyDescent="0.25">
      <c r="E68">
        <v>1</v>
      </c>
      <c r="H68" t="str">
        <f t="shared" ref="H68:H73" si="6">$AD$8&amp;".1."&amp;$E$67&amp;"."&amp;E68</f>
        <v>062-11.1.2.1</v>
      </c>
      <c r="M68" t="str">
        <f t="shared" ref="M68:M73" si="7">$AD$8&amp;".2."&amp;$E$67&amp;"."&amp;E68</f>
        <v>062-11.2.2.1</v>
      </c>
      <c r="R68" t="str">
        <f t="shared" ref="R68:R73" si="8">$AD$8&amp;".3."&amp;$E$67&amp;"."&amp;$E68</f>
        <v>062-11.3.2.1</v>
      </c>
    </row>
    <row r="69" spans="5:18" hidden="1" outlineLevel="1" x14ac:dyDescent="0.25">
      <c r="E69">
        <v>2</v>
      </c>
      <c r="H69" t="str">
        <f t="shared" si="6"/>
        <v>062-11.1.2.2</v>
      </c>
      <c r="M69" t="str">
        <f t="shared" si="7"/>
        <v>062-11.2.2.2</v>
      </c>
      <c r="R69" t="str">
        <f t="shared" si="8"/>
        <v>062-11.3.2.2</v>
      </c>
    </row>
    <row r="70" spans="5:18" hidden="1" outlineLevel="1" x14ac:dyDescent="0.25">
      <c r="E70">
        <v>3</v>
      </c>
      <c r="H70" t="str">
        <f t="shared" si="6"/>
        <v>062-11.1.2.3</v>
      </c>
      <c r="M70" t="str">
        <f t="shared" si="7"/>
        <v>062-11.2.2.3</v>
      </c>
      <c r="R70" t="str">
        <f t="shared" si="8"/>
        <v>062-11.3.2.3</v>
      </c>
    </row>
    <row r="71" spans="5:18" hidden="1" outlineLevel="1" x14ac:dyDescent="0.25">
      <c r="E71">
        <v>4</v>
      </c>
      <c r="H71" t="str">
        <f t="shared" si="6"/>
        <v>062-11.1.2.4</v>
      </c>
      <c r="M71" t="str">
        <f t="shared" si="7"/>
        <v>062-11.2.2.4</v>
      </c>
      <c r="R71" t="str">
        <f t="shared" si="8"/>
        <v>062-11.3.2.4</v>
      </c>
    </row>
    <row r="72" spans="5:18" hidden="1" outlineLevel="1" x14ac:dyDescent="0.25">
      <c r="E72">
        <v>5</v>
      </c>
      <c r="H72" t="str">
        <f t="shared" si="6"/>
        <v>062-11.1.2.5</v>
      </c>
      <c r="M72" t="str">
        <f t="shared" si="7"/>
        <v>062-11.2.2.5</v>
      </c>
      <c r="R72" t="str">
        <f t="shared" si="8"/>
        <v>062-11.3.2.5</v>
      </c>
    </row>
    <row r="73" spans="5:18" hidden="1" outlineLevel="1" x14ac:dyDescent="0.25">
      <c r="E73">
        <v>6</v>
      </c>
      <c r="H73" t="str">
        <f t="shared" si="6"/>
        <v>062-11.1.2.6</v>
      </c>
      <c r="M73" t="str">
        <f t="shared" si="7"/>
        <v>062-11.2.2.6</v>
      </c>
      <c r="R73" t="str">
        <f t="shared" si="8"/>
        <v>062-11.3.2.6</v>
      </c>
    </row>
    <row r="74" spans="5:18" hidden="1" outlineLevel="1" x14ac:dyDescent="0.25"/>
    <row r="75" spans="5:18" hidden="1" outlineLevel="1" x14ac:dyDescent="0.25">
      <c r="E75">
        <v>3</v>
      </c>
    </row>
    <row r="76" spans="5:18" hidden="1" outlineLevel="1" x14ac:dyDescent="0.25">
      <c r="E76">
        <v>1</v>
      </c>
      <c r="H76" t="str">
        <f t="shared" ref="H76:H81" si="9">$AD$8&amp;".1."&amp;$E$75&amp;"."&amp;E76</f>
        <v>062-11.1.3.1</v>
      </c>
      <c r="M76" t="str">
        <f t="shared" ref="M76:M81" si="10">$AD$8&amp;".2."&amp;$E$75&amp;"."&amp;E76</f>
        <v>062-11.2.3.1</v>
      </c>
      <c r="R76" t="str">
        <f t="shared" ref="R76:R81" si="11">$AD$8&amp;".3."&amp;$E$75&amp;"."&amp;$E76</f>
        <v>062-11.3.3.1</v>
      </c>
    </row>
    <row r="77" spans="5:18" hidden="1" outlineLevel="1" x14ac:dyDescent="0.25">
      <c r="E77">
        <v>2</v>
      </c>
      <c r="H77" t="str">
        <f t="shared" si="9"/>
        <v>062-11.1.3.2</v>
      </c>
      <c r="M77" t="str">
        <f t="shared" si="10"/>
        <v>062-11.2.3.2</v>
      </c>
      <c r="R77" t="str">
        <f t="shared" si="11"/>
        <v>062-11.3.3.2</v>
      </c>
    </row>
    <row r="78" spans="5:18" hidden="1" outlineLevel="1" x14ac:dyDescent="0.25">
      <c r="E78">
        <v>3</v>
      </c>
      <c r="H78" t="str">
        <f t="shared" si="9"/>
        <v>062-11.1.3.3</v>
      </c>
      <c r="M78" t="str">
        <f t="shared" si="10"/>
        <v>062-11.2.3.3</v>
      </c>
      <c r="R78" t="str">
        <f t="shared" si="11"/>
        <v>062-11.3.3.3</v>
      </c>
    </row>
    <row r="79" spans="5:18" hidden="1" outlineLevel="1" x14ac:dyDescent="0.25">
      <c r="E79">
        <v>4</v>
      </c>
      <c r="H79" t="str">
        <f t="shared" si="9"/>
        <v>062-11.1.3.4</v>
      </c>
      <c r="M79" t="str">
        <f t="shared" si="10"/>
        <v>062-11.2.3.4</v>
      </c>
      <c r="R79" t="str">
        <f t="shared" si="11"/>
        <v>062-11.3.3.4</v>
      </c>
    </row>
    <row r="80" spans="5:18" hidden="1" outlineLevel="1" x14ac:dyDescent="0.25">
      <c r="E80">
        <v>5</v>
      </c>
      <c r="H80" t="str">
        <f t="shared" si="9"/>
        <v>062-11.1.3.5</v>
      </c>
      <c r="M80" t="str">
        <f t="shared" si="10"/>
        <v>062-11.2.3.5</v>
      </c>
      <c r="R80" t="str">
        <f t="shared" si="11"/>
        <v>062-11.3.3.5</v>
      </c>
    </row>
    <row r="81" spans="5:18" hidden="1" outlineLevel="1" x14ac:dyDescent="0.25">
      <c r="E81">
        <v>6</v>
      </c>
      <c r="H81" t="str">
        <f t="shared" si="9"/>
        <v>062-11.1.3.6</v>
      </c>
      <c r="M81" t="str">
        <f t="shared" si="10"/>
        <v>062-11.2.3.6</v>
      </c>
      <c r="R81" t="str">
        <f t="shared" si="11"/>
        <v>062-11.3.3.6</v>
      </c>
    </row>
    <row r="82" spans="5:18" hidden="1" outlineLevel="1" x14ac:dyDescent="0.25"/>
    <row r="83" spans="5:18" collapsed="1" x14ac:dyDescent="0.25"/>
  </sheetData>
  <sheetProtection algorithmName="SHA-512" hashValue="pDpKX2sJKftdhw/T5Z0UaSvs9fXppxrQwtiqXHRQMhedPHkjmJWpvaOBy/0XPTWVwHmZtamuXlRDquiNpVPX0g==" saltValue="dZCsWWYpzqJDQQr+xkiLiw==" spinCount="100000" sheet="1" objects="1" scenarios="1" selectLockedCells="1" selectUnlockedCells="1"/>
  <mergeCells count="18">
    <mergeCell ref="I48:J48"/>
    <mergeCell ref="N48:P48"/>
    <mergeCell ref="S48:T48"/>
    <mergeCell ref="B10:C10"/>
    <mergeCell ref="E10:F10"/>
    <mergeCell ref="AD10:AD12"/>
    <mergeCell ref="AE10:AP10"/>
    <mergeCell ref="AJ11:AJ12"/>
    <mergeCell ref="AK11:AM11"/>
    <mergeCell ref="AN11:AP11"/>
    <mergeCell ref="AQ10:AR10"/>
    <mergeCell ref="AE11:AE12"/>
    <mergeCell ref="AF11:AF12"/>
    <mergeCell ref="AG11:AG12"/>
    <mergeCell ref="AH11:AH12"/>
    <mergeCell ref="AI11:AI12"/>
    <mergeCell ref="AQ11:AQ12"/>
    <mergeCell ref="AR11:AR12"/>
  </mergeCells>
  <conditionalFormatting sqref="I48:J48">
    <cfRule type="cellIs" dxfId="18" priority="9" operator="greaterThanOrEqual">
      <formula>" "</formula>
    </cfRule>
  </conditionalFormatting>
  <conditionalFormatting sqref="N48">
    <cfRule type="cellIs" dxfId="17" priority="7" operator="greaterThanOrEqual">
      <formula>" "</formula>
    </cfRule>
  </conditionalFormatting>
  <conditionalFormatting sqref="S48">
    <cfRule type="cellIs" dxfId="16" priority="8" operator="greaterThanOrEqual">
      <formula>" "</formula>
    </cfRule>
  </conditionalFormatting>
  <conditionalFormatting sqref="H13:U24">
    <cfRule type="expression" dxfId="15" priority="6">
      <formula>$AK$23&gt;6</formula>
    </cfRule>
  </conditionalFormatting>
  <conditionalFormatting sqref="H25:U25 H30:U35 H26:R29 T26:U29">
    <cfRule type="expression" dxfId="14" priority="5">
      <formula>$AK$34&gt;6</formula>
    </cfRule>
  </conditionalFormatting>
  <conditionalFormatting sqref="H36:U36 H42:U45 H37:R41 T37:U41">
    <cfRule type="expression" dxfId="13" priority="4">
      <formula>$AK$45&gt;6</formula>
    </cfRule>
  </conditionalFormatting>
  <conditionalFormatting sqref="S26:S29">
    <cfRule type="expression" dxfId="12" priority="3">
      <formula>$AK$23&gt;6</formula>
    </cfRule>
  </conditionalFormatting>
  <conditionalFormatting sqref="S41">
    <cfRule type="expression" dxfId="11" priority="2">
      <formula>$AK$23&gt;6</formula>
    </cfRule>
  </conditionalFormatting>
  <conditionalFormatting sqref="S37:S40">
    <cfRule type="expression" dxfId="10" priority="1">
      <formula>$AK$23&gt;6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5057" r:id="rId3" name="Group Box 1">
              <controlPr locked="0" defaultSize="0" autoFill="0" autoPict="0">
                <anchor moveWithCells="1">
                  <from>
                    <xdr:col>1</xdr:col>
                    <xdr:colOff>0</xdr:colOff>
                    <xdr:row>13</xdr:row>
                    <xdr:rowOff>28575</xdr:rowOff>
                  </from>
                  <to>
                    <xdr:col>2</xdr:col>
                    <xdr:colOff>561975</xdr:colOff>
                    <xdr:row>23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58" r:id="rId4" name="Option Button 2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14</xdr:row>
                    <xdr:rowOff>57150</xdr:rowOff>
                  </from>
                  <to>
                    <xdr:col>2</xdr:col>
                    <xdr:colOff>485775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59" r:id="rId5" name="Option Button 3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14</xdr:row>
                    <xdr:rowOff>285750</xdr:rowOff>
                  </from>
                  <to>
                    <xdr:col>2</xdr:col>
                    <xdr:colOff>485775</xdr:colOff>
                    <xdr:row>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60" r:id="rId6" name="Option Button 4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15</xdr:row>
                    <xdr:rowOff>133350</xdr:rowOff>
                  </from>
                  <to>
                    <xdr:col>2</xdr:col>
                    <xdr:colOff>485775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61" r:id="rId7" name="Option Button 5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15</xdr:row>
                    <xdr:rowOff>361950</xdr:rowOff>
                  </from>
                  <to>
                    <xdr:col>2</xdr:col>
                    <xdr:colOff>485775</xdr:colOff>
                    <xdr:row>17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62" r:id="rId8" name="Option Button 6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17</xdr:row>
                    <xdr:rowOff>19050</xdr:rowOff>
                  </from>
                  <to>
                    <xdr:col>2</xdr:col>
                    <xdr:colOff>485775</xdr:colOff>
                    <xdr:row>18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63" r:id="rId9" name="Option Button 7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18</xdr:row>
                    <xdr:rowOff>66675</xdr:rowOff>
                  </from>
                  <to>
                    <xdr:col>2</xdr:col>
                    <xdr:colOff>485775</xdr:colOff>
                    <xdr:row>19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64" r:id="rId10" name="Option Button 8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19</xdr:row>
                    <xdr:rowOff>104775</xdr:rowOff>
                  </from>
                  <to>
                    <xdr:col>2</xdr:col>
                    <xdr:colOff>485775</xdr:colOff>
                    <xdr:row>20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65" r:id="rId11" name="Option Button 9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20</xdr:row>
                    <xdr:rowOff>142875</xdr:rowOff>
                  </from>
                  <to>
                    <xdr:col>2</xdr:col>
                    <xdr:colOff>485775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66" r:id="rId12" name="Group Box 10">
              <controlPr defaultSize="0" autoFill="0" autoPict="0">
                <anchor moveWithCells="1">
                  <from>
                    <xdr:col>1</xdr:col>
                    <xdr:colOff>9525</xdr:colOff>
                    <xdr:row>24</xdr:row>
                    <xdr:rowOff>47625</xdr:rowOff>
                  </from>
                  <to>
                    <xdr:col>2</xdr:col>
                    <xdr:colOff>571500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67" r:id="rId13" name="Option Button 11">
              <controlPr defaultSize="0" autoFill="0" autoLine="0" autoPict="0">
                <anchor moveWithCells="1">
                  <from>
                    <xdr:col>1</xdr:col>
                    <xdr:colOff>276225</xdr:colOff>
                    <xdr:row>25</xdr:row>
                    <xdr:rowOff>76200</xdr:rowOff>
                  </from>
                  <to>
                    <xdr:col>2</xdr:col>
                    <xdr:colOff>485775</xdr:colOff>
                    <xdr:row>25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68" r:id="rId14" name="Option Button 12">
              <controlPr defaultSize="0" autoFill="0" autoLine="0" autoPict="0">
                <anchor moveWithCells="1">
                  <from>
                    <xdr:col>1</xdr:col>
                    <xdr:colOff>276225</xdr:colOff>
                    <xdr:row>25</xdr:row>
                    <xdr:rowOff>304800</xdr:rowOff>
                  </from>
                  <to>
                    <xdr:col>2</xdr:col>
                    <xdr:colOff>485775</xdr:colOff>
                    <xdr:row>26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69" r:id="rId15" name="Option Button 13">
              <controlPr defaultSize="0" autoFill="0" autoLine="0" autoPict="0">
                <anchor moveWithCells="1">
                  <from>
                    <xdr:col>1</xdr:col>
                    <xdr:colOff>276225</xdr:colOff>
                    <xdr:row>26</xdr:row>
                    <xdr:rowOff>161925</xdr:rowOff>
                  </from>
                  <to>
                    <xdr:col>2</xdr:col>
                    <xdr:colOff>485775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70" r:id="rId16" name="Option Button 14">
              <controlPr defaultSize="0" autoFill="0" autoLine="0" autoPict="0">
                <anchor moveWithCells="1">
                  <from>
                    <xdr:col>1</xdr:col>
                    <xdr:colOff>276225</xdr:colOff>
                    <xdr:row>27</xdr:row>
                    <xdr:rowOff>9525</xdr:rowOff>
                  </from>
                  <to>
                    <xdr:col>2</xdr:col>
                    <xdr:colOff>485775</xdr:colOff>
                    <xdr:row>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71" r:id="rId17" name="Option Button 15">
              <controlPr defaultSize="0" autoFill="0" autoLine="0" autoPict="0">
                <anchor moveWithCells="1">
                  <from>
                    <xdr:col>1</xdr:col>
                    <xdr:colOff>276225</xdr:colOff>
                    <xdr:row>28</xdr:row>
                    <xdr:rowOff>57150</xdr:rowOff>
                  </from>
                  <to>
                    <xdr:col>2</xdr:col>
                    <xdr:colOff>485775</xdr:colOff>
                    <xdr:row>29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72" r:id="rId18" name="Option Button 16">
              <controlPr defaultSize="0" autoFill="0" autoLine="0" autoPict="0">
                <anchor moveWithCells="1">
                  <from>
                    <xdr:col>1</xdr:col>
                    <xdr:colOff>276225</xdr:colOff>
                    <xdr:row>29</xdr:row>
                    <xdr:rowOff>95250</xdr:rowOff>
                  </from>
                  <to>
                    <xdr:col>2</xdr:col>
                    <xdr:colOff>485775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73" r:id="rId19" name="Option Button 17">
              <controlPr defaultSize="0" autoFill="0" autoLine="0" autoPict="0">
                <anchor moveWithCells="1">
                  <from>
                    <xdr:col>1</xdr:col>
                    <xdr:colOff>276225</xdr:colOff>
                    <xdr:row>30</xdr:row>
                    <xdr:rowOff>142875</xdr:rowOff>
                  </from>
                  <to>
                    <xdr:col>2</xdr:col>
                    <xdr:colOff>485775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74" r:id="rId20" name="Option Button 18">
              <controlPr defaultSize="0" autoFill="0" autoLine="0" autoPict="0">
                <anchor moveWithCells="1">
                  <from>
                    <xdr:col>1</xdr:col>
                    <xdr:colOff>276225</xdr:colOff>
                    <xdr:row>31</xdr:row>
                    <xdr:rowOff>190500</xdr:rowOff>
                  </from>
                  <to>
                    <xdr:col>2</xdr:col>
                    <xdr:colOff>485775</xdr:colOff>
                    <xdr:row>33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75" r:id="rId21" name="Group Box 19">
              <controlPr defaultSize="0" autoFill="0" autoPict="0">
                <anchor moveWithCells="1">
                  <from>
                    <xdr:col>1</xdr:col>
                    <xdr:colOff>9525</xdr:colOff>
                    <xdr:row>35</xdr:row>
                    <xdr:rowOff>142875</xdr:rowOff>
                  </from>
                  <to>
                    <xdr:col>2</xdr:col>
                    <xdr:colOff>571500</xdr:colOff>
                    <xdr:row>45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76" r:id="rId22" name="Option Button 20">
              <controlPr defaultSize="0" autoFill="0" autoLine="0" autoPict="0">
                <anchor moveWithCells="1">
                  <from>
                    <xdr:col>1</xdr:col>
                    <xdr:colOff>276225</xdr:colOff>
                    <xdr:row>36</xdr:row>
                    <xdr:rowOff>161925</xdr:rowOff>
                  </from>
                  <to>
                    <xdr:col>2</xdr:col>
                    <xdr:colOff>485775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77" r:id="rId23" name="Option Button 21">
              <controlPr defaultSize="0" autoFill="0" autoLine="0" autoPict="0">
                <anchor moveWithCells="1">
                  <from>
                    <xdr:col>1</xdr:col>
                    <xdr:colOff>276225</xdr:colOff>
                    <xdr:row>37</xdr:row>
                    <xdr:rowOff>9525</xdr:rowOff>
                  </from>
                  <to>
                    <xdr:col>2</xdr:col>
                    <xdr:colOff>485775</xdr:colOff>
                    <xdr:row>37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78" r:id="rId24" name="Option Button 22">
              <controlPr defaultSize="0" autoFill="0" autoLine="0" autoPict="0">
                <anchor moveWithCells="1">
                  <from>
                    <xdr:col>1</xdr:col>
                    <xdr:colOff>276225</xdr:colOff>
                    <xdr:row>37</xdr:row>
                    <xdr:rowOff>238125</xdr:rowOff>
                  </from>
                  <to>
                    <xdr:col>2</xdr:col>
                    <xdr:colOff>485775</xdr:colOff>
                    <xdr:row>38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79" r:id="rId25" name="Option Button 23">
              <controlPr defaultSize="0" autoFill="0" autoLine="0" autoPict="0">
                <anchor moveWithCells="1">
                  <from>
                    <xdr:col>1</xdr:col>
                    <xdr:colOff>276225</xdr:colOff>
                    <xdr:row>38</xdr:row>
                    <xdr:rowOff>85725</xdr:rowOff>
                  </from>
                  <to>
                    <xdr:col>2</xdr:col>
                    <xdr:colOff>485775</xdr:colOff>
                    <xdr:row>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80" r:id="rId26" name="Option Button 24">
              <controlPr defaultSize="0" autoFill="0" autoLine="0" autoPict="0">
                <anchor moveWithCells="1">
                  <from>
                    <xdr:col>1</xdr:col>
                    <xdr:colOff>276225</xdr:colOff>
                    <xdr:row>39</xdr:row>
                    <xdr:rowOff>123825</xdr:rowOff>
                  </from>
                  <to>
                    <xdr:col>2</xdr:col>
                    <xdr:colOff>485775</xdr:colOff>
                    <xdr:row>40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81" r:id="rId27" name="Option Button 25">
              <controlPr defaultSize="0" autoFill="0" autoLine="0" autoPict="0">
                <anchor moveWithCells="1">
                  <from>
                    <xdr:col>1</xdr:col>
                    <xdr:colOff>276225</xdr:colOff>
                    <xdr:row>40</xdr:row>
                    <xdr:rowOff>161925</xdr:rowOff>
                  </from>
                  <to>
                    <xdr:col>2</xdr:col>
                    <xdr:colOff>485775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82" r:id="rId28" name="Option Button 26">
              <controlPr defaultSize="0" autoFill="0" autoLine="0" autoPict="0">
                <anchor moveWithCells="1">
                  <from>
                    <xdr:col>1</xdr:col>
                    <xdr:colOff>276225</xdr:colOff>
                    <xdr:row>42</xdr:row>
                    <xdr:rowOff>9525</xdr:rowOff>
                  </from>
                  <to>
                    <xdr:col>2</xdr:col>
                    <xdr:colOff>485775</xdr:colOff>
                    <xdr:row>43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83" r:id="rId29" name="Option Button 27">
              <controlPr defaultSize="0" autoFill="0" autoLine="0" autoPict="0">
                <anchor moveWithCells="1">
                  <from>
                    <xdr:col>1</xdr:col>
                    <xdr:colOff>276225</xdr:colOff>
                    <xdr:row>43</xdr:row>
                    <xdr:rowOff>57150</xdr:rowOff>
                  </from>
                  <to>
                    <xdr:col>2</xdr:col>
                    <xdr:colOff>485775</xdr:colOff>
                    <xdr:row>44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84" r:id="rId30" name="Group Box 28">
              <controlPr defaultSize="0" autoFill="0" autoPict="0">
                <anchor moveWithCells="1">
                  <from>
                    <xdr:col>4</xdr:col>
                    <xdr:colOff>0</xdr:colOff>
                    <xdr:row>13</xdr:row>
                    <xdr:rowOff>19050</xdr:rowOff>
                  </from>
                  <to>
                    <xdr:col>5</xdr:col>
                    <xdr:colOff>561975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85" r:id="rId31" name="Option Button 29">
              <controlPr defaultSize="0" autoFill="0" autoLine="0" autoPict="0">
                <anchor moveWithCells="1">
                  <from>
                    <xdr:col>4</xdr:col>
                    <xdr:colOff>276225</xdr:colOff>
                    <xdr:row>14</xdr:row>
                    <xdr:rowOff>47625</xdr:rowOff>
                  </from>
                  <to>
                    <xdr:col>5</xdr:col>
                    <xdr:colOff>485775</xdr:colOff>
                    <xdr:row>14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86" r:id="rId32" name="Option Button 30">
              <controlPr defaultSize="0" autoFill="0" autoLine="0" autoPict="0">
                <anchor moveWithCells="1">
                  <from>
                    <xdr:col>4</xdr:col>
                    <xdr:colOff>276225</xdr:colOff>
                    <xdr:row>14</xdr:row>
                    <xdr:rowOff>276225</xdr:rowOff>
                  </from>
                  <to>
                    <xdr:col>5</xdr:col>
                    <xdr:colOff>485775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87" r:id="rId33" name="Option Button 31">
              <controlPr defaultSize="0" autoFill="0" autoLine="0" autoPict="0">
                <anchor moveWithCells="1">
                  <from>
                    <xdr:col>4</xdr:col>
                    <xdr:colOff>276225</xdr:colOff>
                    <xdr:row>15</xdr:row>
                    <xdr:rowOff>123825</xdr:rowOff>
                  </from>
                  <to>
                    <xdr:col>5</xdr:col>
                    <xdr:colOff>485775</xdr:colOff>
                    <xdr:row>15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88" r:id="rId34" name="Option Button 32">
              <controlPr defaultSize="0" autoFill="0" autoLine="0" autoPict="0">
                <anchor moveWithCells="1">
                  <from>
                    <xdr:col>4</xdr:col>
                    <xdr:colOff>276225</xdr:colOff>
                    <xdr:row>15</xdr:row>
                    <xdr:rowOff>352425</xdr:rowOff>
                  </from>
                  <to>
                    <xdr:col>5</xdr:col>
                    <xdr:colOff>485775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89" r:id="rId35" name="Option Button 33">
              <controlPr defaultSize="0" autoFill="0" autoLine="0" autoPict="0">
                <anchor moveWithCells="1">
                  <from>
                    <xdr:col>4</xdr:col>
                    <xdr:colOff>276225</xdr:colOff>
                    <xdr:row>17</xdr:row>
                    <xdr:rowOff>19050</xdr:rowOff>
                  </from>
                  <to>
                    <xdr:col>5</xdr:col>
                    <xdr:colOff>485775</xdr:colOff>
                    <xdr:row>18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90" r:id="rId36" name="Option Button 34">
              <controlPr defaultSize="0" autoFill="0" autoLine="0" autoPict="0">
                <anchor moveWithCells="1">
                  <from>
                    <xdr:col>4</xdr:col>
                    <xdr:colOff>276225</xdr:colOff>
                    <xdr:row>18</xdr:row>
                    <xdr:rowOff>57150</xdr:rowOff>
                  </from>
                  <to>
                    <xdr:col>5</xdr:col>
                    <xdr:colOff>485775</xdr:colOff>
                    <xdr:row>19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91" r:id="rId37" name="Option Button 35">
              <controlPr defaultSize="0" autoFill="0" autoLine="0" autoPict="0">
                <anchor moveWithCells="1">
                  <from>
                    <xdr:col>4</xdr:col>
                    <xdr:colOff>276225</xdr:colOff>
                    <xdr:row>19</xdr:row>
                    <xdr:rowOff>95250</xdr:rowOff>
                  </from>
                  <to>
                    <xdr:col>5</xdr:col>
                    <xdr:colOff>485775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92" r:id="rId38" name="Option Button 36">
              <controlPr defaultSize="0" autoFill="0" autoLine="0" autoPict="0">
                <anchor moveWithCells="1">
                  <from>
                    <xdr:col>4</xdr:col>
                    <xdr:colOff>276225</xdr:colOff>
                    <xdr:row>20</xdr:row>
                    <xdr:rowOff>133350</xdr:rowOff>
                  </from>
                  <to>
                    <xdr:col>5</xdr:col>
                    <xdr:colOff>485775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93" r:id="rId39" name="Group Box 37">
              <controlPr defaultSize="0" autoFill="0" autoPict="0">
                <anchor moveWithCells="1">
                  <from>
                    <xdr:col>4</xdr:col>
                    <xdr:colOff>0</xdr:colOff>
                    <xdr:row>24</xdr:row>
                    <xdr:rowOff>47625</xdr:rowOff>
                  </from>
                  <to>
                    <xdr:col>5</xdr:col>
                    <xdr:colOff>571500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94" r:id="rId40" name="Option Button 38">
              <controlPr defaultSize="0" autoFill="0" autoLine="0" autoPict="0">
                <anchor moveWithCells="1">
                  <from>
                    <xdr:col>4</xdr:col>
                    <xdr:colOff>276225</xdr:colOff>
                    <xdr:row>25</xdr:row>
                    <xdr:rowOff>66675</xdr:rowOff>
                  </from>
                  <to>
                    <xdr:col>5</xdr:col>
                    <xdr:colOff>485775</xdr:colOff>
                    <xdr:row>25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95" r:id="rId41" name="Option Button 39">
              <controlPr defaultSize="0" autoFill="0" autoLine="0" autoPict="0">
                <anchor moveWithCells="1">
                  <from>
                    <xdr:col>4</xdr:col>
                    <xdr:colOff>276225</xdr:colOff>
                    <xdr:row>25</xdr:row>
                    <xdr:rowOff>295275</xdr:rowOff>
                  </from>
                  <to>
                    <xdr:col>5</xdr:col>
                    <xdr:colOff>485775</xdr:colOff>
                    <xdr:row>26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96" r:id="rId42" name="Option Button 40">
              <controlPr defaultSize="0" autoFill="0" autoLine="0" autoPict="0">
                <anchor moveWithCells="1">
                  <from>
                    <xdr:col>4</xdr:col>
                    <xdr:colOff>276225</xdr:colOff>
                    <xdr:row>26</xdr:row>
                    <xdr:rowOff>152400</xdr:rowOff>
                  </from>
                  <to>
                    <xdr:col>5</xdr:col>
                    <xdr:colOff>485775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97" r:id="rId43" name="Option Button 41">
              <controlPr defaultSize="0" autoFill="0" autoLine="0" autoPict="0">
                <anchor moveWithCells="1">
                  <from>
                    <xdr:col>4</xdr:col>
                    <xdr:colOff>276225</xdr:colOff>
                    <xdr:row>27</xdr:row>
                    <xdr:rowOff>0</xdr:rowOff>
                  </from>
                  <to>
                    <xdr:col>5</xdr:col>
                    <xdr:colOff>485775</xdr:colOff>
                    <xdr:row>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98" r:id="rId44" name="Option Button 42">
              <controlPr defaultSize="0" autoFill="0" autoLine="0" autoPict="0">
                <anchor moveWithCells="1">
                  <from>
                    <xdr:col>4</xdr:col>
                    <xdr:colOff>276225</xdr:colOff>
                    <xdr:row>28</xdr:row>
                    <xdr:rowOff>47625</xdr:rowOff>
                  </from>
                  <to>
                    <xdr:col>5</xdr:col>
                    <xdr:colOff>485775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99" r:id="rId45" name="Option Button 43">
              <controlPr defaultSize="0" autoFill="0" autoLine="0" autoPict="0">
                <anchor moveWithCells="1">
                  <from>
                    <xdr:col>4</xdr:col>
                    <xdr:colOff>276225</xdr:colOff>
                    <xdr:row>29</xdr:row>
                    <xdr:rowOff>85725</xdr:rowOff>
                  </from>
                  <to>
                    <xdr:col>5</xdr:col>
                    <xdr:colOff>485775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00" r:id="rId46" name="Option Button 44">
              <controlPr defaultSize="0" autoFill="0" autoLine="0" autoPict="0">
                <anchor moveWithCells="1">
                  <from>
                    <xdr:col>4</xdr:col>
                    <xdr:colOff>276225</xdr:colOff>
                    <xdr:row>30</xdr:row>
                    <xdr:rowOff>133350</xdr:rowOff>
                  </from>
                  <to>
                    <xdr:col>5</xdr:col>
                    <xdr:colOff>485775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01" r:id="rId47" name="Option Button 45">
              <controlPr defaultSize="0" autoFill="0" autoLine="0" autoPict="0">
                <anchor moveWithCells="1">
                  <from>
                    <xdr:col>4</xdr:col>
                    <xdr:colOff>276225</xdr:colOff>
                    <xdr:row>31</xdr:row>
                    <xdr:rowOff>171450</xdr:rowOff>
                  </from>
                  <to>
                    <xdr:col>5</xdr:col>
                    <xdr:colOff>485775</xdr:colOff>
                    <xdr:row>33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02" r:id="rId48" name="Group Box 46">
              <controlPr defaultSize="0" autoFill="0" autoPict="0">
                <anchor moveWithCells="1">
                  <from>
                    <xdr:col>4</xdr:col>
                    <xdr:colOff>9525</xdr:colOff>
                    <xdr:row>35</xdr:row>
                    <xdr:rowOff>133350</xdr:rowOff>
                  </from>
                  <to>
                    <xdr:col>5</xdr:col>
                    <xdr:colOff>571500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03" r:id="rId49" name="Option Button 47">
              <controlPr defaultSize="0" autoFill="0" autoLine="0" autoPict="0">
                <anchor moveWithCells="1">
                  <from>
                    <xdr:col>4</xdr:col>
                    <xdr:colOff>276225</xdr:colOff>
                    <xdr:row>36</xdr:row>
                    <xdr:rowOff>152400</xdr:rowOff>
                  </from>
                  <to>
                    <xdr:col>5</xdr:col>
                    <xdr:colOff>485775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04" r:id="rId50" name="Option Button 48">
              <controlPr defaultSize="0" autoFill="0" autoLine="0" autoPict="0">
                <anchor moveWithCells="1">
                  <from>
                    <xdr:col>4</xdr:col>
                    <xdr:colOff>276225</xdr:colOff>
                    <xdr:row>36</xdr:row>
                    <xdr:rowOff>381000</xdr:rowOff>
                  </from>
                  <to>
                    <xdr:col>5</xdr:col>
                    <xdr:colOff>485775</xdr:colOff>
                    <xdr:row>37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05" r:id="rId51" name="Option Button 49">
              <controlPr defaultSize="0" autoFill="0" autoLine="0" autoPict="0">
                <anchor moveWithCells="1">
                  <from>
                    <xdr:col>4</xdr:col>
                    <xdr:colOff>276225</xdr:colOff>
                    <xdr:row>37</xdr:row>
                    <xdr:rowOff>228600</xdr:rowOff>
                  </from>
                  <to>
                    <xdr:col>5</xdr:col>
                    <xdr:colOff>485775</xdr:colOff>
                    <xdr:row>38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06" r:id="rId52" name="Option Button 50">
              <controlPr defaultSize="0" autoFill="0" autoLine="0" autoPict="0">
                <anchor moveWithCells="1">
                  <from>
                    <xdr:col>4</xdr:col>
                    <xdr:colOff>276225</xdr:colOff>
                    <xdr:row>38</xdr:row>
                    <xdr:rowOff>76200</xdr:rowOff>
                  </from>
                  <to>
                    <xdr:col>5</xdr:col>
                    <xdr:colOff>485775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07" r:id="rId53" name="Option Button 51">
              <controlPr defaultSize="0" autoFill="0" autoLine="0" autoPict="0">
                <anchor moveWithCells="1">
                  <from>
                    <xdr:col>4</xdr:col>
                    <xdr:colOff>276225</xdr:colOff>
                    <xdr:row>39</xdr:row>
                    <xdr:rowOff>114300</xdr:rowOff>
                  </from>
                  <to>
                    <xdr:col>5</xdr:col>
                    <xdr:colOff>485775</xdr:colOff>
                    <xdr:row>40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08" r:id="rId54" name="Option Button 52">
              <controlPr defaultSize="0" autoFill="0" autoLine="0" autoPict="0">
                <anchor moveWithCells="1">
                  <from>
                    <xdr:col>4</xdr:col>
                    <xdr:colOff>276225</xdr:colOff>
                    <xdr:row>40</xdr:row>
                    <xdr:rowOff>152400</xdr:rowOff>
                  </from>
                  <to>
                    <xdr:col>5</xdr:col>
                    <xdr:colOff>485775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09" r:id="rId55" name="Option Button 53">
              <controlPr defaultSize="0" autoFill="0" autoLine="0" autoPict="0">
                <anchor moveWithCells="1">
                  <from>
                    <xdr:col>4</xdr:col>
                    <xdr:colOff>276225</xdr:colOff>
                    <xdr:row>42</xdr:row>
                    <xdr:rowOff>9525</xdr:rowOff>
                  </from>
                  <to>
                    <xdr:col>5</xdr:col>
                    <xdr:colOff>485775</xdr:colOff>
                    <xdr:row>43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10" r:id="rId56" name="Option Button 54">
              <controlPr defaultSize="0" autoFill="0" autoLine="0" autoPict="0">
                <anchor moveWithCells="1">
                  <from>
                    <xdr:col>4</xdr:col>
                    <xdr:colOff>276225</xdr:colOff>
                    <xdr:row>43</xdr:row>
                    <xdr:rowOff>47625</xdr:rowOff>
                  </from>
                  <to>
                    <xdr:col>5</xdr:col>
                    <xdr:colOff>485775</xdr:colOff>
                    <xdr:row>44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11" r:id="rId57" name="Check Box 55">
              <controlPr defaultSize="0" autoFill="0" autoLine="0" autoPict="0">
                <anchor moveWithCells="1">
                  <from>
                    <xdr:col>9</xdr:col>
                    <xdr:colOff>85725</xdr:colOff>
                    <xdr:row>13</xdr:row>
                    <xdr:rowOff>161925</xdr:rowOff>
                  </from>
                  <to>
                    <xdr:col>9</xdr:col>
                    <xdr:colOff>295275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12" r:id="rId58" name="Check Box 56">
              <controlPr defaultSize="0" autoFill="0" autoLine="0" autoPict="0">
                <anchor moveWithCells="1">
                  <from>
                    <xdr:col>9</xdr:col>
                    <xdr:colOff>85725</xdr:colOff>
                    <xdr:row>14</xdr:row>
                    <xdr:rowOff>161925</xdr:rowOff>
                  </from>
                  <to>
                    <xdr:col>9</xdr:col>
                    <xdr:colOff>295275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13" r:id="rId59" name="Check Box 57">
              <controlPr defaultSize="0" autoFill="0" autoLine="0" autoPict="0">
                <anchor moveWithCells="1">
                  <from>
                    <xdr:col>9</xdr:col>
                    <xdr:colOff>85725</xdr:colOff>
                    <xdr:row>15</xdr:row>
                    <xdr:rowOff>161925</xdr:rowOff>
                  </from>
                  <to>
                    <xdr:col>9</xdr:col>
                    <xdr:colOff>295275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14" r:id="rId60" name="Check Box 58">
              <controlPr defaultSize="0" autoFill="0" autoLine="0" autoPict="0">
                <anchor moveWithCells="1">
                  <from>
                    <xdr:col>9</xdr:col>
                    <xdr:colOff>85725</xdr:colOff>
                    <xdr:row>16</xdr:row>
                    <xdr:rowOff>161925</xdr:rowOff>
                  </from>
                  <to>
                    <xdr:col>9</xdr:col>
                    <xdr:colOff>295275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15" r:id="rId61" name="Check Box 59">
              <controlPr defaultSize="0" autoFill="0" autoLine="0" autoPict="0">
                <anchor moveWithCells="1">
                  <from>
                    <xdr:col>9</xdr:col>
                    <xdr:colOff>85725</xdr:colOff>
                    <xdr:row>17</xdr:row>
                    <xdr:rowOff>161925</xdr:rowOff>
                  </from>
                  <to>
                    <xdr:col>9</xdr:col>
                    <xdr:colOff>295275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16" r:id="rId62" name="Check Box 60">
              <controlPr defaultSize="0" autoFill="0" autoLine="0" autoPict="0">
                <anchor moveWithCells="1">
                  <from>
                    <xdr:col>9</xdr:col>
                    <xdr:colOff>66675</xdr:colOff>
                    <xdr:row>24</xdr:row>
                    <xdr:rowOff>171450</xdr:rowOff>
                  </from>
                  <to>
                    <xdr:col>9</xdr:col>
                    <xdr:colOff>276225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17" r:id="rId63" name="Check Box 61">
              <controlPr defaultSize="0" autoFill="0" autoLine="0" autoPict="0">
                <anchor moveWithCells="1">
                  <from>
                    <xdr:col>9</xdr:col>
                    <xdr:colOff>66675</xdr:colOff>
                    <xdr:row>25</xdr:row>
                    <xdr:rowOff>171450</xdr:rowOff>
                  </from>
                  <to>
                    <xdr:col>9</xdr:col>
                    <xdr:colOff>276225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18" r:id="rId64" name="Check Box 62">
              <controlPr defaultSize="0" autoFill="0" autoLine="0" autoPict="0">
                <anchor moveWithCells="1">
                  <from>
                    <xdr:col>9</xdr:col>
                    <xdr:colOff>66675</xdr:colOff>
                    <xdr:row>26</xdr:row>
                    <xdr:rowOff>171450</xdr:rowOff>
                  </from>
                  <to>
                    <xdr:col>9</xdr:col>
                    <xdr:colOff>276225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19" r:id="rId65" name="Check Box 63">
              <controlPr defaultSize="0" autoFill="0" autoLine="0" autoPict="0">
                <anchor moveWithCells="1">
                  <from>
                    <xdr:col>9</xdr:col>
                    <xdr:colOff>66675</xdr:colOff>
                    <xdr:row>27</xdr:row>
                    <xdr:rowOff>171450</xdr:rowOff>
                  </from>
                  <to>
                    <xdr:col>9</xdr:col>
                    <xdr:colOff>276225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20" r:id="rId66" name="Check Box 64">
              <controlPr defaultSize="0" autoFill="0" autoLine="0" autoPict="0">
                <anchor moveWithCells="1">
                  <from>
                    <xdr:col>9</xdr:col>
                    <xdr:colOff>66675</xdr:colOff>
                    <xdr:row>28</xdr:row>
                    <xdr:rowOff>171450</xdr:rowOff>
                  </from>
                  <to>
                    <xdr:col>9</xdr:col>
                    <xdr:colOff>276225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21" r:id="rId67" name="Check Box 65">
              <controlPr defaultSize="0" autoFill="0" autoLine="0" autoPict="0">
                <anchor moveWithCells="1">
                  <from>
                    <xdr:col>9</xdr:col>
                    <xdr:colOff>47625</xdr:colOff>
                    <xdr:row>35</xdr:row>
                    <xdr:rowOff>161925</xdr:rowOff>
                  </from>
                  <to>
                    <xdr:col>9</xdr:col>
                    <xdr:colOff>257175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22" r:id="rId68" name="Check Box 66">
              <controlPr defaultSize="0" autoFill="0" autoLine="0" autoPict="0">
                <anchor moveWithCells="1">
                  <from>
                    <xdr:col>9</xdr:col>
                    <xdr:colOff>47625</xdr:colOff>
                    <xdr:row>36</xdr:row>
                    <xdr:rowOff>161925</xdr:rowOff>
                  </from>
                  <to>
                    <xdr:col>9</xdr:col>
                    <xdr:colOff>257175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23" r:id="rId69" name="Check Box 67">
              <controlPr defaultSize="0" autoFill="0" autoLine="0" autoPict="0">
                <anchor moveWithCells="1">
                  <from>
                    <xdr:col>9</xdr:col>
                    <xdr:colOff>47625</xdr:colOff>
                    <xdr:row>37</xdr:row>
                    <xdr:rowOff>161925</xdr:rowOff>
                  </from>
                  <to>
                    <xdr:col>9</xdr:col>
                    <xdr:colOff>257175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24" r:id="rId70" name="Check Box 68">
              <controlPr defaultSize="0" autoFill="0" autoLine="0" autoPict="0">
                <anchor moveWithCells="1">
                  <from>
                    <xdr:col>9</xdr:col>
                    <xdr:colOff>47625</xdr:colOff>
                    <xdr:row>38</xdr:row>
                    <xdr:rowOff>161925</xdr:rowOff>
                  </from>
                  <to>
                    <xdr:col>9</xdr:col>
                    <xdr:colOff>257175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25" r:id="rId71" name="Check Box 69">
              <controlPr defaultSize="0" autoFill="0" autoLine="0" autoPict="0">
                <anchor moveWithCells="1">
                  <from>
                    <xdr:col>9</xdr:col>
                    <xdr:colOff>47625</xdr:colOff>
                    <xdr:row>39</xdr:row>
                    <xdr:rowOff>161925</xdr:rowOff>
                  </from>
                  <to>
                    <xdr:col>9</xdr:col>
                    <xdr:colOff>257175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26" r:id="rId72" name="Check Box 70">
              <controlPr defaultSize="0" autoFill="0" autoLine="0" autoPict="0">
                <anchor moveWithCells="1">
                  <from>
                    <xdr:col>14</xdr:col>
                    <xdr:colOff>104775</xdr:colOff>
                    <xdr:row>13</xdr:row>
                    <xdr:rowOff>171450</xdr:rowOff>
                  </from>
                  <to>
                    <xdr:col>14</xdr:col>
                    <xdr:colOff>314325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27" r:id="rId73" name="Check Box 71">
              <controlPr defaultSize="0" autoFill="0" autoLine="0" autoPict="0">
                <anchor moveWithCells="1">
                  <from>
                    <xdr:col>14</xdr:col>
                    <xdr:colOff>104775</xdr:colOff>
                    <xdr:row>14</xdr:row>
                    <xdr:rowOff>171450</xdr:rowOff>
                  </from>
                  <to>
                    <xdr:col>14</xdr:col>
                    <xdr:colOff>314325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28" r:id="rId74" name="Check Box 72">
              <controlPr defaultSize="0" autoFill="0" autoLine="0" autoPict="0">
                <anchor moveWithCells="1">
                  <from>
                    <xdr:col>14</xdr:col>
                    <xdr:colOff>104775</xdr:colOff>
                    <xdr:row>15</xdr:row>
                    <xdr:rowOff>171450</xdr:rowOff>
                  </from>
                  <to>
                    <xdr:col>14</xdr:col>
                    <xdr:colOff>314325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29" r:id="rId75" name="Check Box 73">
              <controlPr defaultSize="0" autoFill="0" autoLine="0" autoPict="0">
                <anchor moveWithCells="1">
                  <from>
                    <xdr:col>14</xdr:col>
                    <xdr:colOff>104775</xdr:colOff>
                    <xdr:row>16</xdr:row>
                    <xdr:rowOff>171450</xdr:rowOff>
                  </from>
                  <to>
                    <xdr:col>14</xdr:col>
                    <xdr:colOff>314325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30" r:id="rId76" name="Check Box 74">
              <controlPr defaultSize="0" autoFill="0" autoLine="0" autoPict="0">
                <anchor moveWithCells="1">
                  <from>
                    <xdr:col>14</xdr:col>
                    <xdr:colOff>104775</xdr:colOff>
                    <xdr:row>17</xdr:row>
                    <xdr:rowOff>171450</xdr:rowOff>
                  </from>
                  <to>
                    <xdr:col>14</xdr:col>
                    <xdr:colOff>314325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31" r:id="rId77" name="Check Box 75">
              <controlPr defaultSize="0" autoFill="0" autoLine="0" autoPict="0">
                <anchor moveWithCells="1">
                  <from>
                    <xdr:col>14</xdr:col>
                    <xdr:colOff>104775</xdr:colOff>
                    <xdr:row>24</xdr:row>
                    <xdr:rowOff>171450</xdr:rowOff>
                  </from>
                  <to>
                    <xdr:col>14</xdr:col>
                    <xdr:colOff>314325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32" r:id="rId78" name="Check Box 76">
              <controlPr defaultSize="0" autoFill="0" autoLine="0" autoPict="0">
                <anchor moveWithCells="1">
                  <from>
                    <xdr:col>14</xdr:col>
                    <xdr:colOff>104775</xdr:colOff>
                    <xdr:row>25</xdr:row>
                    <xdr:rowOff>171450</xdr:rowOff>
                  </from>
                  <to>
                    <xdr:col>14</xdr:col>
                    <xdr:colOff>314325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33" r:id="rId79" name="Check Box 77">
              <controlPr defaultSize="0" autoFill="0" autoLine="0" autoPict="0">
                <anchor moveWithCells="1">
                  <from>
                    <xdr:col>14</xdr:col>
                    <xdr:colOff>104775</xdr:colOff>
                    <xdr:row>26</xdr:row>
                    <xdr:rowOff>171450</xdr:rowOff>
                  </from>
                  <to>
                    <xdr:col>14</xdr:col>
                    <xdr:colOff>314325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34" r:id="rId80" name="Check Box 78">
              <controlPr defaultSize="0" autoFill="0" autoLine="0" autoPict="0">
                <anchor moveWithCells="1">
                  <from>
                    <xdr:col>14</xdr:col>
                    <xdr:colOff>104775</xdr:colOff>
                    <xdr:row>27</xdr:row>
                    <xdr:rowOff>171450</xdr:rowOff>
                  </from>
                  <to>
                    <xdr:col>14</xdr:col>
                    <xdr:colOff>314325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35" r:id="rId81" name="Check Box 79">
              <controlPr defaultSize="0" autoFill="0" autoLine="0" autoPict="0">
                <anchor moveWithCells="1">
                  <from>
                    <xdr:col>14</xdr:col>
                    <xdr:colOff>104775</xdr:colOff>
                    <xdr:row>28</xdr:row>
                    <xdr:rowOff>171450</xdr:rowOff>
                  </from>
                  <to>
                    <xdr:col>14</xdr:col>
                    <xdr:colOff>314325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36" r:id="rId82" name="Check Box 80">
              <controlPr defaultSize="0" autoFill="0" autoLine="0" autoPict="0">
                <anchor moveWithCells="1">
                  <from>
                    <xdr:col>14</xdr:col>
                    <xdr:colOff>104775</xdr:colOff>
                    <xdr:row>35</xdr:row>
                    <xdr:rowOff>171450</xdr:rowOff>
                  </from>
                  <to>
                    <xdr:col>14</xdr:col>
                    <xdr:colOff>314325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37" r:id="rId83" name="Check Box 81">
              <controlPr defaultSize="0" autoFill="0" autoLine="0" autoPict="0">
                <anchor moveWithCells="1">
                  <from>
                    <xdr:col>14</xdr:col>
                    <xdr:colOff>104775</xdr:colOff>
                    <xdr:row>36</xdr:row>
                    <xdr:rowOff>171450</xdr:rowOff>
                  </from>
                  <to>
                    <xdr:col>14</xdr:col>
                    <xdr:colOff>314325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38" r:id="rId84" name="Check Box 82">
              <controlPr defaultSize="0" autoFill="0" autoLine="0" autoPict="0">
                <anchor moveWithCells="1">
                  <from>
                    <xdr:col>14</xdr:col>
                    <xdr:colOff>104775</xdr:colOff>
                    <xdr:row>37</xdr:row>
                    <xdr:rowOff>171450</xdr:rowOff>
                  </from>
                  <to>
                    <xdr:col>14</xdr:col>
                    <xdr:colOff>314325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39" r:id="rId85" name="Check Box 83">
              <controlPr defaultSize="0" autoFill="0" autoLine="0" autoPict="0">
                <anchor moveWithCells="1">
                  <from>
                    <xdr:col>14</xdr:col>
                    <xdr:colOff>104775</xdr:colOff>
                    <xdr:row>38</xdr:row>
                    <xdr:rowOff>171450</xdr:rowOff>
                  </from>
                  <to>
                    <xdr:col>14</xdr:col>
                    <xdr:colOff>314325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40" r:id="rId86" name="Check Box 84">
              <controlPr defaultSize="0" autoFill="0" autoLine="0" autoPict="0">
                <anchor moveWithCells="1">
                  <from>
                    <xdr:col>14</xdr:col>
                    <xdr:colOff>104775</xdr:colOff>
                    <xdr:row>39</xdr:row>
                    <xdr:rowOff>171450</xdr:rowOff>
                  </from>
                  <to>
                    <xdr:col>14</xdr:col>
                    <xdr:colOff>314325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41" r:id="rId87" name="Check Box 85">
              <controlPr defaultSize="0" autoFill="0" autoLine="0" autoPict="0">
                <anchor moveWithCells="1">
                  <from>
                    <xdr:col>19</xdr:col>
                    <xdr:colOff>95250</xdr:colOff>
                    <xdr:row>13</xdr:row>
                    <xdr:rowOff>171450</xdr:rowOff>
                  </from>
                  <to>
                    <xdr:col>19</xdr:col>
                    <xdr:colOff>304800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42" r:id="rId88" name="Check Box 86">
              <controlPr defaultSize="0" autoFill="0" autoLine="0" autoPict="0">
                <anchor moveWithCells="1">
                  <from>
                    <xdr:col>19</xdr:col>
                    <xdr:colOff>95250</xdr:colOff>
                    <xdr:row>14</xdr:row>
                    <xdr:rowOff>152400</xdr:rowOff>
                  </from>
                  <to>
                    <xdr:col>19</xdr:col>
                    <xdr:colOff>304800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43" r:id="rId89" name="Check Box 87">
              <controlPr defaultSize="0" autoFill="0" autoLine="0" autoPict="0">
                <anchor moveWithCells="1">
                  <from>
                    <xdr:col>19</xdr:col>
                    <xdr:colOff>95250</xdr:colOff>
                    <xdr:row>15</xdr:row>
                    <xdr:rowOff>142875</xdr:rowOff>
                  </from>
                  <to>
                    <xdr:col>19</xdr:col>
                    <xdr:colOff>304800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44" r:id="rId90" name="Check Box 88">
              <controlPr defaultSize="0" autoFill="0" autoLine="0" autoPict="0">
                <anchor moveWithCells="1">
                  <from>
                    <xdr:col>19</xdr:col>
                    <xdr:colOff>95250</xdr:colOff>
                    <xdr:row>16</xdr:row>
                    <xdr:rowOff>133350</xdr:rowOff>
                  </from>
                  <to>
                    <xdr:col>19</xdr:col>
                    <xdr:colOff>304800</xdr:colOff>
                    <xdr:row>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45" r:id="rId91" name="Check Box 89">
              <controlPr defaultSize="0" autoFill="0" autoLine="0" autoPict="0">
                <anchor moveWithCells="1">
                  <from>
                    <xdr:col>19</xdr:col>
                    <xdr:colOff>95250</xdr:colOff>
                    <xdr:row>24</xdr:row>
                    <xdr:rowOff>180975</xdr:rowOff>
                  </from>
                  <to>
                    <xdr:col>19</xdr:col>
                    <xdr:colOff>304800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46" r:id="rId92" name="Check Box 90">
              <controlPr defaultSize="0" autoFill="0" autoLine="0" autoPict="0">
                <anchor moveWithCells="1">
                  <from>
                    <xdr:col>19</xdr:col>
                    <xdr:colOff>95250</xdr:colOff>
                    <xdr:row>25</xdr:row>
                    <xdr:rowOff>171450</xdr:rowOff>
                  </from>
                  <to>
                    <xdr:col>19</xdr:col>
                    <xdr:colOff>304800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47" r:id="rId93" name="Check Box 91">
              <controlPr defaultSize="0" autoFill="0" autoLine="0" autoPict="0">
                <anchor moveWithCells="1">
                  <from>
                    <xdr:col>19</xdr:col>
                    <xdr:colOff>95250</xdr:colOff>
                    <xdr:row>26</xdr:row>
                    <xdr:rowOff>152400</xdr:rowOff>
                  </from>
                  <to>
                    <xdr:col>19</xdr:col>
                    <xdr:colOff>304800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48" r:id="rId94" name="Check Box 92">
              <controlPr defaultSize="0" autoFill="0" autoLine="0" autoPict="0">
                <anchor moveWithCells="1">
                  <from>
                    <xdr:col>19</xdr:col>
                    <xdr:colOff>95250</xdr:colOff>
                    <xdr:row>27</xdr:row>
                    <xdr:rowOff>152400</xdr:rowOff>
                  </from>
                  <to>
                    <xdr:col>19</xdr:col>
                    <xdr:colOff>304800</xdr:colOff>
                    <xdr:row>28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49" r:id="rId95" name="Check Box 93">
              <controlPr defaultSize="0" autoFill="0" autoLine="0" autoPict="0">
                <anchor moveWithCells="1">
                  <from>
                    <xdr:col>19</xdr:col>
                    <xdr:colOff>95250</xdr:colOff>
                    <xdr:row>35</xdr:row>
                    <xdr:rowOff>180975</xdr:rowOff>
                  </from>
                  <to>
                    <xdr:col>19</xdr:col>
                    <xdr:colOff>304800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50" r:id="rId96" name="Check Box 94">
              <controlPr defaultSize="0" autoFill="0" autoLine="0" autoPict="0">
                <anchor moveWithCells="1">
                  <from>
                    <xdr:col>19</xdr:col>
                    <xdr:colOff>95250</xdr:colOff>
                    <xdr:row>36</xdr:row>
                    <xdr:rowOff>171450</xdr:rowOff>
                  </from>
                  <to>
                    <xdr:col>19</xdr:col>
                    <xdr:colOff>304800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51" r:id="rId97" name="Check Box 95">
              <controlPr defaultSize="0" autoFill="0" autoLine="0" autoPict="0">
                <anchor moveWithCells="1">
                  <from>
                    <xdr:col>19</xdr:col>
                    <xdr:colOff>95250</xdr:colOff>
                    <xdr:row>37</xdr:row>
                    <xdr:rowOff>171450</xdr:rowOff>
                  </from>
                  <to>
                    <xdr:col>19</xdr:col>
                    <xdr:colOff>304800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52" r:id="rId98" name="Check Box 96">
              <controlPr defaultSize="0" autoFill="0" autoLine="0" autoPict="0">
                <anchor moveWithCells="1">
                  <from>
                    <xdr:col>19</xdr:col>
                    <xdr:colOff>95250</xdr:colOff>
                    <xdr:row>38</xdr:row>
                    <xdr:rowOff>152400</xdr:rowOff>
                  </from>
                  <to>
                    <xdr:col>19</xdr:col>
                    <xdr:colOff>304800</xdr:colOff>
                    <xdr:row>39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2E9D9-66FC-4C81-8F33-DA7E12D4E03A}">
  <sheetPr codeName="Sheet6"/>
  <dimension ref="B7:AS83"/>
  <sheetViews>
    <sheetView showGridLines="0" showRowColHeaders="0" zoomScale="85" zoomScaleNormal="85" workbookViewId="0"/>
  </sheetViews>
  <sheetFormatPr defaultColWidth="9.140625" defaultRowHeight="15" outlineLevelRow="1" outlineLevelCol="1" x14ac:dyDescent="0.25"/>
  <cols>
    <col min="1" max="1" width="3.5703125" customWidth="1"/>
    <col min="2" max="3" width="9.140625" customWidth="1"/>
    <col min="4" max="4" width="3.7109375" customWidth="1"/>
    <col min="5" max="6" width="9.140625" customWidth="1"/>
    <col min="7" max="7" width="3.42578125" customWidth="1"/>
    <col min="8" max="8" width="1.140625" customWidth="1"/>
    <col min="9" max="9" width="79.28515625" bestFit="1" customWidth="1"/>
    <col min="10" max="10" width="5.140625" customWidth="1"/>
    <col min="11" max="11" width="1.28515625" customWidth="1"/>
    <col min="12" max="12" width="3.5703125" customWidth="1"/>
    <col min="13" max="13" width="1.5703125" customWidth="1"/>
    <col min="14" max="14" width="68" bestFit="1" customWidth="1"/>
    <col min="15" max="15" width="6.42578125" customWidth="1"/>
    <col min="16" max="16" width="1.42578125" customWidth="1"/>
    <col min="17" max="17" width="4.28515625" customWidth="1"/>
    <col min="18" max="18" width="1.42578125" customWidth="1"/>
    <col min="19" max="19" width="51.5703125" bestFit="1" customWidth="1"/>
    <col min="20" max="20" width="5.85546875" customWidth="1"/>
    <col min="21" max="25" width="1.140625" customWidth="1"/>
    <col min="26" max="28" width="9.5703125" hidden="1" customWidth="1" outlineLevel="1"/>
    <col min="29" max="29" width="9.140625" hidden="1" customWidth="1" outlineLevel="1"/>
    <col min="30" max="44" width="10.7109375" hidden="1" customWidth="1" outlineLevel="1"/>
    <col min="45" max="45" width="9.140625" collapsed="1"/>
  </cols>
  <sheetData>
    <row r="7" spans="2:44" ht="30.6" customHeight="1" x14ac:dyDescent="0.25">
      <c r="D7" s="60"/>
      <c r="AC7" t="str">
        <f>AD7&amp;" - " &amp;AE7</f>
        <v xml:space="preserve">062-12 - S’il est possible pour les tribunaux d’envoyer des notifications électroniques, quels sont les taux de déploiement et d’utilisation ? </v>
      </c>
      <c r="AD7" s="61" t="str">
        <f>"062-12"</f>
        <v>062-12</v>
      </c>
      <c r="AE7" s="61" t="str">
        <f>_xlfn.XLOOKUP('062-12'!AD7,'ICT questions 2022'!A:A,'ICT questions 2022'!C:C)</f>
        <v xml:space="preserve">S’il est possible pour les tribunaux d’envoyer des notifications électroniques, quels sont les taux de déploiement et d’utilisation ? </v>
      </c>
    </row>
    <row r="8" spans="2:44" ht="30.6" customHeight="1" x14ac:dyDescent="0.25">
      <c r="D8" s="60"/>
      <c r="AC8" t="str">
        <f>AD8&amp;" - " &amp;AE8</f>
        <v>062-13 - S’il est possible pour les tribunaux d’envoyer des notifications électroniques, veuillez en décrire les modalités :</v>
      </c>
      <c r="AD8" s="61" t="str">
        <f>"062-13"</f>
        <v>062-13</v>
      </c>
      <c r="AE8" s="61" t="str">
        <f>_xlfn.XLOOKUP('062-12'!AD8,'ICT questions 2022'!A:A,'ICT questions 2022'!C:C)</f>
        <v>S’il est possible pour les tribunaux d’envoyer des notifications électroniques, veuillez en décrire les modalités :</v>
      </c>
    </row>
    <row r="10" spans="2:44" x14ac:dyDescent="0.25">
      <c r="B10" s="121" t="s">
        <v>1717</v>
      </c>
      <c r="C10" s="121"/>
      <c r="D10" s="44"/>
      <c r="E10" s="121" t="s">
        <v>1718</v>
      </c>
      <c r="F10" s="121"/>
      <c r="G10" s="44"/>
      <c r="H10" s="44"/>
      <c r="I10" t="str">
        <f>_xlfn.XLOOKUP(H59,'ICT questions 2022'!$B:$B,'ICT questions 2022'!$D:$D)</f>
        <v>Electronique ou papier</v>
      </c>
      <c r="J10" s="62"/>
      <c r="K10" s="62"/>
      <c r="L10" s="62"/>
      <c r="M10" s="62"/>
      <c r="N10" t="str">
        <f>_xlfn.XLOOKUP(M59,'ICT questions 2022'!$B:$B,'ICT questions 2022'!$D:$D)</f>
        <v>Type de notification</v>
      </c>
      <c r="O10" s="62"/>
      <c r="P10" s="62"/>
      <c r="Q10" s="62"/>
      <c r="R10" s="62"/>
      <c r="S10" t="str">
        <f>_xlfn.XLOOKUP(R59,'ICT questions 2022'!$B:$B,'ICT questions 2022'!$D:$D)</f>
        <v xml:space="preserve">Intégration des données </v>
      </c>
      <c r="T10" s="62"/>
      <c r="U10" s="62"/>
      <c r="V10" s="62"/>
      <c r="W10" s="62"/>
      <c r="X10" s="62"/>
      <c r="Y10" s="62"/>
      <c r="Z10" s="55" t="s">
        <v>1482</v>
      </c>
      <c r="AA10" s="55" t="s">
        <v>1482</v>
      </c>
      <c r="AB10" s="55" t="s">
        <v>1482</v>
      </c>
      <c r="AD10" s="123" t="s">
        <v>1486</v>
      </c>
      <c r="AE10" s="122" t="s">
        <v>1488</v>
      </c>
      <c r="AF10" s="122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 t="s">
        <v>1491</v>
      </c>
      <c r="AR10" s="122"/>
    </row>
    <row r="11" spans="2:44" x14ac:dyDescent="0.25">
      <c r="B11" s="7"/>
      <c r="C11" s="7"/>
      <c r="E11" s="7"/>
      <c r="F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55"/>
      <c r="AA11" s="55"/>
      <c r="AB11" s="55"/>
      <c r="AD11" s="124"/>
      <c r="AE11" s="126" t="s">
        <v>1487</v>
      </c>
      <c r="AF11" s="128" t="s">
        <v>1459</v>
      </c>
      <c r="AG11" s="126" t="s">
        <v>1487</v>
      </c>
      <c r="AH11" s="128" t="s">
        <v>1459</v>
      </c>
      <c r="AI11" s="126" t="s">
        <v>1487</v>
      </c>
      <c r="AJ11" s="128" t="s">
        <v>1459</v>
      </c>
      <c r="AK11" s="134" t="s">
        <v>1493</v>
      </c>
      <c r="AL11" s="135"/>
      <c r="AM11" s="136"/>
      <c r="AN11" s="137" t="s">
        <v>1494</v>
      </c>
      <c r="AO11" s="138"/>
      <c r="AP11" s="139"/>
      <c r="AQ11" s="132" t="s">
        <v>1489</v>
      </c>
      <c r="AR11" s="130" t="s">
        <v>1490</v>
      </c>
    </row>
    <row r="12" spans="2:44" ht="8.25" customHeight="1" x14ac:dyDescent="0.25">
      <c r="Z12" s="56"/>
      <c r="AA12" s="56"/>
      <c r="AB12" s="56"/>
      <c r="AD12" s="125"/>
      <c r="AE12" s="127"/>
      <c r="AF12" s="129"/>
      <c r="AG12" s="127"/>
      <c r="AH12" s="129"/>
      <c r="AI12" s="127"/>
      <c r="AJ12" s="129"/>
      <c r="AK12" s="22" t="s">
        <v>1492</v>
      </c>
      <c r="AL12" s="22" t="s">
        <v>1441</v>
      </c>
      <c r="AM12" s="22" t="s">
        <v>1495</v>
      </c>
      <c r="AN12" s="11" t="s">
        <v>1492</v>
      </c>
      <c r="AO12" s="11" t="s">
        <v>1441</v>
      </c>
      <c r="AP12" s="11" t="s">
        <v>1495</v>
      </c>
      <c r="AQ12" s="133"/>
      <c r="AR12" s="131"/>
    </row>
    <row r="13" spans="2:44" x14ac:dyDescent="0.25">
      <c r="Z13" s="56"/>
      <c r="AA13" s="56"/>
      <c r="AB13" s="56"/>
      <c r="AD13" s="5"/>
      <c r="AE13" s="5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</row>
    <row r="14" spans="2:44" x14ac:dyDescent="0.25">
      <c r="I14" s="58" t="s">
        <v>1449</v>
      </c>
      <c r="Z14" s="56"/>
      <c r="AA14" s="56"/>
      <c r="AB14" s="56"/>
      <c r="AE14" s="63" t="s">
        <v>1483</v>
      </c>
      <c r="AG14" s="63" t="s">
        <v>1484</v>
      </c>
      <c r="AI14" s="63" t="s">
        <v>1483</v>
      </c>
    </row>
    <row r="15" spans="2:44" x14ac:dyDescent="0.25">
      <c r="H15" s="45"/>
      <c r="I15" s="53" t="str">
        <f>I59</f>
        <v>La notification papier reste possible</v>
      </c>
      <c r="J15" s="46"/>
      <c r="M15" s="45"/>
      <c r="N15" s="53" t="str">
        <f>N59</f>
        <v>Notifications envoyées par le tribunal à l’avocat</v>
      </c>
      <c r="O15" s="46"/>
      <c r="R15" s="45"/>
      <c r="S15" s="104" t="str">
        <f>S59</f>
        <v>La notification électronique est générée depuis le SGA</v>
      </c>
      <c r="T15" s="46"/>
      <c r="U15" s="35"/>
      <c r="V15" s="35"/>
      <c r="W15" s="35"/>
      <c r="X15" s="35"/>
      <c r="Y15" s="35"/>
      <c r="Z15" s="66" t="b">
        <v>0</v>
      </c>
      <c r="AA15" s="66" t="b">
        <v>0</v>
      </c>
      <c r="AB15" s="66" t="b">
        <v>0</v>
      </c>
      <c r="AD15" s="26" t="s">
        <v>1449</v>
      </c>
      <c r="AE15" s="36">
        <f>_xlfn.XLOOKUP(H59,Weights!$F:$F,Weights!$M:$M)</f>
        <v>5</v>
      </c>
      <c r="AF15" s="39">
        <f>IF(Z15,AE15, 0)</f>
        <v>0</v>
      </c>
      <c r="AG15" s="36">
        <f>_xlfn.XLOOKUP(M59,Weights!$F:$F,Weights!$M:$M)</f>
        <v>1</v>
      </c>
      <c r="AH15" s="39">
        <f>IF(AA15,AG15, 0)</f>
        <v>0</v>
      </c>
      <c r="AI15" s="36">
        <f>_xlfn.XLOOKUP(R59,Weights!$F:$F,Weights!$M:$M)</f>
        <v>1</v>
      </c>
      <c r="AJ15" s="39">
        <f>IF(AB15,AI15, 0)</f>
        <v>0</v>
      </c>
      <c r="AK15" s="27"/>
      <c r="AL15" s="27"/>
      <c r="AM15" s="27"/>
      <c r="AN15" s="27"/>
      <c r="AO15" s="27"/>
      <c r="AP15" s="27"/>
      <c r="AQ15" s="27"/>
      <c r="AR15" s="28"/>
    </row>
    <row r="16" spans="2:44" x14ac:dyDescent="0.25">
      <c r="H16" s="47"/>
      <c r="I16" s="52" t="str">
        <f>I60</f>
        <v>La notification papier n’est plus possible (la notification électronique est la seule option)</v>
      </c>
      <c r="J16" s="48"/>
      <c r="K16" s="51"/>
      <c r="M16" s="47"/>
      <c r="N16" s="52" t="str">
        <f>N60</f>
        <v>Notifications envoyées par le tribunal à la partie non représentée par un avocat</v>
      </c>
      <c r="O16" s="48"/>
      <c r="P16" s="51"/>
      <c r="R16" s="47"/>
      <c r="S16" s="103" t="str">
        <f>S60</f>
        <v>La notification électronique est générée manuellement</v>
      </c>
      <c r="T16" s="48"/>
      <c r="U16" s="51"/>
      <c r="V16" s="35"/>
      <c r="W16" s="35"/>
      <c r="X16" s="35"/>
      <c r="Y16" s="35"/>
      <c r="Z16" s="66" t="b">
        <v>0</v>
      </c>
      <c r="AA16" s="66" t="b">
        <v>0</v>
      </c>
      <c r="AB16" s="66" t="b">
        <v>0</v>
      </c>
      <c r="AD16" s="29"/>
      <c r="AE16" s="37">
        <f>_xlfn.XLOOKUP(H60,Weights!$F:$F,Weights!$M:$M)</f>
        <v>6</v>
      </c>
      <c r="AF16" s="40">
        <f>IF(Z16,AE16, 0)</f>
        <v>0</v>
      </c>
      <c r="AG16" s="37">
        <f>_xlfn.XLOOKUP(M60,Weights!$F:$F,Weights!$M:$M)</f>
        <v>1</v>
      </c>
      <c r="AH16" s="40">
        <f>IF(AA16,AG16, 0)</f>
        <v>0</v>
      </c>
      <c r="AI16" s="37">
        <f>_xlfn.XLOOKUP(R60,Weights!$F:$F,Weights!$M:$M)</f>
        <v>0</v>
      </c>
      <c r="AJ16" s="40">
        <f>IF(AB16,AI16, 0)</f>
        <v>0</v>
      </c>
      <c r="AK16" s="30"/>
      <c r="AL16" s="30"/>
      <c r="AM16" s="30"/>
      <c r="AN16" s="30"/>
      <c r="AO16" s="30"/>
      <c r="AP16" s="30"/>
      <c r="AQ16" s="30"/>
      <c r="AR16" s="31"/>
    </row>
    <row r="17" spans="8:44" ht="30" x14ac:dyDescent="0.25">
      <c r="H17" s="47"/>
      <c r="I17" s="52" t="str">
        <f>I61</f>
        <v>Double notification (la notification papier doit accompagner la notification électronique)</v>
      </c>
      <c r="J17" s="48"/>
      <c r="K17" s="51"/>
      <c r="M17" s="47"/>
      <c r="N17" s="52" t="str">
        <f>N61</f>
        <v xml:space="preserve">Notifications accompagnées de documents officiels envoyées par les tribunaux </v>
      </c>
      <c r="O17" s="48"/>
      <c r="P17" s="51"/>
      <c r="R17" s="47"/>
      <c r="S17" s="103" t="str">
        <f t="shared" ref="S17" si="0">S61</f>
        <v xml:space="preserve">NAP – les notifications électroniques ne sont pas possibles </v>
      </c>
      <c r="T17" s="48"/>
      <c r="U17" s="51"/>
      <c r="V17" s="35"/>
      <c r="W17" s="35"/>
      <c r="X17" s="35"/>
      <c r="Y17" s="35"/>
      <c r="Z17" s="66" t="b">
        <v>0</v>
      </c>
      <c r="AA17" s="66" t="b">
        <v>0</v>
      </c>
      <c r="AB17" s="66" t="b">
        <v>0</v>
      </c>
      <c r="AD17" s="29"/>
      <c r="AE17" s="37">
        <f>_xlfn.XLOOKUP(H61,Weights!$F:$F,Weights!$M:$M)</f>
        <v>4</v>
      </c>
      <c r="AF17" s="40">
        <f>IF(Z17,AE17, 0)</f>
        <v>0</v>
      </c>
      <c r="AG17" s="37">
        <f>_xlfn.XLOOKUP(M61,Weights!$F:$F,Weights!$M:$M)</f>
        <v>1</v>
      </c>
      <c r="AH17" s="40">
        <f>IF(AA17,AG17, 0)</f>
        <v>0</v>
      </c>
      <c r="AI17" s="37">
        <f>_xlfn.XLOOKUP(R61,Weights!$F:$F,Weights!$M:$M)</f>
        <v>0</v>
      </c>
      <c r="AJ17" s="40">
        <f>IF(AB17,AI17, 0)</f>
        <v>0</v>
      </c>
      <c r="AK17" s="30"/>
      <c r="AL17" s="30"/>
      <c r="AM17" s="30"/>
      <c r="AN17" s="30"/>
      <c r="AO17" s="30"/>
      <c r="AP17" s="30"/>
      <c r="AQ17" s="30"/>
      <c r="AR17" s="31"/>
    </row>
    <row r="18" spans="8:44" x14ac:dyDescent="0.25">
      <c r="H18" s="47"/>
      <c r="I18" s="52" t="str">
        <f>I62</f>
        <v xml:space="preserve">NAP – les notifications électroniques ne sont pas possibles </v>
      </c>
      <c r="J18" s="48"/>
      <c r="K18" s="51"/>
      <c r="M18" s="47"/>
      <c r="N18" s="52" t="str">
        <f>N62</f>
        <v>Notifications envoyées à d’autres personnes/institutions</v>
      </c>
      <c r="O18" s="48"/>
      <c r="P18" s="51"/>
      <c r="R18" s="47"/>
      <c r="S18" s="103" t="s">
        <v>1457</v>
      </c>
      <c r="T18" s="48"/>
      <c r="U18" s="51"/>
      <c r="V18" s="35"/>
      <c r="W18" s="35"/>
      <c r="X18" s="35"/>
      <c r="Y18" s="35"/>
      <c r="Z18" s="66" t="b">
        <v>0</v>
      </c>
      <c r="AA18" s="66" t="b">
        <v>0</v>
      </c>
      <c r="AB18" s="66" t="b">
        <v>0</v>
      </c>
      <c r="AD18" s="29"/>
      <c r="AE18" s="37">
        <f>_xlfn.XLOOKUP(H62,Weights!$F:$F,Weights!$M:$M)</f>
        <v>0</v>
      </c>
      <c r="AF18" s="40">
        <f>IF(Z18,AE18, 0)</f>
        <v>0</v>
      </c>
      <c r="AG18" s="37">
        <f>_xlfn.XLOOKUP(M62,Weights!$F:$F,Weights!$M:$M)</f>
        <v>0.5</v>
      </c>
      <c r="AH18" s="40">
        <f>IF(AA18,AG18, 0)</f>
        <v>0</v>
      </c>
      <c r="AI18" s="37">
        <v>0</v>
      </c>
      <c r="AJ18" s="40">
        <f>IF(AB18,AI18, 0)</f>
        <v>0</v>
      </c>
      <c r="AK18" s="30"/>
      <c r="AL18" s="30"/>
      <c r="AM18" s="30"/>
      <c r="AN18" s="30"/>
      <c r="AO18" s="30"/>
      <c r="AP18" s="30"/>
      <c r="AQ18" s="30"/>
      <c r="AR18" s="31"/>
    </row>
    <row r="19" spans="8:44" x14ac:dyDescent="0.25">
      <c r="H19" s="47"/>
      <c r="I19" s="52" t="s">
        <v>1457</v>
      </c>
      <c r="J19" s="48"/>
      <c r="K19" s="51"/>
      <c r="M19" s="47"/>
      <c r="N19" s="52" t="s">
        <v>1457</v>
      </c>
      <c r="O19" s="48"/>
      <c r="P19" s="51"/>
      <c r="R19" s="47"/>
      <c r="S19" s="52"/>
      <c r="T19" s="48"/>
      <c r="U19" s="51"/>
      <c r="V19" s="35"/>
      <c r="W19" s="35"/>
      <c r="X19" s="35"/>
      <c r="Y19" s="35"/>
      <c r="Z19" s="66" t="b">
        <v>0</v>
      </c>
      <c r="AA19" s="66" t="b">
        <v>0</v>
      </c>
      <c r="AB19" s="66"/>
      <c r="AD19" s="29"/>
      <c r="AE19" s="37">
        <v>0</v>
      </c>
      <c r="AF19" s="40">
        <f>IF(Z19,AE19, 0)</f>
        <v>0</v>
      </c>
      <c r="AG19" s="37">
        <v>0</v>
      </c>
      <c r="AH19" s="40">
        <f>IF(AA19,AG19, 0)</f>
        <v>0</v>
      </c>
      <c r="AI19" s="37"/>
      <c r="AJ19" s="40"/>
      <c r="AK19" s="30"/>
      <c r="AL19" s="30"/>
      <c r="AM19" s="30"/>
      <c r="AN19" s="30"/>
      <c r="AO19" s="30"/>
      <c r="AP19" s="30"/>
      <c r="AQ19" s="30"/>
      <c r="AR19" s="31"/>
    </row>
    <row r="20" spans="8:44" x14ac:dyDescent="0.25">
      <c r="H20" s="47"/>
      <c r="I20" s="52"/>
      <c r="J20" s="48"/>
      <c r="K20" s="51"/>
      <c r="M20" s="47"/>
      <c r="N20" s="52"/>
      <c r="O20" s="48"/>
      <c r="P20" s="51"/>
      <c r="R20" s="47"/>
      <c r="S20" s="52"/>
      <c r="T20" s="48"/>
      <c r="U20" s="51"/>
      <c r="V20" s="35"/>
      <c r="W20" s="35"/>
      <c r="X20" s="35"/>
      <c r="Y20" s="35"/>
      <c r="Z20" s="66"/>
      <c r="AA20" s="66"/>
      <c r="AB20" s="66"/>
      <c r="AD20" s="29"/>
      <c r="AE20" s="37"/>
      <c r="AF20" s="41"/>
      <c r="AG20" s="37"/>
      <c r="AH20" s="41"/>
      <c r="AI20" s="37"/>
      <c r="AJ20" s="40"/>
      <c r="AK20" s="30"/>
      <c r="AL20" s="30"/>
      <c r="AM20" s="30"/>
      <c r="AN20" s="30"/>
      <c r="AO20" s="30"/>
      <c r="AP20" s="30"/>
      <c r="AQ20" s="30"/>
      <c r="AR20" s="31"/>
    </row>
    <row r="21" spans="8:44" x14ac:dyDescent="0.25">
      <c r="H21" s="47"/>
      <c r="I21" s="52"/>
      <c r="J21" s="48"/>
      <c r="K21" s="51"/>
      <c r="M21" s="47"/>
      <c r="N21" s="52"/>
      <c r="O21" s="48"/>
      <c r="P21" s="51"/>
      <c r="R21" s="47"/>
      <c r="S21" s="52"/>
      <c r="T21" s="48"/>
      <c r="U21" s="51"/>
      <c r="V21" s="35"/>
      <c r="W21" s="35"/>
      <c r="X21" s="35"/>
      <c r="Y21" s="35"/>
      <c r="Z21" s="66"/>
      <c r="AA21" s="66"/>
      <c r="AB21" s="66"/>
      <c r="AD21" s="29"/>
      <c r="AE21" s="37"/>
      <c r="AF21" s="41"/>
      <c r="AG21" s="37"/>
      <c r="AH21" s="41"/>
      <c r="AI21" s="37"/>
      <c r="AJ21" s="40"/>
      <c r="AK21" s="30"/>
      <c r="AL21" s="30"/>
      <c r="AM21" s="30"/>
      <c r="AN21" s="30"/>
      <c r="AO21" s="30"/>
      <c r="AP21" s="30"/>
      <c r="AQ21" s="30"/>
      <c r="AR21" s="31"/>
    </row>
    <row r="22" spans="8:44" x14ac:dyDescent="0.25">
      <c r="H22" s="49"/>
      <c r="I22" s="54"/>
      <c r="J22" s="50"/>
      <c r="K22" s="51"/>
      <c r="M22" s="49"/>
      <c r="N22" s="54"/>
      <c r="O22" s="50"/>
      <c r="P22" s="51"/>
      <c r="R22" s="49"/>
      <c r="S22" s="54"/>
      <c r="T22" s="50"/>
      <c r="U22" s="51"/>
      <c r="V22" s="35"/>
      <c r="W22" s="35"/>
      <c r="X22" s="35"/>
      <c r="Y22" s="35"/>
      <c r="Z22" s="66"/>
      <c r="AA22" s="66"/>
      <c r="AB22" s="66"/>
      <c r="AD22" s="32"/>
      <c r="AE22" s="38">
        <f>IF(AE14="MAX", MAX(AE15:AE21), IF(AE14="SUM", SUM(AE15:AE21), "ERROR"))</f>
        <v>6</v>
      </c>
      <c r="AF22" s="42">
        <f>IF(AE14="MAX", MAX(AF15:AF21), IF(AE14="SUM", SUM(AF15:AF21), "ERROR"))</f>
        <v>0</v>
      </c>
      <c r="AG22" s="38">
        <f>IF(AG14="MAX", MAX(AG15:AG21), IF(AG14="SUM", SUM(AG15:AG21), "ERROR"))</f>
        <v>3.5</v>
      </c>
      <c r="AH22" s="42">
        <f>IF(AG14="MAX", MAX(AH15:AH21), IF(AG14="SUM", SUM(AH15:AH21), "ERROR"))</f>
        <v>0</v>
      </c>
      <c r="AI22" s="38">
        <f>IF(AI14="MAX", MAX(AI15:AI21), IF(AI14="SUM", SUM(AI15:AI21), "ERROR"))</f>
        <v>1</v>
      </c>
      <c r="AJ22" s="42">
        <f>IF(AI14="MAX", MAX(AJ15:AJ21), IF(AI14="SUM", SUM(AJ15:AJ21), "ERROR"))</f>
        <v>0</v>
      </c>
      <c r="AK22" s="33"/>
      <c r="AL22" s="33"/>
      <c r="AM22" s="33"/>
      <c r="AN22" s="33"/>
      <c r="AO22" s="33"/>
      <c r="AP22" s="33"/>
      <c r="AQ22" s="33"/>
      <c r="AR22" s="34"/>
    </row>
    <row r="23" spans="8:44" x14ac:dyDescent="0.25">
      <c r="I23" s="51"/>
      <c r="J23" s="51"/>
      <c r="K23" s="51"/>
      <c r="N23" s="51"/>
      <c r="O23" s="51"/>
      <c r="P23" s="51"/>
      <c r="S23" s="51"/>
      <c r="T23" s="51"/>
      <c r="U23" s="51"/>
      <c r="V23" s="35"/>
      <c r="W23" s="35"/>
      <c r="X23" s="35"/>
      <c r="Y23" s="35"/>
      <c r="Z23" s="66"/>
      <c r="AA23" s="66"/>
      <c r="AB23" s="66"/>
      <c r="AD23" s="15" t="s">
        <v>1484</v>
      </c>
      <c r="AE23" s="13" cm="1">
        <f t="array" ref="AE23">IF(AD23="SUM", SUM(AE22,AG22,AI22), IF(AD23=AVERAGE, AVERAGE(AE22,AG22,AI22), "ERROR"))</f>
        <v>10.5</v>
      </c>
      <c r="AF23" s="14" cm="1">
        <f t="array" ref="AF23">IF(AD23="SUM", SUM(AF22,AH22,AJ22), IF(AD23=AVERAGE, AVERAGE(AF22,AH22,AJ22), "ERROR"))</f>
        <v>0</v>
      </c>
      <c r="AG23" s="43"/>
      <c r="AH23" s="43"/>
      <c r="AI23" s="43"/>
      <c r="AJ23" s="43"/>
      <c r="AK23" s="64">
        <v>0</v>
      </c>
      <c r="AL23" s="23" t="str">
        <f>_xlfn.XLOOKUP(AK23, RatesWeights[Index], RatesWeights[Weight], "ERROR")</f>
        <v>ERROR</v>
      </c>
      <c r="AM23" s="8" t="e">
        <f>AF23*AL23</f>
        <v>#VALUE!</v>
      </c>
      <c r="AN23" s="65">
        <v>0</v>
      </c>
      <c r="AO23" s="12" t="str">
        <f>_xlfn.XLOOKUP(AN23, RatesWeights[Index], RatesWeights[Weight], "ERROR")</f>
        <v>ERROR</v>
      </c>
      <c r="AP23" s="9" t="e">
        <f>AM23*AO23</f>
        <v>#VALUE!</v>
      </c>
      <c r="AQ23" s="24" t="e">
        <f>AM23/AE23*10</f>
        <v>#VALUE!</v>
      </c>
      <c r="AR23" s="10" t="e">
        <f>AP23/AE23*10</f>
        <v>#VALUE!</v>
      </c>
    </row>
    <row r="24" spans="8:44" x14ac:dyDescent="0.25">
      <c r="M24" s="35"/>
      <c r="N24" s="35"/>
      <c r="O24" s="35"/>
      <c r="P24" s="35"/>
      <c r="R24" s="35"/>
      <c r="S24" s="35"/>
      <c r="T24" s="35"/>
      <c r="U24" s="35"/>
      <c r="V24" s="35"/>
      <c r="W24" s="35"/>
      <c r="X24" s="35"/>
      <c r="Y24" s="35"/>
      <c r="Z24" s="66"/>
      <c r="AA24" s="66"/>
      <c r="AB24" s="66"/>
    </row>
    <row r="25" spans="8:44" x14ac:dyDescent="0.25">
      <c r="I25" s="58" t="s">
        <v>1451</v>
      </c>
      <c r="M25" s="35"/>
      <c r="N25" s="35"/>
      <c r="O25" s="35"/>
      <c r="P25" s="35"/>
      <c r="R25" s="35"/>
      <c r="S25" s="35"/>
      <c r="T25" s="35"/>
      <c r="U25" s="35"/>
      <c r="V25" s="35"/>
      <c r="W25" s="35"/>
      <c r="X25" s="35"/>
      <c r="Y25" s="35"/>
      <c r="Z25" s="66"/>
      <c r="AA25" s="66"/>
      <c r="AB25" s="66"/>
      <c r="AE25" s="63" t="s">
        <v>1483</v>
      </c>
      <c r="AG25" s="63" t="s">
        <v>1484</v>
      </c>
      <c r="AI25" s="63" t="s">
        <v>1483</v>
      </c>
    </row>
    <row r="26" spans="8:44" x14ac:dyDescent="0.25">
      <c r="H26" s="45"/>
      <c r="I26" s="53" t="str">
        <f>I59</f>
        <v>La notification papier reste possible</v>
      </c>
      <c r="J26" s="46"/>
      <c r="M26" s="45"/>
      <c r="N26" s="53" t="str">
        <f>N59</f>
        <v>Notifications envoyées par le tribunal à l’avocat</v>
      </c>
      <c r="O26" s="46"/>
      <c r="R26" s="45"/>
      <c r="S26" s="104" t="str">
        <f>S59</f>
        <v>La notification électronique est générée depuis le SGA</v>
      </c>
      <c r="T26" s="46"/>
      <c r="U26" s="35"/>
      <c r="V26" s="35"/>
      <c r="W26" s="35"/>
      <c r="X26" s="35"/>
      <c r="Y26" s="35"/>
      <c r="Z26" s="66" t="b">
        <v>0</v>
      </c>
      <c r="AA26" s="66" t="b">
        <v>0</v>
      </c>
      <c r="AB26" s="66" t="b">
        <v>0</v>
      </c>
      <c r="AD26" s="26" t="s">
        <v>1451</v>
      </c>
      <c r="AE26" s="36">
        <f>_xlfn.XLOOKUP(H68,Weights!$F:$F,Weights!$M:$M)</f>
        <v>5</v>
      </c>
      <c r="AF26" s="39">
        <f>IF(Z26,AE26, 0)</f>
        <v>0</v>
      </c>
      <c r="AG26" s="36">
        <f>_xlfn.XLOOKUP(M68,Weights!$F:$F,Weights!$M:$M)</f>
        <v>1</v>
      </c>
      <c r="AH26" s="39">
        <f>IF(AA26,AG26, 0)</f>
        <v>0</v>
      </c>
      <c r="AI26" s="36">
        <f>_xlfn.XLOOKUP(R68,Weights!$F:$F,Weights!$M:$M)</f>
        <v>1</v>
      </c>
      <c r="AJ26" s="39">
        <f>IF(AB26,AI26, 0)</f>
        <v>0</v>
      </c>
      <c r="AK26" s="27"/>
      <c r="AL26" s="27"/>
      <c r="AM26" s="27"/>
      <c r="AN26" s="27"/>
      <c r="AO26" s="27"/>
      <c r="AP26" s="27"/>
      <c r="AQ26" s="27"/>
      <c r="AR26" s="28"/>
    </row>
    <row r="27" spans="8:44" x14ac:dyDescent="0.25">
      <c r="H27" s="47"/>
      <c r="I27" s="52" t="str">
        <f>I60</f>
        <v>La notification papier n’est plus possible (la notification électronique est la seule option)</v>
      </c>
      <c r="J27" s="48"/>
      <c r="K27" s="51"/>
      <c r="M27" s="47"/>
      <c r="N27" s="52" t="str">
        <f>N60</f>
        <v>Notifications envoyées par le tribunal à la partie non représentée par un avocat</v>
      </c>
      <c r="O27" s="48"/>
      <c r="P27" s="51"/>
      <c r="R27" s="47"/>
      <c r="S27" s="103" t="str">
        <f t="shared" ref="S27:S28" si="1">S60</f>
        <v>La notification électronique est générée manuellement</v>
      </c>
      <c r="T27" s="48"/>
      <c r="U27" s="51"/>
      <c r="V27" s="35"/>
      <c r="W27" s="35"/>
      <c r="X27" s="35"/>
      <c r="Y27" s="35"/>
      <c r="Z27" s="66" t="b">
        <v>0</v>
      </c>
      <c r="AA27" s="66" t="b">
        <v>0</v>
      </c>
      <c r="AB27" s="66" t="b">
        <v>0</v>
      </c>
      <c r="AD27" s="29"/>
      <c r="AE27" s="37">
        <f>_xlfn.XLOOKUP(H69,Weights!$F:$F,Weights!$M:$M)</f>
        <v>6</v>
      </c>
      <c r="AF27" s="40">
        <f>IF(Z27,AE27, 0)</f>
        <v>0</v>
      </c>
      <c r="AG27" s="37">
        <f>_xlfn.XLOOKUP(M69,Weights!$F:$F,Weights!$M:$M)</f>
        <v>1</v>
      </c>
      <c r="AH27" s="40">
        <f>IF(AA27,AG27, 0)</f>
        <v>0</v>
      </c>
      <c r="AI27" s="37">
        <f>_xlfn.XLOOKUP(R69,Weights!$F:$F,Weights!$M:$M)</f>
        <v>0</v>
      </c>
      <c r="AJ27" s="40">
        <f>IF(AB27,AI27, 0)</f>
        <v>0</v>
      </c>
      <c r="AK27" s="30"/>
      <c r="AL27" s="30"/>
      <c r="AM27" s="30"/>
      <c r="AN27" s="30"/>
      <c r="AO27" s="30"/>
      <c r="AP27" s="30"/>
      <c r="AQ27" s="30"/>
      <c r="AR27" s="31"/>
    </row>
    <row r="28" spans="8:44" ht="30" x14ac:dyDescent="0.25">
      <c r="H28" s="47"/>
      <c r="I28" s="52" t="str">
        <f>I61</f>
        <v>Double notification (la notification papier doit accompagner la notification électronique)</v>
      </c>
      <c r="J28" s="48"/>
      <c r="K28" s="51"/>
      <c r="M28" s="47"/>
      <c r="N28" s="52" t="str">
        <f>N61</f>
        <v xml:space="preserve">Notifications accompagnées de documents officiels envoyées par les tribunaux </v>
      </c>
      <c r="O28" s="48"/>
      <c r="P28" s="51"/>
      <c r="R28" s="47"/>
      <c r="S28" s="103" t="str">
        <f t="shared" si="1"/>
        <v xml:space="preserve">NAP – les notifications électroniques ne sont pas possibles </v>
      </c>
      <c r="T28" s="48"/>
      <c r="U28" s="51"/>
      <c r="V28" s="35"/>
      <c r="W28" s="35"/>
      <c r="X28" s="35"/>
      <c r="Y28" s="35"/>
      <c r="Z28" s="66" t="b">
        <v>0</v>
      </c>
      <c r="AA28" s="66" t="b">
        <v>0</v>
      </c>
      <c r="AB28" s="66" t="b">
        <v>0</v>
      </c>
      <c r="AD28" s="29"/>
      <c r="AE28" s="37">
        <f>_xlfn.XLOOKUP(H70,Weights!$F:$F,Weights!$M:$M)</f>
        <v>4</v>
      </c>
      <c r="AF28" s="40">
        <f>IF(Z28,AE28, 0)</f>
        <v>0</v>
      </c>
      <c r="AG28" s="37">
        <f>_xlfn.XLOOKUP(M70,Weights!$F:$F,Weights!$M:$M)</f>
        <v>1</v>
      </c>
      <c r="AH28" s="40">
        <f>IF(AA28,AG28, 0)</f>
        <v>0</v>
      </c>
      <c r="AI28" s="37">
        <f>_xlfn.XLOOKUP(R70,Weights!$F:$F,Weights!$M:$M)</f>
        <v>0</v>
      </c>
      <c r="AJ28" s="40">
        <f>IF(AB28,AI28, 0)</f>
        <v>0</v>
      </c>
      <c r="AK28" s="30"/>
      <c r="AL28" s="30"/>
      <c r="AM28" s="30"/>
      <c r="AN28" s="30"/>
      <c r="AO28" s="30"/>
      <c r="AP28" s="30"/>
      <c r="AQ28" s="30"/>
      <c r="AR28" s="31"/>
    </row>
    <row r="29" spans="8:44" x14ac:dyDescent="0.25">
      <c r="H29" s="47"/>
      <c r="I29" s="52" t="str">
        <f>I62</f>
        <v xml:space="preserve">NAP – les notifications électroniques ne sont pas possibles </v>
      </c>
      <c r="J29" s="48"/>
      <c r="K29" s="51"/>
      <c r="M29" s="47"/>
      <c r="N29" s="52" t="str">
        <f>N62</f>
        <v>Notifications envoyées à d’autres personnes/institutions</v>
      </c>
      <c r="O29" s="48"/>
      <c r="P29" s="51"/>
      <c r="R29" s="47"/>
      <c r="S29" s="103" t="s">
        <v>1457</v>
      </c>
      <c r="T29" s="48"/>
      <c r="U29" s="51"/>
      <c r="V29" s="35"/>
      <c r="W29" s="35"/>
      <c r="X29" s="35"/>
      <c r="Y29" s="35"/>
      <c r="Z29" s="66" t="b">
        <v>0</v>
      </c>
      <c r="AA29" s="66" t="b">
        <v>0</v>
      </c>
      <c r="AB29" s="66" t="b">
        <v>0</v>
      </c>
      <c r="AD29" s="29"/>
      <c r="AE29" s="37">
        <f>_xlfn.XLOOKUP(H71,Weights!$F:$F,Weights!$M:$M)</f>
        <v>0</v>
      </c>
      <c r="AF29" s="40">
        <f>IF(Z29,AE29, 0)</f>
        <v>0</v>
      </c>
      <c r="AG29" s="37">
        <f>_xlfn.XLOOKUP(M71,Weights!$F:$F,Weights!$M:$M)</f>
        <v>0.5</v>
      </c>
      <c r="AH29" s="40">
        <f>IF(AA29,AG29, 0)</f>
        <v>0</v>
      </c>
      <c r="AI29" s="37">
        <v>0</v>
      </c>
      <c r="AJ29" s="40">
        <f>IF(AB29,AI29, 0)</f>
        <v>0</v>
      </c>
      <c r="AK29" s="30"/>
      <c r="AL29" s="30"/>
      <c r="AM29" s="30"/>
      <c r="AN29" s="30"/>
      <c r="AO29" s="30"/>
      <c r="AP29" s="30"/>
      <c r="AQ29" s="30"/>
      <c r="AR29" s="31"/>
    </row>
    <row r="30" spans="8:44" x14ac:dyDescent="0.25">
      <c r="H30" s="47"/>
      <c r="I30" s="52" t="s">
        <v>1457</v>
      </c>
      <c r="J30" s="48"/>
      <c r="K30" s="51"/>
      <c r="M30" s="47"/>
      <c r="N30" s="52" t="s">
        <v>1457</v>
      </c>
      <c r="O30" s="48"/>
      <c r="P30" s="51"/>
      <c r="R30" s="47"/>
      <c r="S30" s="52"/>
      <c r="T30" s="48"/>
      <c r="U30" s="51"/>
      <c r="V30" s="35"/>
      <c r="W30" s="35"/>
      <c r="X30" s="35"/>
      <c r="Y30" s="35"/>
      <c r="Z30" s="66" t="b">
        <v>0</v>
      </c>
      <c r="AA30" s="66" t="b">
        <v>0</v>
      </c>
      <c r="AB30" s="66"/>
      <c r="AD30" s="29"/>
      <c r="AE30" s="37">
        <f>AE19</f>
        <v>0</v>
      </c>
      <c r="AF30" s="40">
        <f>IF(Z30,AE30, 0)</f>
        <v>0</v>
      </c>
      <c r="AG30" s="37">
        <v>0</v>
      </c>
      <c r="AH30" s="40">
        <f>IF(AA30,AG30, 0)</f>
        <v>0</v>
      </c>
      <c r="AI30" s="37"/>
      <c r="AJ30" s="40"/>
      <c r="AK30" s="30"/>
      <c r="AL30" s="30"/>
      <c r="AM30" s="30"/>
      <c r="AN30" s="30"/>
      <c r="AO30" s="30"/>
      <c r="AP30" s="30"/>
      <c r="AQ30" s="30"/>
      <c r="AR30" s="31"/>
    </row>
    <row r="31" spans="8:44" x14ac:dyDescent="0.25">
      <c r="H31" s="47"/>
      <c r="I31" s="52"/>
      <c r="J31" s="48"/>
      <c r="K31" s="51"/>
      <c r="M31" s="47"/>
      <c r="N31" s="52"/>
      <c r="O31" s="48"/>
      <c r="P31" s="51"/>
      <c r="R31" s="47"/>
      <c r="S31" s="52"/>
      <c r="T31" s="48"/>
      <c r="U31" s="51"/>
      <c r="V31" s="35"/>
      <c r="W31" s="35"/>
      <c r="X31" s="35"/>
      <c r="Y31" s="35"/>
      <c r="Z31" s="66"/>
      <c r="AA31" s="66"/>
      <c r="AB31" s="66"/>
      <c r="AD31" s="29"/>
      <c r="AE31" s="37"/>
      <c r="AF31" s="41"/>
      <c r="AG31" s="37"/>
      <c r="AH31" s="41"/>
      <c r="AI31" s="37"/>
      <c r="AJ31" s="40"/>
      <c r="AK31" s="30"/>
      <c r="AL31" s="30"/>
      <c r="AM31" s="30"/>
      <c r="AN31" s="30"/>
      <c r="AO31" s="30"/>
      <c r="AP31" s="30"/>
      <c r="AQ31" s="30"/>
      <c r="AR31" s="31"/>
    </row>
    <row r="32" spans="8:44" x14ac:dyDescent="0.25">
      <c r="H32" s="47"/>
      <c r="I32" s="52"/>
      <c r="J32" s="48"/>
      <c r="K32" s="51"/>
      <c r="M32" s="47"/>
      <c r="N32" s="52"/>
      <c r="O32" s="48"/>
      <c r="P32" s="51"/>
      <c r="R32" s="47"/>
      <c r="S32" s="52"/>
      <c r="T32" s="48"/>
      <c r="U32" s="51"/>
      <c r="V32" s="35"/>
      <c r="W32" s="35"/>
      <c r="X32" s="35"/>
      <c r="Y32" s="35"/>
      <c r="Z32" s="66"/>
      <c r="AA32" s="66"/>
      <c r="AB32" s="66"/>
      <c r="AD32" s="29"/>
      <c r="AE32" s="37"/>
      <c r="AF32" s="41"/>
      <c r="AG32" s="37"/>
      <c r="AH32" s="41"/>
      <c r="AI32" s="37"/>
      <c r="AJ32" s="40"/>
      <c r="AK32" s="30"/>
      <c r="AL32" s="30"/>
      <c r="AM32" s="30"/>
      <c r="AN32" s="30"/>
      <c r="AO32" s="30"/>
      <c r="AP32" s="30"/>
      <c r="AQ32" s="30"/>
      <c r="AR32" s="31"/>
    </row>
    <row r="33" spans="8:44" x14ac:dyDescent="0.25">
      <c r="H33" s="49"/>
      <c r="I33" s="54"/>
      <c r="J33" s="50"/>
      <c r="K33" s="51"/>
      <c r="M33" s="49"/>
      <c r="N33" s="54"/>
      <c r="O33" s="50"/>
      <c r="P33" s="51"/>
      <c r="R33" s="49"/>
      <c r="S33" s="54"/>
      <c r="T33" s="50"/>
      <c r="U33" s="51"/>
      <c r="V33" s="35"/>
      <c r="W33" s="35"/>
      <c r="X33" s="35"/>
      <c r="Y33" s="35"/>
      <c r="Z33" s="66"/>
      <c r="AA33" s="66"/>
      <c r="AB33" s="66"/>
      <c r="AD33" s="32"/>
      <c r="AE33" s="38">
        <f>IF(AE25="MAX", MAX(AE26:AE32), IF(AE25="SUM", SUM(AE26:AE32), "ERROR"))</f>
        <v>6</v>
      </c>
      <c r="AF33" s="42">
        <f>IF(AE25="MAX", MAX(AF26:AF32), IF(AE25="SUM", SUM(AF26:AF32), "ERROR"))</f>
        <v>0</v>
      </c>
      <c r="AG33" s="38">
        <f>IF(AG25="MAX", MAX(AG26:AG32), IF(AG25="SUM", SUM(AG26:AG32), "ERROR"))</f>
        <v>3.5</v>
      </c>
      <c r="AH33" s="42">
        <f>IF(AG25="MAX", MAX(AH26:AH32), IF(AG25="SUM", SUM(AH26:AH32), "ERROR"))</f>
        <v>0</v>
      </c>
      <c r="AI33" s="38">
        <f>IF(AI25="MAX", MAX(AI26:AI32), IF(AI25="SUM", SUM(AI26:AI32), "ERROR"))</f>
        <v>1</v>
      </c>
      <c r="AJ33" s="42">
        <f>IF(AI25="MAX", MAX(AJ26:AJ32), IF(AI25="SUM", SUM(AJ26:AJ32), "ERROR"))</f>
        <v>0</v>
      </c>
      <c r="AK33" s="33"/>
      <c r="AL33" s="33"/>
      <c r="AM33" s="33"/>
      <c r="AN33" s="33"/>
      <c r="AO33" s="33"/>
      <c r="AP33" s="33"/>
      <c r="AQ33" s="33"/>
      <c r="AR33" s="34"/>
    </row>
    <row r="34" spans="8:44" ht="12.95" customHeight="1" x14ac:dyDescent="0.25">
      <c r="I34" s="51"/>
      <c r="J34" s="51"/>
      <c r="K34" s="51"/>
      <c r="N34" s="51"/>
      <c r="O34" s="51"/>
      <c r="P34" s="51"/>
      <c r="S34" s="51"/>
      <c r="T34" s="51"/>
      <c r="U34" s="51"/>
      <c r="V34" s="35"/>
      <c r="W34" s="35"/>
      <c r="X34" s="35"/>
      <c r="Y34" s="35"/>
      <c r="Z34" s="66"/>
      <c r="AA34" s="66"/>
      <c r="AB34" s="66"/>
      <c r="AD34" s="15" t="s">
        <v>1484</v>
      </c>
      <c r="AE34" s="13" cm="1">
        <f t="array" ref="AE34">IF(AD34="SUM", SUM(AE33,AG33,AI33), IF(AD34=AVERAGE, AVERAGE(AE33,AG33,AI33), "ERROR"))</f>
        <v>10.5</v>
      </c>
      <c r="AF34" s="14" cm="1">
        <f t="array" ref="AF34">IF(AD34="SUM", SUM(AF33,AH33,AJ33), IF(AD34=AVERAGE, AVERAGE(AF33,AH33,AJ33), "ERROR"))</f>
        <v>0</v>
      </c>
      <c r="AG34" s="43"/>
      <c r="AH34" s="43"/>
      <c r="AI34" s="43"/>
      <c r="AJ34" s="43"/>
      <c r="AK34" s="64">
        <v>0</v>
      </c>
      <c r="AL34" s="23" t="str">
        <f>_xlfn.XLOOKUP(AK34, RatesWeights[Index], RatesWeights[Weight], "ERROR")</f>
        <v>ERROR</v>
      </c>
      <c r="AM34" s="8" t="e">
        <f>AF34*AL34</f>
        <v>#VALUE!</v>
      </c>
      <c r="AN34" s="65">
        <v>0</v>
      </c>
      <c r="AO34" s="12" t="str">
        <f>_xlfn.XLOOKUP(AN34, RatesWeights[Index], RatesWeights[Weight], "ERROR")</f>
        <v>ERROR</v>
      </c>
      <c r="AP34" s="9" t="e">
        <f>AM34*AO34</f>
        <v>#VALUE!</v>
      </c>
      <c r="AQ34" s="24" t="e">
        <f>AM34/AE34*10</f>
        <v>#VALUE!</v>
      </c>
      <c r="AR34" s="10" t="e">
        <f>AP34/AE34*10</f>
        <v>#VALUE!</v>
      </c>
    </row>
    <row r="35" spans="8:44" x14ac:dyDescent="0.25">
      <c r="M35" s="35"/>
      <c r="N35" s="35"/>
      <c r="O35" s="35"/>
      <c r="P35" s="35"/>
      <c r="R35" s="35"/>
      <c r="S35" s="35"/>
      <c r="T35" s="35"/>
      <c r="U35" s="35"/>
      <c r="V35" s="35"/>
      <c r="W35" s="35"/>
      <c r="X35" s="35"/>
      <c r="Y35" s="35"/>
      <c r="Z35" s="66"/>
      <c r="AA35" s="66"/>
      <c r="AB35" s="66"/>
    </row>
    <row r="36" spans="8:44" x14ac:dyDescent="0.25">
      <c r="I36" s="58" t="s">
        <v>1738</v>
      </c>
      <c r="M36" s="35"/>
      <c r="N36" s="35"/>
      <c r="O36" s="35"/>
      <c r="P36" s="35"/>
      <c r="R36" s="35"/>
      <c r="S36" s="35"/>
      <c r="T36" s="35"/>
      <c r="U36" s="35"/>
      <c r="V36" s="35"/>
      <c r="W36" s="35"/>
      <c r="X36" s="35"/>
      <c r="Y36" s="35"/>
      <c r="Z36" s="66"/>
      <c r="AA36" s="66"/>
      <c r="AB36" s="66"/>
      <c r="AE36" s="63" t="s">
        <v>1483</v>
      </c>
      <c r="AG36" s="63" t="s">
        <v>1484</v>
      </c>
      <c r="AI36" s="63" t="s">
        <v>1483</v>
      </c>
    </row>
    <row r="37" spans="8:44" x14ac:dyDescent="0.25">
      <c r="H37" s="45"/>
      <c r="I37" s="53" t="str">
        <f>I59</f>
        <v>La notification papier reste possible</v>
      </c>
      <c r="J37" s="46"/>
      <c r="M37" s="45"/>
      <c r="N37" s="53" t="str">
        <f>N59</f>
        <v>Notifications envoyées par le tribunal à l’avocat</v>
      </c>
      <c r="O37" s="46"/>
      <c r="R37" s="45"/>
      <c r="S37" s="104" t="str">
        <f>S59</f>
        <v>La notification électronique est générée depuis le SGA</v>
      </c>
      <c r="T37" s="46"/>
      <c r="V37" s="35"/>
      <c r="W37" s="35"/>
      <c r="X37" s="35"/>
      <c r="Y37" s="35"/>
      <c r="Z37" s="66" t="b">
        <v>0</v>
      </c>
      <c r="AA37" s="66" t="b">
        <v>0</v>
      </c>
      <c r="AB37" s="66" t="b">
        <v>0</v>
      </c>
      <c r="AD37" s="26" t="s">
        <v>1452</v>
      </c>
      <c r="AE37" s="36">
        <f>_xlfn.XLOOKUP(H76,Weights!$F:$F,Weights!$M:$M)</f>
        <v>5</v>
      </c>
      <c r="AF37" s="39">
        <f>IF(Z37,AE37, 0)</f>
        <v>0</v>
      </c>
      <c r="AG37" s="36">
        <f>_xlfn.XLOOKUP(M76,Weights!$F:$F,Weights!$M:$M)</f>
        <v>1</v>
      </c>
      <c r="AH37" s="39">
        <f>IF(AA37,AG37, 0)</f>
        <v>0</v>
      </c>
      <c r="AI37" s="36">
        <f>_xlfn.XLOOKUP(R76,Weights!$F:$F,Weights!$M:$M)</f>
        <v>1</v>
      </c>
      <c r="AJ37" s="39">
        <f>IF(AB37,AI37, 0)</f>
        <v>0</v>
      </c>
      <c r="AK37" s="27"/>
      <c r="AL37" s="27"/>
      <c r="AM37" s="27"/>
      <c r="AN37" s="27"/>
      <c r="AO37" s="27"/>
      <c r="AP37" s="27"/>
      <c r="AQ37" s="27"/>
      <c r="AR37" s="28"/>
    </row>
    <row r="38" spans="8:44" x14ac:dyDescent="0.25">
      <c r="H38" s="47"/>
      <c r="I38" s="52" t="str">
        <f>I60</f>
        <v>La notification papier n’est plus possible (la notification électronique est la seule option)</v>
      </c>
      <c r="J38" s="48"/>
      <c r="K38" s="51"/>
      <c r="M38" s="47"/>
      <c r="N38" s="52" t="str">
        <f>N60</f>
        <v>Notifications envoyées par le tribunal à la partie non représentée par un avocat</v>
      </c>
      <c r="O38" s="48"/>
      <c r="P38" s="51"/>
      <c r="R38" s="47"/>
      <c r="S38" s="103" t="str">
        <f t="shared" ref="S38:S39" si="2">S60</f>
        <v>La notification électronique est générée manuellement</v>
      </c>
      <c r="T38" s="48"/>
      <c r="U38" s="51"/>
      <c r="V38" s="35"/>
      <c r="W38" s="35"/>
      <c r="X38" s="35"/>
      <c r="Y38" s="35"/>
      <c r="Z38" s="66" t="b">
        <v>0</v>
      </c>
      <c r="AA38" s="66" t="b">
        <v>0</v>
      </c>
      <c r="AB38" s="66" t="b">
        <v>0</v>
      </c>
      <c r="AD38" s="29"/>
      <c r="AE38" s="37">
        <f>_xlfn.XLOOKUP(H77,Weights!$F:$F,Weights!$M:$M)</f>
        <v>6</v>
      </c>
      <c r="AF38" s="40">
        <f>IF(Z38,AE38, 0)</f>
        <v>0</v>
      </c>
      <c r="AG38" s="37">
        <f>_xlfn.XLOOKUP(M77,Weights!$F:$F,Weights!$M:$M)</f>
        <v>1</v>
      </c>
      <c r="AH38" s="40">
        <f>IF(AA38,AG38, 0)</f>
        <v>0</v>
      </c>
      <c r="AI38" s="37">
        <f>_xlfn.XLOOKUP(R77,Weights!$F:$F,Weights!$M:$M)</f>
        <v>0</v>
      </c>
      <c r="AJ38" s="40">
        <f>IF(AB38,AI38, 0)</f>
        <v>0</v>
      </c>
      <c r="AK38" s="30"/>
      <c r="AL38" s="30"/>
      <c r="AM38" s="30"/>
      <c r="AN38" s="30"/>
      <c r="AO38" s="30"/>
      <c r="AP38" s="30"/>
      <c r="AQ38" s="30"/>
      <c r="AR38" s="31"/>
    </row>
    <row r="39" spans="8:44" ht="30" x14ac:dyDescent="0.25">
      <c r="H39" s="47"/>
      <c r="I39" s="52" t="str">
        <f>I61</f>
        <v>Double notification (la notification papier doit accompagner la notification électronique)</v>
      </c>
      <c r="J39" s="48"/>
      <c r="K39" s="51"/>
      <c r="M39" s="47"/>
      <c r="N39" s="52" t="str">
        <f>N61</f>
        <v xml:space="preserve">Notifications accompagnées de documents officiels envoyées par les tribunaux </v>
      </c>
      <c r="O39" s="48"/>
      <c r="P39" s="51"/>
      <c r="R39" s="47"/>
      <c r="S39" s="103" t="str">
        <f t="shared" si="2"/>
        <v xml:space="preserve">NAP – les notifications électroniques ne sont pas possibles </v>
      </c>
      <c r="T39" s="48"/>
      <c r="U39" s="51"/>
      <c r="V39" s="35"/>
      <c r="W39" s="35"/>
      <c r="X39" s="35"/>
      <c r="Y39" s="35"/>
      <c r="Z39" s="66" t="b">
        <v>0</v>
      </c>
      <c r="AA39" s="66" t="b">
        <v>0</v>
      </c>
      <c r="AB39" s="66" t="b">
        <v>0</v>
      </c>
      <c r="AD39" s="29"/>
      <c r="AE39" s="37">
        <f>_xlfn.XLOOKUP(H78,Weights!$F:$F,Weights!$M:$M)</f>
        <v>4</v>
      </c>
      <c r="AF39" s="40">
        <f>IF(Z39,AE39, 0)</f>
        <v>0</v>
      </c>
      <c r="AG39" s="37">
        <f>_xlfn.XLOOKUP(M78,Weights!$F:$F,Weights!$M:$M)</f>
        <v>1</v>
      </c>
      <c r="AH39" s="40">
        <f>IF(AA39,AG39, 0)</f>
        <v>0</v>
      </c>
      <c r="AI39" s="37">
        <f>_xlfn.XLOOKUP(R78,Weights!$F:$F,Weights!$M:$M)</f>
        <v>0</v>
      </c>
      <c r="AJ39" s="40">
        <f>IF(AB39,AI39, 0)</f>
        <v>0</v>
      </c>
      <c r="AK39" s="30"/>
      <c r="AL39" s="30"/>
      <c r="AM39" s="30"/>
      <c r="AN39" s="30"/>
      <c r="AO39" s="30"/>
      <c r="AP39" s="30"/>
      <c r="AQ39" s="30"/>
      <c r="AR39" s="31"/>
    </row>
    <row r="40" spans="8:44" x14ac:dyDescent="0.25">
      <c r="H40" s="47"/>
      <c r="I40" s="52" t="str">
        <f>I62</f>
        <v xml:space="preserve">NAP – les notifications électroniques ne sont pas possibles </v>
      </c>
      <c r="J40" s="48"/>
      <c r="K40" s="51"/>
      <c r="M40" s="47"/>
      <c r="N40" s="52" t="str">
        <f>N62</f>
        <v>Notifications envoyées à d’autres personnes/institutions</v>
      </c>
      <c r="O40" s="48"/>
      <c r="P40" s="51"/>
      <c r="R40" s="47"/>
      <c r="S40" s="103" t="s">
        <v>1457</v>
      </c>
      <c r="T40" s="48"/>
      <c r="U40" s="51"/>
      <c r="V40" s="35"/>
      <c r="W40" s="35"/>
      <c r="X40" s="35"/>
      <c r="Y40" s="35"/>
      <c r="Z40" s="66" t="b">
        <v>0</v>
      </c>
      <c r="AA40" s="66" t="b">
        <v>0</v>
      </c>
      <c r="AB40" s="66" t="b">
        <v>0</v>
      </c>
      <c r="AD40" s="29"/>
      <c r="AE40" s="37">
        <f>_xlfn.XLOOKUP(H79,Weights!$F:$F,Weights!$M:$M)</f>
        <v>0</v>
      </c>
      <c r="AF40" s="40">
        <f>IF(Z40,AE40, 0)</f>
        <v>0</v>
      </c>
      <c r="AG40" s="37">
        <f>_xlfn.XLOOKUP(M79,Weights!$F:$F,Weights!$M:$M)</f>
        <v>0.5</v>
      </c>
      <c r="AH40" s="40">
        <f>IF(AA40,AG40, 0)</f>
        <v>0</v>
      </c>
      <c r="AI40" s="37">
        <v>0</v>
      </c>
      <c r="AJ40" s="40">
        <f>IF(AB40,AI40, 0)</f>
        <v>0</v>
      </c>
      <c r="AK40" s="30"/>
      <c r="AL40" s="30"/>
      <c r="AM40" s="30"/>
      <c r="AN40" s="30"/>
      <c r="AO40" s="30"/>
      <c r="AP40" s="30"/>
      <c r="AQ40" s="30"/>
      <c r="AR40" s="31"/>
    </row>
    <row r="41" spans="8:44" x14ac:dyDescent="0.25">
      <c r="H41" s="47"/>
      <c r="I41" s="52" t="s">
        <v>1457</v>
      </c>
      <c r="J41" s="48"/>
      <c r="K41" s="51"/>
      <c r="M41" s="47"/>
      <c r="N41" s="52" t="s">
        <v>1457</v>
      </c>
      <c r="O41" s="48"/>
      <c r="P41" s="51"/>
      <c r="R41" s="47"/>
      <c r="S41" s="52"/>
      <c r="T41" s="48"/>
      <c r="U41" s="51"/>
      <c r="V41" s="35"/>
      <c r="W41" s="35"/>
      <c r="X41" s="35"/>
      <c r="Y41" s="35"/>
      <c r="Z41" s="66" t="b">
        <v>0</v>
      </c>
      <c r="AA41" s="66" t="b">
        <v>0</v>
      </c>
      <c r="AB41" s="66"/>
      <c r="AD41" s="29"/>
      <c r="AE41" s="37">
        <f>AE30</f>
        <v>0</v>
      </c>
      <c r="AF41" s="40">
        <f>IF(Z41,AE41, 0)</f>
        <v>0</v>
      </c>
      <c r="AG41" s="37">
        <v>0</v>
      </c>
      <c r="AH41" s="40">
        <f>IF(AA41,AG41, 0)</f>
        <v>0</v>
      </c>
      <c r="AI41" s="37"/>
      <c r="AJ41" s="40"/>
      <c r="AK41" s="30"/>
      <c r="AL41" s="30"/>
      <c r="AM41" s="30"/>
      <c r="AN41" s="30"/>
      <c r="AO41" s="30"/>
      <c r="AP41" s="30"/>
      <c r="AQ41" s="30"/>
      <c r="AR41" s="31"/>
    </row>
    <row r="42" spans="8:44" x14ac:dyDescent="0.25">
      <c r="H42" s="47"/>
      <c r="I42" s="52"/>
      <c r="J42" s="48"/>
      <c r="K42" s="51"/>
      <c r="M42" s="47"/>
      <c r="N42" s="52"/>
      <c r="O42" s="48"/>
      <c r="P42" s="51"/>
      <c r="R42" s="47"/>
      <c r="S42" s="52"/>
      <c r="T42" s="48"/>
      <c r="U42" s="51"/>
      <c r="V42" s="35"/>
      <c r="W42" s="35"/>
      <c r="X42" s="35"/>
      <c r="Y42" s="35"/>
      <c r="Z42" s="66"/>
      <c r="AA42" s="66"/>
      <c r="AB42" s="66"/>
      <c r="AD42" s="29"/>
      <c r="AE42" s="37"/>
      <c r="AF42" s="41"/>
      <c r="AG42" s="37"/>
      <c r="AH42" s="41"/>
      <c r="AI42" s="37"/>
      <c r="AJ42" s="40"/>
      <c r="AK42" s="30"/>
      <c r="AL42" s="30"/>
      <c r="AM42" s="30"/>
      <c r="AN42" s="30"/>
      <c r="AO42" s="30"/>
      <c r="AP42" s="30"/>
      <c r="AQ42" s="30"/>
      <c r="AR42" s="31"/>
    </row>
    <row r="43" spans="8:44" x14ac:dyDescent="0.25">
      <c r="H43" s="47"/>
      <c r="I43" s="52"/>
      <c r="J43" s="48"/>
      <c r="K43" s="51"/>
      <c r="M43" s="47"/>
      <c r="N43" s="52"/>
      <c r="O43" s="48"/>
      <c r="P43" s="51"/>
      <c r="R43" s="47"/>
      <c r="S43" s="52"/>
      <c r="T43" s="48"/>
      <c r="U43" s="51"/>
      <c r="V43" s="35"/>
      <c r="W43" s="35"/>
      <c r="X43" s="35"/>
      <c r="Y43" s="35"/>
      <c r="Z43" s="56"/>
      <c r="AA43" s="56"/>
      <c r="AB43" s="56"/>
      <c r="AD43" s="29"/>
      <c r="AE43" s="37"/>
      <c r="AF43" s="41"/>
      <c r="AG43" s="37"/>
      <c r="AH43" s="41"/>
      <c r="AI43" s="37"/>
      <c r="AJ43" s="40"/>
      <c r="AK43" s="30"/>
      <c r="AL43" s="30"/>
      <c r="AM43" s="30"/>
      <c r="AN43" s="30"/>
      <c r="AO43" s="30"/>
      <c r="AP43" s="30"/>
      <c r="AQ43" s="30"/>
      <c r="AR43" s="31"/>
    </row>
    <row r="44" spans="8:44" x14ac:dyDescent="0.25">
      <c r="H44" s="49"/>
      <c r="I44" s="54"/>
      <c r="J44" s="50"/>
      <c r="K44" s="51"/>
      <c r="M44" s="49"/>
      <c r="N44" s="54"/>
      <c r="O44" s="50"/>
      <c r="P44" s="51"/>
      <c r="Q44" s="35"/>
      <c r="R44" s="49"/>
      <c r="S44" s="54"/>
      <c r="T44" s="50"/>
      <c r="U44" s="51"/>
      <c r="V44" s="35"/>
      <c r="W44" s="35"/>
      <c r="X44" s="35"/>
      <c r="Y44" s="35"/>
      <c r="Z44" s="56"/>
      <c r="AA44" s="56"/>
      <c r="AB44" s="56"/>
      <c r="AD44" s="32"/>
      <c r="AE44" s="38">
        <f>IF(AE36="MAX", MAX(AE37:AE43), IF(AE36="SUM", SUM(AE37:AE43), "ERROR"))</f>
        <v>6</v>
      </c>
      <c r="AF44" s="42">
        <f>IF(AE36="MAX", MAX(AF37:AF43), IF(AE36="SUM", SUM(AF37:AF43), "ERROR"))</f>
        <v>0</v>
      </c>
      <c r="AG44" s="38">
        <f>IF(AG36="MAX", MAX(AG37:AG43), IF(AG36="SUM", SUM(AG37:AG43), "ERROR"))</f>
        <v>3.5</v>
      </c>
      <c r="AH44" s="42">
        <f>IF(AG36="MAX", MAX(AH37:AH43), IF(AG36="SUM", SUM(AH37:AH43), "ERROR"))</f>
        <v>0</v>
      </c>
      <c r="AI44" s="38">
        <f>IF(AI36="MAX", MAX(AI37:AI43), IF(AI36="SUM", SUM(AI37:AI43), "ERROR"))</f>
        <v>1</v>
      </c>
      <c r="AJ44" s="42">
        <f>IF(AI36="MAX", MAX(AJ37:AJ43), IF(AI36="SUM", SUM(AJ37:AJ43), "ERROR"))</f>
        <v>0</v>
      </c>
      <c r="AK44" s="33"/>
      <c r="AL44" s="33"/>
      <c r="AM44" s="33"/>
      <c r="AN44" s="33"/>
      <c r="AO44" s="33"/>
      <c r="AP44" s="33"/>
      <c r="AQ44" s="33"/>
      <c r="AR44" s="34"/>
    </row>
    <row r="45" spans="8:44" x14ac:dyDescent="0.25">
      <c r="I45" s="51"/>
      <c r="J45" s="51"/>
      <c r="K45" s="51"/>
      <c r="L45" s="35"/>
      <c r="N45" s="51"/>
      <c r="O45" s="51"/>
      <c r="P45" s="51"/>
      <c r="Q45" s="35"/>
      <c r="S45" s="51"/>
      <c r="T45" s="51"/>
      <c r="U45" s="51"/>
      <c r="V45" s="35"/>
      <c r="W45" s="35"/>
      <c r="X45" s="35"/>
      <c r="Y45" s="35"/>
      <c r="AD45" s="15" t="s">
        <v>1484</v>
      </c>
      <c r="AE45" s="13" cm="1">
        <f t="array" ref="AE45">IF(AD45="SUM", SUM(AE44,AG44,AI44), IF(AD45=AVERAGE, AVERAGE(AE44,AG44,AI44), "ERROR"))</f>
        <v>10.5</v>
      </c>
      <c r="AF45" s="14" cm="1">
        <f t="array" ref="AF45">IF(AD45="SUM", SUM(AF44,AH44,AJ44), IF(AD45=AVERAGE, AVERAGE(AF44,AH44,AJ44), "ERROR"))</f>
        <v>0</v>
      </c>
      <c r="AG45" s="43"/>
      <c r="AH45" s="43"/>
      <c r="AI45" s="43"/>
      <c r="AJ45" s="43"/>
      <c r="AK45" s="64">
        <v>0</v>
      </c>
      <c r="AL45" s="23" t="str">
        <f>_xlfn.XLOOKUP(AK45, RatesWeights[Index], RatesWeights[Weight], "ERROR")</f>
        <v>ERROR</v>
      </c>
      <c r="AM45" s="8" t="e">
        <f>AF45*AL45</f>
        <v>#VALUE!</v>
      </c>
      <c r="AN45" s="65">
        <v>0</v>
      </c>
      <c r="AO45" s="12" t="str">
        <f>_xlfn.XLOOKUP(AN45, RatesWeights[Index], RatesWeights[Weight], "ERROR")</f>
        <v>ERROR</v>
      </c>
      <c r="AP45" s="9" t="e">
        <f>AM45*AO45</f>
        <v>#VALUE!</v>
      </c>
      <c r="AQ45" s="24" t="e">
        <f>AM45/AE45*10</f>
        <v>#VALUE!</v>
      </c>
      <c r="AR45" s="10" t="e">
        <f>AP45/AE45*10</f>
        <v>#VALUE!</v>
      </c>
    </row>
    <row r="46" spans="8:44" ht="15.75" thickBot="1" x14ac:dyDescent="0.3">
      <c r="AM46" t="s">
        <v>1739</v>
      </c>
      <c r="AP46" t="s">
        <v>1740</v>
      </c>
      <c r="AQ46" t="s">
        <v>1717</v>
      </c>
      <c r="AR46" t="s">
        <v>1718</v>
      </c>
    </row>
    <row r="47" spans="8:44" ht="15.75" thickBot="1" x14ac:dyDescent="0.3">
      <c r="AD47" s="16" t="s">
        <v>1485</v>
      </c>
      <c r="AE47" s="17">
        <f>SUM(AE23,AE34,AE45)</f>
        <v>31.5</v>
      </c>
      <c r="AF47" s="18"/>
      <c r="AG47" s="18"/>
      <c r="AH47" s="18"/>
      <c r="AI47" s="18"/>
      <c r="AJ47" s="18"/>
      <c r="AK47" s="18"/>
      <c r="AL47" s="18"/>
      <c r="AM47" s="20" t="e">
        <f>SUM(AM23,AM34,AM45)</f>
        <v>#VALUE!</v>
      </c>
      <c r="AN47" s="18"/>
      <c r="AO47" s="18"/>
      <c r="AP47" s="19" t="e">
        <f>SUM(AP23,AP34,AP45)</f>
        <v>#VALUE!</v>
      </c>
      <c r="AQ47" s="20" t="e">
        <f>AM47/AE47*10</f>
        <v>#VALUE!</v>
      </c>
      <c r="AR47" s="21" t="e">
        <f>AP47/AE47*10</f>
        <v>#VALUE!</v>
      </c>
    </row>
    <row r="48" spans="8:44" ht="29.1" customHeight="1" x14ac:dyDescent="0.25">
      <c r="I48" s="119"/>
      <c r="J48" s="119"/>
      <c r="N48" s="120"/>
      <c r="O48" s="120"/>
      <c r="P48" s="120"/>
      <c r="S48" s="120"/>
      <c r="T48" s="120"/>
      <c r="AQ48">
        <v>10</v>
      </c>
      <c r="AR48">
        <v>10</v>
      </c>
    </row>
    <row r="55" spans="5:19" hidden="1" outlineLevel="1" x14ac:dyDescent="0.25"/>
    <row r="56" spans="5:19" hidden="1" outlineLevel="1" x14ac:dyDescent="0.25"/>
    <row r="57" spans="5:19" hidden="1" outlineLevel="1" x14ac:dyDescent="0.25"/>
    <row r="58" spans="5:19" hidden="1" outlineLevel="1" x14ac:dyDescent="0.25">
      <c r="E58">
        <v>1</v>
      </c>
    </row>
    <row r="59" spans="5:19" hidden="1" outlineLevel="1" x14ac:dyDescent="0.25">
      <c r="E59">
        <v>1</v>
      </c>
      <c r="H59" t="str">
        <f t="shared" ref="H59:H64" si="3">$AD$8&amp;".1."&amp;$E$58&amp;"."&amp;E59</f>
        <v>062-13.1.1.1</v>
      </c>
      <c r="I59" t="str">
        <f>_xlfn.XLOOKUP(H59,'ICT questions 2022'!B:B,'ICT questions 2022'!F:F)</f>
        <v>La notification papier reste possible</v>
      </c>
      <c r="M59" t="str">
        <f t="shared" ref="M59:M64" si="4">$AD$8&amp;".2."&amp;$E$58&amp;"."&amp;E59</f>
        <v>062-13.2.1.1</v>
      </c>
      <c r="N59" t="str">
        <f>_xlfn.XLOOKUP(M59,'ICT questions 2022'!$B:$B,'ICT questions 2022'!$F:$F)</f>
        <v>Notifications envoyées par le tribunal à l’avocat</v>
      </c>
      <c r="R59" t="str">
        <f t="shared" ref="R59:R64" si="5">$AD$8&amp;".3."&amp;$E$58&amp;"."&amp;$E59</f>
        <v>062-13.3.1.1</v>
      </c>
      <c r="S59" t="str">
        <f>_xlfn.XLOOKUP(R59,'ICT questions 2022'!$B:$B,'ICT questions 2022'!$F:$F)</f>
        <v>La notification électronique est générée depuis le SGA</v>
      </c>
    </row>
    <row r="60" spans="5:19" hidden="1" outlineLevel="1" x14ac:dyDescent="0.25">
      <c r="E60">
        <v>2</v>
      </c>
      <c r="H60" t="str">
        <f t="shared" si="3"/>
        <v>062-13.1.1.2</v>
      </c>
      <c r="I60" t="str">
        <f>_xlfn.XLOOKUP(H60,'ICT questions 2022'!B:B,'ICT questions 2022'!F:F)</f>
        <v>La notification papier n’est plus possible (la notification électronique est la seule option)</v>
      </c>
      <c r="M60" t="str">
        <f t="shared" si="4"/>
        <v>062-13.2.1.2</v>
      </c>
      <c r="N60" t="str">
        <f>_xlfn.XLOOKUP(M60,'ICT questions 2022'!$B:$B,'ICT questions 2022'!$F:$F)</f>
        <v>Notifications envoyées par le tribunal à la partie non représentée par un avocat</v>
      </c>
      <c r="R60" t="str">
        <f t="shared" si="5"/>
        <v>062-13.3.1.2</v>
      </c>
      <c r="S60" t="str">
        <f>_xlfn.XLOOKUP(R60,'ICT questions 2022'!$B:$B,'ICT questions 2022'!$F:$F)</f>
        <v>La notification électronique est générée manuellement</v>
      </c>
    </row>
    <row r="61" spans="5:19" hidden="1" outlineLevel="1" x14ac:dyDescent="0.25">
      <c r="E61">
        <v>3</v>
      </c>
      <c r="H61" t="str">
        <f t="shared" si="3"/>
        <v>062-13.1.1.3</v>
      </c>
      <c r="I61" t="str">
        <f>_xlfn.XLOOKUP(H61,'ICT questions 2022'!B:B,'ICT questions 2022'!F:F)</f>
        <v>Double notification (la notification papier doit accompagner la notification électronique)</v>
      </c>
      <c r="M61" t="str">
        <f t="shared" si="4"/>
        <v>062-13.2.1.3</v>
      </c>
      <c r="N61" t="str">
        <f>_xlfn.XLOOKUP(M61,'ICT questions 2022'!$B:$B,'ICT questions 2022'!$F:$F)</f>
        <v xml:space="preserve">Notifications accompagnées de documents officiels envoyées par les tribunaux </v>
      </c>
      <c r="R61" t="str">
        <f t="shared" si="5"/>
        <v>062-13.3.1.3</v>
      </c>
      <c r="S61" t="str">
        <f>_xlfn.XLOOKUP(R61,'ICT questions 2022'!$B:$B,'ICT questions 2022'!$F:$F)</f>
        <v xml:space="preserve">NAP – les notifications électroniques ne sont pas possibles </v>
      </c>
    </row>
    <row r="62" spans="5:19" hidden="1" outlineLevel="1" x14ac:dyDescent="0.25">
      <c r="E62">
        <v>4</v>
      </c>
      <c r="H62" t="str">
        <f t="shared" si="3"/>
        <v>062-13.1.1.4</v>
      </c>
      <c r="I62" t="str">
        <f>_xlfn.XLOOKUP(H62,'ICT questions 2022'!B:B,'ICT questions 2022'!F:F)</f>
        <v xml:space="preserve">NAP – les notifications électroniques ne sont pas possibles </v>
      </c>
      <c r="M62" t="str">
        <f t="shared" si="4"/>
        <v>062-13.2.1.4</v>
      </c>
      <c r="N62" t="str">
        <f>_xlfn.XLOOKUP(M62,'ICT questions 2022'!$B:$B,'ICT questions 2022'!$F:$F)</f>
        <v>Notifications envoyées à d’autres personnes/institutions</v>
      </c>
      <c r="R62" t="str">
        <f t="shared" si="5"/>
        <v>062-13.3.1.4</v>
      </c>
      <c r="S62" t="e">
        <f>_xlfn.XLOOKUP(R62,'ICT questions 2022'!$B:$B,'ICT questions 2022'!$F:$F)</f>
        <v>#N/A</v>
      </c>
    </row>
    <row r="63" spans="5:19" hidden="1" outlineLevel="1" x14ac:dyDescent="0.25">
      <c r="E63">
        <v>5</v>
      </c>
      <c r="H63" t="str">
        <f t="shared" si="3"/>
        <v>062-13.1.1.5</v>
      </c>
      <c r="M63" t="str">
        <f t="shared" si="4"/>
        <v>062-13.2.1.5</v>
      </c>
      <c r="N63" t="str">
        <f>_xlfn.XLOOKUP(M63,'ICT questions 2022'!$B:$B,'ICT questions 2022'!$F:$F)</f>
        <v xml:space="preserve">NAP – les notifications électroniques ne sont pas possibles </v>
      </c>
      <c r="R63" t="str">
        <f t="shared" si="5"/>
        <v>062-13.3.1.5</v>
      </c>
      <c r="S63" t="e">
        <f>_xlfn.XLOOKUP(R63,'ICT questions 2022'!$B:$B,'ICT questions 2022'!$F:$F)</f>
        <v>#N/A</v>
      </c>
    </row>
    <row r="64" spans="5:19" hidden="1" outlineLevel="1" x14ac:dyDescent="0.25">
      <c r="E64">
        <v>6</v>
      </c>
      <c r="H64" t="str">
        <f t="shared" si="3"/>
        <v>062-13.1.1.6</v>
      </c>
      <c r="M64" t="str">
        <f t="shared" si="4"/>
        <v>062-13.2.1.6</v>
      </c>
      <c r="N64" t="e">
        <f>_xlfn.XLOOKUP(M64,'ICT questions 2022'!$B:$B,'ICT questions 2022'!$F:$F)</f>
        <v>#N/A</v>
      </c>
      <c r="R64" t="str">
        <f t="shared" si="5"/>
        <v>062-13.3.1.6</v>
      </c>
      <c r="S64" t="e">
        <f>_xlfn.XLOOKUP(R64,'ICT questions 2022'!$B:$B,'ICT questions 2022'!$F:$F)</f>
        <v>#N/A</v>
      </c>
    </row>
    <row r="65" spans="5:18" hidden="1" outlineLevel="1" x14ac:dyDescent="0.25"/>
    <row r="66" spans="5:18" hidden="1" outlineLevel="1" x14ac:dyDescent="0.25"/>
    <row r="67" spans="5:18" hidden="1" outlineLevel="1" x14ac:dyDescent="0.25">
      <c r="E67">
        <v>2</v>
      </c>
    </row>
    <row r="68" spans="5:18" hidden="1" outlineLevel="1" x14ac:dyDescent="0.25">
      <c r="E68">
        <v>1</v>
      </c>
      <c r="H68" t="str">
        <f t="shared" ref="H68:H73" si="6">$AD$8&amp;".1."&amp;$E$67&amp;"."&amp;E68</f>
        <v>062-13.1.2.1</v>
      </c>
      <c r="M68" t="str">
        <f t="shared" ref="M68:M73" si="7">$AD$8&amp;".2."&amp;$E$67&amp;"."&amp;E68</f>
        <v>062-13.2.2.1</v>
      </c>
      <c r="R68" t="str">
        <f t="shared" ref="R68:R73" si="8">$AD$8&amp;".3."&amp;$E$67&amp;"."&amp;$E68</f>
        <v>062-13.3.2.1</v>
      </c>
    </row>
    <row r="69" spans="5:18" hidden="1" outlineLevel="1" x14ac:dyDescent="0.25">
      <c r="E69">
        <v>2</v>
      </c>
      <c r="H69" t="str">
        <f t="shared" si="6"/>
        <v>062-13.1.2.2</v>
      </c>
      <c r="M69" t="str">
        <f t="shared" si="7"/>
        <v>062-13.2.2.2</v>
      </c>
      <c r="R69" t="str">
        <f t="shared" si="8"/>
        <v>062-13.3.2.2</v>
      </c>
    </row>
    <row r="70" spans="5:18" hidden="1" outlineLevel="1" x14ac:dyDescent="0.25">
      <c r="E70">
        <v>3</v>
      </c>
      <c r="H70" t="str">
        <f t="shared" si="6"/>
        <v>062-13.1.2.3</v>
      </c>
      <c r="M70" t="str">
        <f t="shared" si="7"/>
        <v>062-13.2.2.3</v>
      </c>
      <c r="R70" t="str">
        <f t="shared" si="8"/>
        <v>062-13.3.2.3</v>
      </c>
    </row>
    <row r="71" spans="5:18" hidden="1" outlineLevel="1" x14ac:dyDescent="0.25">
      <c r="E71">
        <v>4</v>
      </c>
      <c r="H71" t="str">
        <f t="shared" si="6"/>
        <v>062-13.1.2.4</v>
      </c>
      <c r="M71" t="str">
        <f t="shared" si="7"/>
        <v>062-13.2.2.4</v>
      </c>
      <c r="R71" t="str">
        <f t="shared" si="8"/>
        <v>062-13.3.2.4</v>
      </c>
    </row>
    <row r="72" spans="5:18" hidden="1" outlineLevel="1" x14ac:dyDescent="0.25">
      <c r="E72">
        <v>5</v>
      </c>
      <c r="H72" t="str">
        <f t="shared" si="6"/>
        <v>062-13.1.2.5</v>
      </c>
      <c r="M72" t="str">
        <f t="shared" si="7"/>
        <v>062-13.2.2.5</v>
      </c>
      <c r="R72" t="str">
        <f t="shared" si="8"/>
        <v>062-13.3.2.5</v>
      </c>
    </row>
    <row r="73" spans="5:18" hidden="1" outlineLevel="1" x14ac:dyDescent="0.25">
      <c r="E73">
        <v>6</v>
      </c>
      <c r="H73" t="str">
        <f t="shared" si="6"/>
        <v>062-13.1.2.6</v>
      </c>
      <c r="M73" t="str">
        <f t="shared" si="7"/>
        <v>062-13.2.2.6</v>
      </c>
      <c r="R73" t="str">
        <f t="shared" si="8"/>
        <v>062-13.3.2.6</v>
      </c>
    </row>
    <row r="74" spans="5:18" hidden="1" outlineLevel="1" x14ac:dyDescent="0.25"/>
    <row r="75" spans="5:18" hidden="1" outlineLevel="1" x14ac:dyDescent="0.25">
      <c r="E75">
        <v>3</v>
      </c>
    </row>
    <row r="76" spans="5:18" hidden="1" outlineLevel="1" x14ac:dyDescent="0.25">
      <c r="E76">
        <v>1</v>
      </c>
      <c r="H76" t="str">
        <f t="shared" ref="H76:H81" si="9">$AD$8&amp;".1."&amp;$E$75&amp;"."&amp;E76</f>
        <v>062-13.1.3.1</v>
      </c>
      <c r="M76" t="str">
        <f t="shared" ref="M76:M81" si="10">$AD$8&amp;".2."&amp;$E$75&amp;"."&amp;E76</f>
        <v>062-13.2.3.1</v>
      </c>
      <c r="R76" t="str">
        <f t="shared" ref="R76:R81" si="11">$AD$8&amp;".3."&amp;$E$75&amp;"."&amp;$E76</f>
        <v>062-13.3.3.1</v>
      </c>
    </row>
    <row r="77" spans="5:18" hidden="1" outlineLevel="1" x14ac:dyDescent="0.25">
      <c r="E77">
        <v>2</v>
      </c>
      <c r="H77" t="str">
        <f t="shared" si="9"/>
        <v>062-13.1.3.2</v>
      </c>
      <c r="M77" t="str">
        <f t="shared" si="10"/>
        <v>062-13.2.3.2</v>
      </c>
      <c r="R77" t="str">
        <f t="shared" si="11"/>
        <v>062-13.3.3.2</v>
      </c>
    </row>
    <row r="78" spans="5:18" hidden="1" outlineLevel="1" x14ac:dyDescent="0.25">
      <c r="E78">
        <v>3</v>
      </c>
      <c r="H78" t="str">
        <f t="shared" si="9"/>
        <v>062-13.1.3.3</v>
      </c>
      <c r="M78" t="str">
        <f t="shared" si="10"/>
        <v>062-13.2.3.3</v>
      </c>
      <c r="R78" t="str">
        <f t="shared" si="11"/>
        <v>062-13.3.3.3</v>
      </c>
    </row>
    <row r="79" spans="5:18" hidden="1" outlineLevel="1" x14ac:dyDescent="0.25">
      <c r="E79">
        <v>4</v>
      </c>
      <c r="H79" t="str">
        <f t="shared" si="9"/>
        <v>062-13.1.3.4</v>
      </c>
      <c r="M79" t="str">
        <f t="shared" si="10"/>
        <v>062-13.2.3.4</v>
      </c>
      <c r="R79" t="str">
        <f t="shared" si="11"/>
        <v>062-13.3.3.4</v>
      </c>
    </row>
    <row r="80" spans="5:18" hidden="1" outlineLevel="1" x14ac:dyDescent="0.25">
      <c r="E80">
        <v>5</v>
      </c>
      <c r="H80" t="str">
        <f t="shared" si="9"/>
        <v>062-13.1.3.5</v>
      </c>
      <c r="M80" t="str">
        <f t="shared" si="10"/>
        <v>062-13.2.3.5</v>
      </c>
      <c r="R80" t="str">
        <f t="shared" si="11"/>
        <v>062-13.3.3.5</v>
      </c>
    </row>
    <row r="81" spans="5:18" hidden="1" outlineLevel="1" x14ac:dyDescent="0.25">
      <c r="E81">
        <v>6</v>
      </c>
      <c r="H81" t="str">
        <f t="shared" si="9"/>
        <v>062-13.1.3.6</v>
      </c>
      <c r="M81" t="str">
        <f t="shared" si="10"/>
        <v>062-13.2.3.6</v>
      </c>
      <c r="R81" t="str">
        <f t="shared" si="11"/>
        <v>062-13.3.3.6</v>
      </c>
    </row>
    <row r="82" spans="5:18" hidden="1" outlineLevel="1" x14ac:dyDescent="0.25"/>
    <row r="83" spans="5:18" collapsed="1" x14ac:dyDescent="0.25"/>
  </sheetData>
  <sheetProtection algorithmName="SHA-512" hashValue="IS0Lx5q2RfmBnCe/9Id2xsG4RAV7dHVsOtgq76i75yAnlMxlocAuvu5yASo9je9ZfR7x0gaL4h/ZZMQocP8Lsg==" saltValue="zUKOZRDrUHNH1WHuMr03yA==" spinCount="100000" sheet="1" objects="1" scenarios="1" selectLockedCells="1" selectUnlockedCells="1"/>
  <mergeCells count="18">
    <mergeCell ref="I48:J48"/>
    <mergeCell ref="N48:P48"/>
    <mergeCell ref="S48:T48"/>
    <mergeCell ref="B10:C10"/>
    <mergeCell ref="E10:F10"/>
    <mergeCell ref="AD10:AD12"/>
    <mergeCell ref="AE10:AP10"/>
    <mergeCell ref="AJ11:AJ12"/>
    <mergeCell ref="AK11:AM11"/>
    <mergeCell ref="AN11:AP11"/>
    <mergeCell ref="AQ10:AR10"/>
    <mergeCell ref="AE11:AE12"/>
    <mergeCell ref="AF11:AF12"/>
    <mergeCell ref="AG11:AG12"/>
    <mergeCell ref="AH11:AH12"/>
    <mergeCell ref="AI11:AI12"/>
    <mergeCell ref="AQ11:AQ12"/>
    <mergeCell ref="AR11:AR12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6081" r:id="rId3" name="Group Box 1">
              <controlPr locked="0" defaultSize="0" autoFill="0" autoPict="0">
                <anchor moveWithCells="1">
                  <from>
                    <xdr:col>1</xdr:col>
                    <xdr:colOff>0</xdr:colOff>
                    <xdr:row>13</xdr:row>
                    <xdr:rowOff>28575</xdr:rowOff>
                  </from>
                  <to>
                    <xdr:col>2</xdr:col>
                    <xdr:colOff>561975</xdr:colOff>
                    <xdr:row>23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82" r:id="rId4" name="Option Button 2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14</xdr:row>
                    <xdr:rowOff>38100</xdr:rowOff>
                  </from>
                  <to>
                    <xdr:col>2</xdr:col>
                    <xdr:colOff>485775</xdr:colOff>
                    <xdr:row>15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83" r:id="rId5" name="Option Button 3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15</xdr:row>
                    <xdr:rowOff>57150</xdr:rowOff>
                  </from>
                  <to>
                    <xdr:col>2</xdr:col>
                    <xdr:colOff>485775</xdr:colOff>
                    <xdr:row>16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84" r:id="rId6" name="Option Button 4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16</xdr:row>
                    <xdr:rowOff>76200</xdr:rowOff>
                  </from>
                  <to>
                    <xdr:col>2</xdr:col>
                    <xdr:colOff>485775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85" r:id="rId7" name="Option Button 5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16</xdr:row>
                    <xdr:rowOff>285750</xdr:rowOff>
                  </from>
                  <to>
                    <xdr:col>2</xdr:col>
                    <xdr:colOff>485775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86" r:id="rId8" name="Option Button 6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17</xdr:row>
                    <xdr:rowOff>123825</xdr:rowOff>
                  </from>
                  <to>
                    <xdr:col>2</xdr:col>
                    <xdr:colOff>485775</xdr:colOff>
                    <xdr:row>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87" r:id="rId9" name="Option Button 7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18</xdr:row>
                    <xdr:rowOff>142875</xdr:rowOff>
                  </from>
                  <to>
                    <xdr:col>2</xdr:col>
                    <xdr:colOff>485775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88" r:id="rId10" name="Option Button 8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19</xdr:row>
                    <xdr:rowOff>161925</xdr:rowOff>
                  </from>
                  <to>
                    <xdr:col>2</xdr:col>
                    <xdr:colOff>485775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89" r:id="rId11" name="Option Button 9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20</xdr:row>
                    <xdr:rowOff>180975</xdr:rowOff>
                  </from>
                  <to>
                    <xdr:col>2</xdr:col>
                    <xdr:colOff>485775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90" r:id="rId12" name="Group Box 10">
              <controlPr defaultSize="0" autoFill="0" autoPict="0">
                <anchor moveWithCells="1">
                  <from>
                    <xdr:col>1</xdr:col>
                    <xdr:colOff>9525</xdr:colOff>
                    <xdr:row>24</xdr:row>
                    <xdr:rowOff>47625</xdr:rowOff>
                  </from>
                  <to>
                    <xdr:col>2</xdr:col>
                    <xdr:colOff>571500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91" r:id="rId13" name="Option Button 11">
              <controlPr defaultSize="0" autoFill="0" autoLine="0" autoPict="0">
                <anchor moveWithCells="1">
                  <from>
                    <xdr:col>1</xdr:col>
                    <xdr:colOff>276225</xdr:colOff>
                    <xdr:row>25</xdr:row>
                    <xdr:rowOff>57150</xdr:rowOff>
                  </from>
                  <to>
                    <xdr:col>2</xdr:col>
                    <xdr:colOff>485775</xdr:colOff>
                    <xdr:row>26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92" r:id="rId14" name="Option Button 12">
              <controlPr defaultSize="0" autoFill="0" autoLine="0" autoPict="0">
                <anchor moveWithCells="1">
                  <from>
                    <xdr:col>1</xdr:col>
                    <xdr:colOff>276225</xdr:colOff>
                    <xdr:row>26</xdr:row>
                    <xdr:rowOff>76200</xdr:rowOff>
                  </from>
                  <to>
                    <xdr:col>2</xdr:col>
                    <xdr:colOff>485775</xdr:colOff>
                    <xdr:row>27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93" r:id="rId15" name="Option Button 13">
              <controlPr defaultSize="0" autoFill="0" autoLine="0" autoPict="0">
                <anchor moveWithCells="1">
                  <from>
                    <xdr:col>1</xdr:col>
                    <xdr:colOff>276225</xdr:colOff>
                    <xdr:row>27</xdr:row>
                    <xdr:rowOff>104775</xdr:rowOff>
                  </from>
                  <to>
                    <xdr:col>2</xdr:col>
                    <xdr:colOff>485775</xdr:colOff>
                    <xdr:row>27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94" r:id="rId16" name="Option Button 14">
              <controlPr defaultSize="0" autoFill="0" autoLine="0" autoPict="0">
                <anchor moveWithCells="1">
                  <from>
                    <xdr:col>1</xdr:col>
                    <xdr:colOff>276225</xdr:colOff>
                    <xdr:row>27</xdr:row>
                    <xdr:rowOff>323850</xdr:rowOff>
                  </from>
                  <to>
                    <xdr:col>2</xdr:col>
                    <xdr:colOff>485775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95" r:id="rId17" name="Option Button 15">
              <controlPr defaultSize="0" autoFill="0" autoLine="0" autoPict="0">
                <anchor moveWithCells="1">
                  <from>
                    <xdr:col>1</xdr:col>
                    <xdr:colOff>276225</xdr:colOff>
                    <xdr:row>28</xdr:row>
                    <xdr:rowOff>152400</xdr:rowOff>
                  </from>
                  <to>
                    <xdr:col>2</xdr:col>
                    <xdr:colOff>485775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96" r:id="rId18" name="Option Button 16">
              <controlPr defaultSize="0" autoFill="0" autoLine="0" autoPict="0">
                <anchor moveWithCells="1">
                  <from>
                    <xdr:col>1</xdr:col>
                    <xdr:colOff>276225</xdr:colOff>
                    <xdr:row>29</xdr:row>
                    <xdr:rowOff>180975</xdr:rowOff>
                  </from>
                  <to>
                    <xdr:col>2</xdr:col>
                    <xdr:colOff>485775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97" r:id="rId19" name="Option Button 17">
              <controlPr defaultSize="0" autoFill="0" autoLine="0" autoPict="0">
                <anchor moveWithCells="1">
                  <from>
                    <xdr:col>1</xdr:col>
                    <xdr:colOff>276225</xdr:colOff>
                    <xdr:row>31</xdr:row>
                    <xdr:rowOff>9525</xdr:rowOff>
                  </from>
                  <to>
                    <xdr:col>2</xdr:col>
                    <xdr:colOff>485775</xdr:colOff>
                    <xdr:row>32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98" r:id="rId20" name="Option Button 18">
              <controlPr defaultSize="0" autoFill="0" autoLine="0" autoPict="0">
                <anchor moveWithCells="1">
                  <from>
                    <xdr:col>1</xdr:col>
                    <xdr:colOff>276225</xdr:colOff>
                    <xdr:row>32</xdr:row>
                    <xdr:rowOff>38100</xdr:rowOff>
                  </from>
                  <to>
                    <xdr:col>2</xdr:col>
                    <xdr:colOff>485775</xdr:colOff>
                    <xdr:row>33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099" r:id="rId21" name="Group Box 19">
              <controlPr defaultSize="0" autoFill="0" autoPict="0">
                <anchor moveWithCells="1">
                  <from>
                    <xdr:col>1</xdr:col>
                    <xdr:colOff>9525</xdr:colOff>
                    <xdr:row>35</xdr:row>
                    <xdr:rowOff>142875</xdr:rowOff>
                  </from>
                  <to>
                    <xdr:col>2</xdr:col>
                    <xdr:colOff>571500</xdr:colOff>
                    <xdr:row>45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00" r:id="rId22" name="Option Button 20">
              <controlPr defaultSize="0" autoFill="0" autoLine="0" autoPict="0">
                <anchor moveWithCells="1">
                  <from>
                    <xdr:col>1</xdr:col>
                    <xdr:colOff>276225</xdr:colOff>
                    <xdr:row>36</xdr:row>
                    <xdr:rowOff>142875</xdr:rowOff>
                  </from>
                  <to>
                    <xdr:col>2</xdr:col>
                    <xdr:colOff>485775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01" r:id="rId23" name="Option Button 21">
              <controlPr defaultSize="0" autoFill="0" autoLine="0" autoPict="0">
                <anchor moveWithCells="1">
                  <from>
                    <xdr:col>1</xdr:col>
                    <xdr:colOff>276225</xdr:colOff>
                    <xdr:row>37</xdr:row>
                    <xdr:rowOff>161925</xdr:rowOff>
                  </from>
                  <to>
                    <xdr:col>2</xdr:col>
                    <xdr:colOff>485775</xdr:colOff>
                    <xdr:row>38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02" r:id="rId24" name="Option Button 22">
              <controlPr defaultSize="0" autoFill="0" autoLine="0" autoPict="0">
                <anchor moveWithCells="1">
                  <from>
                    <xdr:col>1</xdr:col>
                    <xdr:colOff>276225</xdr:colOff>
                    <xdr:row>38</xdr:row>
                    <xdr:rowOff>180975</xdr:rowOff>
                  </from>
                  <to>
                    <xdr:col>2</xdr:col>
                    <xdr:colOff>485775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03" r:id="rId25" name="Option Button 23">
              <controlPr defaultSize="0" autoFill="0" autoLine="0" autoPict="0">
                <anchor moveWithCells="1">
                  <from>
                    <xdr:col>1</xdr:col>
                    <xdr:colOff>276225</xdr:colOff>
                    <xdr:row>39</xdr:row>
                    <xdr:rowOff>9525</xdr:rowOff>
                  </from>
                  <to>
                    <xdr:col>2</xdr:col>
                    <xdr:colOff>485775</xdr:colOff>
                    <xdr:row>40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04" r:id="rId26" name="Option Button 24">
              <controlPr defaultSize="0" autoFill="0" autoLine="0" autoPict="0">
                <anchor moveWithCells="1">
                  <from>
                    <xdr:col>1</xdr:col>
                    <xdr:colOff>276225</xdr:colOff>
                    <xdr:row>40</xdr:row>
                    <xdr:rowOff>28575</xdr:rowOff>
                  </from>
                  <to>
                    <xdr:col>2</xdr:col>
                    <xdr:colOff>485775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05" r:id="rId27" name="Option Button 25">
              <controlPr defaultSize="0" autoFill="0" autoLine="0" autoPict="0">
                <anchor moveWithCells="1">
                  <from>
                    <xdr:col>1</xdr:col>
                    <xdr:colOff>276225</xdr:colOff>
                    <xdr:row>41</xdr:row>
                    <xdr:rowOff>57150</xdr:rowOff>
                  </from>
                  <to>
                    <xdr:col>2</xdr:col>
                    <xdr:colOff>485775</xdr:colOff>
                    <xdr:row>42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06" r:id="rId28" name="Option Button 26">
              <controlPr defaultSize="0" autoFill="0" autoLine="0" autoPict="0">
                <anchor moveWithCells="1">
                  <from>
                    <xdr:col>1</xdr:col>
                    <xdr:colOff>276225</xdr:colOff>
                    <xdr:row>42</xdr:row>
                    <xdr:rowOff>76200</xdr:rowOff>
                  </from>
                  <to>
                    <xdr:col>2</xdr:col>
                    <xdr:colOff>485775</xdr:colOff>
                    <xdr:row>43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07" r:id="rId29" name="Option Button 27">
              <controlPr defaultSize="0" autoFill="0" autoLine="0" autoPict="0">
                <anchor moveWithCells="1">
                  <from>
                    <xdr:col>1</xdr:col>
                    <xdr:colOff>276225</xdr:colOff>
                    <xdr:row>43</xdr:row>
                    <xdr:rowOff>95250</xdr:rowOff>
                  </from>
                  <to>
                    <xdr:col>2</xdr:col>
                    <xdr:colOff>485775</xdr:colOff>
                    <xdr:row>44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08" r:id="rId30" name="Group Box 28">
              <controlPr defaultSize="0" autoFill="0" autoPict="0">
                <anchor moveWithCells="1">
                  <from>
                    <xdr:col>4</xdr:col>
                    <xdr:colOff>0</xdr:colOff>
                    <xdr:row>13</xdr:row>
                    <xdr:rowOff>19050</xdr:rowOff>
                  </from>
                  <to>
                    <xdr:col>5</xdr:col>
                    <xdr:colOff>561975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09" r:id="rId31" name="Option Button 29">
              <controlPr defaultSize="0" autoFill="0" autoLine="0" autoPict="0">
                <anchor moveWithCells="1">
                  <from>
                    <xdr:col>4</xdr:col>
                    <xdr:colOff>276225</xdr:colOff>
                    <xdr:row>14</xdr:row>
                    <xdr:rowOff>28575</xdr:rowOff>
                  </from>
                  <to>
                    <xdr:col>5</xdr:col>
                    <xdr:colOff>485775</xdr:colOff>
                    <xdr:row>15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10" r:id="rId32" name="Option Button 30">
              <controlPr defaultSize="0" autoFill="0" autoLine="0" autoPict="0">
                <anchor moveWithCells="1">
                  <from>
                    <xdr:col>4</xdr:col>
                    <xdr:colOff>276225</xdr:colOff>
                    <xdr:row>15</xdr:row>
                    <xdr:rowOff>47625</xdr:rowOff>
                  </from>
                  <to>
                    <xdr:col>5</xdr:col>
                    <xdr:colOff>485775</xdr:colOff>
                    <xdr:row>16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11" r:id="rId33" name="Option Button 31">
              <controlPr defaultSize="0" autoFill="0" autoLine="0" autoPict="0">
                <anchor moveWithCells="1">
                  <from>
                    <xdr:col>4</xdr:col>
                    <xdr:colOff>276225</xdr:colOff>
                    <xdr:row>16</xdr:row>
                    <xdr:rowOff>66675</xdr:rowOff>
                  </from>
                  <to>
                    <xdr:col>5</xdr:col>
                    <xdr:colOff>485775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12" r:id="rId34" name="Option Button 32">
              <controlPr defaultSize="0" autoFill="0" autoLine="0" autoPict="0">
                <anchor moveWithCells="1">
                  <from>
                    <xdr:col>4</xdr:col>
                    <xdr:colOff>276225</xdr:colOff>
                    <xdr:row>16</xdr:row>
                    <xdr:rowOff>285750</xdr:rowOff>
                  </from>
                  <to>
                    <xdr:col>5</xdr:col>
                    <xdr:colOff>485775</xdr:colOff>
                    <xdr:row>17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13" r:id="rId35" name="Option Button 33">
              <controlPr defaultSize="0" autoFill="0" autoLine="0" autoPict="0">
                <anchor moveWithCells="1">
                  <from>
                    <xdr:col>4</xdr:col>
                    <xdr:colOff>276225</xdr:colOff>
                    <xdr:row>17</xdr:row>
                    <xdr:rowOff>114300</xdr:rowOff>
                  </from>
                  <to>
                    <xdr:col>5</xdr:col>
                    <xdr:colOff>485775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14" r:id="rId36" name="Option Button 34">
              <controlPr defaultSize="0" autoFill="0" autoLine="0" autoPict="0">
                <anchor moveWithCells="1">
                  <from>
                    <xdr:col>4</xdr:col>
                    <xdr:colOff>276225</xdr:colOff>
                    <xdr:row>18</xdr:row>
                    <xdr:rowOff>133350</xdr:rowOff>
                  </from>
                  <to>
                    <xdr:col>5</xdr:col>
                    <xdr:colOff>485775</xdr:colOff>
                    <xdr:row>19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15" r:id="rId37" name="Option Button 35">
              <controlPr defaultSize="0" autoFill="0" autoLine="0" autoPict="0">
                <anchor moveWithCells="1">
                  <from>
                    <xdr:col>4</xdr:col>
                    <xdr:colOff>276225</xdr:colOff>
                    <xdr:row>19</xdr:row>
                    <xdr:rowOff>152400</xdr:rowOff>
                  </from>
                  <to>
                    <xdr:col>5</xdr:col>
                    <xdr:colOff>485775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16" r:id="rId38" name="Option Button 36">
              <controlPr defaultSize="0" autoFill="0" autoLine="0" autoPict="0">
                <anchor moveWithCells="1">
                  <from>
                    <xdr:col>4</xdr:col>
                    <xdr:colOff>276225</xdr:colOff>
                    <xdr:row>20</xdr:row>
                    <xdr:rowOff>171450</xdr:rowOff>
                  </from>
                  <to>
                    <xdr:col>5</xdr:col>
                    <xdr:colOff>485775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17" r:id="rId39" name="Group Box 37">
              <controlPr defaultSize="0" autoFill="0" autoPict="0">
                <anchor moveWithCells="1">
                  <from>
                    <xdr:col>4</xdr:col>
                    <xdr:colOff>0</xdr:colOff>
                    <xdr:row>24</xdr:row>
                    <xdr:rowOff>47625</xdr:rowOff>
                  </from>
                  <to>
                    <xdr:col>5</xdr:col>
                    <xdr:colOff>571500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18" r:id="rId40" name="Option Button 38">
              <controlPr defaultSize="0" autoFill="0" autoLine="0" autoPict="0">
                <anchor moveWithCells="1">
                  <from>
                    <xdr:col>4</xdr:col>
                    <xdr:colOff>276225</xdr:colOff>
                    <xdr:row>25</xdr:row>
                    <xdr:rowOff>47625</xdr:rowOff>
                  </from>
                  <to>
                    <xdr:col>5</xdr:col>
                    <xdr:colOff>485775</xdr:colOff>
                    <xdr:row>26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19" r:id="rId41" name="Option Button 39">
              <controlPr defaultSize="0" autoFill="0" autoLine="0" autoPict="0">
                <anchor moveWithCells="1">
                  <from>
                    <xdr:col>4</xdr:col>
                    <xdr:colOff>276225</xdr:colOff>
                    <xdr:row>26</xdr:row>
                    <xdr:rowOff>66675</xdr:rowOff>
                  </from>
                  <to>
                    <xdr:col>5</xdr:col>
                    <xdr:colOff>485775</xdr:colOff>
                    <xdr:row>27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20" r:id="rId42" name="Option Button 40">
              <controlPr defaultSize="0" autoFill="0" autoLine="0" autoPict="0">
                <anchor moveWithCells="1">
                  <from>
                    <xdr:col>4</xdr:col>
                    <xdr:colOff>276225</xdr:colOff>
                    <xdr:row>27</xdr:row>
                    <xdr:rowOff>95250</xdr:rowOff>
                  </from>
                  <to>
                    <xdr:col>5</xdr:col>
                    <xdr:colOff>485775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21" r:id="rId43" name="Option Button 41">
              <controlPr defaultSize="0" autoFill="0" autoLine="0" autoPict="0">
                <anchor moveWithCells="1">
                  <from>
                    <xdr:col>4</xdr:col>
                    <xdr:colOff>276225</xdr:colOff>
                    <xdr:row>27</xdr:row>
                    <xdr:rowOff>314325</xdr:rowOff>
                  </from>
                  <to>
                    <xdr:col>5</xdr:col>
                    <xdr:colOff>485775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22" r:id="rId44" name="Option Button 42">
              <controlPr defaultSize="0" autoFill="0" autoLine="0" autoPict="0">
                <anchor moveWithCells="1">
                  <from>
                    <xdr:col>4</xdr:col>
                    <xdr:colOff>276225</xdr:colOff>
                    <xdr:row>28</xdr:row>
                    <xdr:rowOff>142875</xdr:rowOff>
                  </from>
                  <to>
                    <xdr:col>5</xdr:col>
                    <xdr:colOff>485775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23" r:id="rId45" name="Option Button 43">
              <controlPr defaultSize="0" autoFill="0" autoLine="0" autoPict="0">
                <anchor moveWithCells="1">
                  <from>
                    <xdr:col>4</xdr:col>
                    <xdr:colOff>276225</xdr:colOff>
                    <xdr:row>29</xdr:row>
                    <xdr:rowOff>171450</xdr:rowOff>
                  </from>
                  <to>
                    <xdr:col>5</xdr:col>
                    <xdr:colOff>485775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24" r:id="rId46" name="Option Button 44">
              <controlPr defaultSize="0" autoFill="0" autoLine="0" autoPict="0">
                <anchor moveWithCells="1">
                  <from>
                    <xdr:col>4</xdr:col>
                    <xdr:colOff>276225</xdr:colOff>
                    <xdr:row>31</xdr:row>
                    <xdr:rowOff>0</xdr:rowOff>
                  </from>
                  <to>
                    <xdr:col>5</xdr:col>
                    <xdr:colOff>485775</xdr:colOff>
                    <xdr:row>32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25" r:id="rId47" name="Option Button 45">
              <controlPr defaultSize="0" autoFill="0" autoLine="0" autoPict="0">
                <anchor moveWithCells="1">
                  <from>
                    <xdr:col>4</xdr:col>
                    <xdr:colOff>276225</xdr:colOff>
                    <xdr:row>32</xdr:row>
                    <xdr:rowOff>28575</xdr:rowOff>
                  </from>
                  <to>
                    <xdr:col>5</xdr:col>
                    <xdr:colOff>485775</xdr:colOff>
                    <xdr:row>33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26" r:id="rId48" name="Group Box 46">
              <controlPr defaultSize="0" autoFill="0" autoPict="0">
                <anchor moveWithCells="1">
                  <from>
                    <xdr:col>4</xdr:col>
                    <xdr:colOff>9525</xdr:colOff>
                    <xdr:row>35</xdr:row>
                    <xdr:rowOff>133350</xdr:rowOff>
                  </from>
                  <to>
                    <xdr:col>5</xdr:col>
                    <xdr:colOff>571500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27" r:id="rId49" name="Option Button 47">
              <controlPr defaultSize="0" autoFill="0" autoLine="0" autoPict="0">
                <anchor moveWithCells="1">
                  <from>
                    <xdr:col>4</xdr:col>
                    <xdr:colOff>276225</xdr:colOff>
                    <xdr:row>36</xdr:row>
                    <xdr:rowOff>133350</xdr:rowOff>
                  </from>
                  <to>
                    <xdr:col>5</xdr:col>
                    <xdr:colOff>485775</xdr:colOff>
                    <xdr:row>37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28" r:id="rId50" name="Option Button 48">
              <controlPr defaultSize="0" autoFill="0" autoLine="0" autoPict="0">
                <anchor moveWithCells="1">
                  <from>
                    <xdr:col>4</xdr:col>
                    <xdr:colOff>276225</xdr:colOff>
                    <xdr:row>37</xdr:row>
                    <xdr:rowOff>152400</xdr:rowOff>
                  </from>
                  <to>
                    <xdr:col>5</xdr:col>
                    <xdr:colOff>485775</xdr:colOff>
                    <xdr:row>38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29" r:id="rId51" name="Option Button 49">
              <controlPr defaultSize="0" autoFill="0" autoLine="0" autoPict="0">
                <anchor moveWithCells="1">
                  <from>
                    <xdr:col>4</xdr:col>
                    <xdr:colOff>276225</xdr:colOff>
                    <xdr:row>38</xdr:row>
                    <xdr:rowOff>171450</xdr:rowOff>
                  </from>
                  <to>
                    <xdr:col>5</xdr:col>
                    <xdr:colOff>485775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30" r:id="rId52" name="Option Button 50">
              <controlPr defaultSize="0" autoFill="0" autoLine="0" autoPict="0">
                <anchor moveWithCells="1">
                  <from>
                    <xdr:col>4</xdr:col>
                    <xdr:colOff>276225</xdr:colOff>
                    <xdr:row>39</xdr:row>
                    <xdr:rowOff>0</xdr:rowOff>
                  </from>
                  <to>
                    <xdr:col>5</xdr:col>
                    <xdr:colOff>485775</xdr:colOff>
                    <xdr:row>40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31" r:id="rId53" name="Option Button 51">
              <controlPr defaultSize="0" autoFill="0" autoLine="0" autoPict="0">
                <anchor moveWithCells="1">
                  <from>
                    <xdr:col>4</xdr:col>
                    <xdr:colOff>276225</xdr:colOff>
                    <xdr:row>40</xdr:row>
                    <xdr:rowOff>28575</xdr:rowOff>
                  </from>
                  <to>
                    <xdr:col>5</xdr:col>
                    <xdr:colOff>485775</xdr:colOff>
                    <xdr:row>41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32" r:id="rId54" name="Option Button 52">
              <controlPr defaultSize="0" autoFill="0" autoLine="0" autoPict="0">
                <anchor moveWithCells="1">
                  <from>
                    <xdr:col>4</xdr:col>
                    <xdr:colOff>276225</xdr:colOff>
                    <xdr:row>41</xdr:row>
                    <xdr:rowOff>47625</xdr:rowOff>
                  </from>
                  <to>
                    <xdr:col>5</xdr:col>
                    <xdr:colOff>485775</xdr:colOff>
                    <xdr:row>42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33" r:id="rId55" name="Option Button 53">
              <controlPr defaultSize="0" autoFill="0" autoLine="0" autoPict="0">
                <anchor moveWithCells="1">
                  <from>
                    <xdr:col>4</xdr:col>
                    <xdr:colOff>276225</xdr:colOff>
                    <xdr:row>42</xdr:row>
                    <xdr:rowOff>66675</xdr:rowOff>
                  </from>
                  <to>
                    <xdr:col>5</xdr:col>
                    <xdr:colOff>485775</xdr:colOff>
                    <xdr:row>43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34" r:id="rId56" name="Option Button 54">
              <controlPr defaultSize="0" autoFill="0" autoLine="0" autoPict="0">
                <anchor moveWithCells="1">
                  <from>
                    <xdr:col>4</xdr:col>
                    <xdr:colOff>276225</xdr:colOff>
                    <xdr:row>43</xdr:row>
                    <xdr:rowOff>85725</xdr:rowOff>
                  </from>
                  <to>
                    <xdr:col>5</xdr:col>
                    <xdr:colOff>485775</xdr:colOff>
                    <xdr:row>44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35" r:id="rId57" name="Check Box 55">
              <controlPr defaultSize="0" autoFill="0" autoLine="0" autoPict="0">
                <anchor moveWithCells="1">
                  <from>
                    <xdr:col>9</xdr:col>
                    <xdr:colOff>85725</xdr:colOff>
                    <xdr:row>13</xdr:row>
                    <xdr:rowOff>161925</xdr:rowOff>
                  </from>
                  <to>
                    <xdr:col>9</xdr:col>
                    <xdr:colOff>295275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36" r:id="rId58" name="Check Box 56">
              <controlPr defaultSize="0" autoFill="0" autoLine="0" autoPict="0">
                <anchor moveWithCells="1">
                  <from>
                    <xdr:col>9</xdr:col>
                    <xdr:colOff>85725</xdr:colOff>
                    <xdr:row>14</xdr:row>
                    <xdr:rowOff>161925</xdr:rowOff>
                  </from>
                  <to>
                    <xdr:col>9</xdr:col>
                    <xdr:colOff>295275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37" r:id="rId59" name="Check Box 57">
              <controlPr defaultSize="0" autoFill="0" autoLine="0" autoPict="0">
                <anchor moveWithCells="1">
                  <from>
                    <xdr:col>9</xdr:col>
                    <xdr:colOff>85725</xdr:colOff>
                    <xdr:row>15</xdr:row>
                    <xdr:rowOff>161925</xdr:rowOff>
                  </from>
                  <to>
                    <xdr:col>9</xdr:col>
                    <xdr:colOff>295275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38" r:id="rId60" name="Check Box 58">
              <controlPr defaultSize="0" autoFill="0" autoLine="0" autoPict="0">
                <anchor moveWithCells="1">
                  <from>
                    <xdr:col>9</xdr:col>
                    <xdr:colOff>85725</xdr:colOff>
                    <xdr:row>16</xdr:row>
                    <xdr:rowOff>161925</xdr:rowOff>
                  </from>
                  <to>
                    <xdr:col>9</xdr:col>
                    <xdr:colOff>295275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39" r:id="rId61" name="Check Box 59">
              <controlPr defaultSize="0" autoFill="0" autoLine="0" autoPict="0">
                <anchor moveWithCells="1">
                  <from>
                    <xdr:col>9</xdr:col>
                    <xdr:colOff>85725</xdr:colOff>
                    <xdr:row>17</xdr:row>
                    <xdr:rowOff>161925</xdr:rowOff>
                  </from>
                  <to>
                    <xdr:col>9</xdr:col>
                    <xdr:colOff>295275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40" r:id="rId62" name="Check Box 60">
              <controlPr defaultSize="0" autoFill="0" autoLine="0" autoPict="0">
                <anchor moveWithCells="1">
                  <from>
                    <xdr:col>9</xdr:col>
                    <xdr:colOff>66675</xdr:colOff>
                    <xdr:row>24</xdr:row>
                    <xdr:rowOff>171450</xdr:rowOff>
                  </from>
                  <to>
                    <xdr:col>9</xdr:col>
                    <xdr:colOff>276225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41" r:id="rId63" name="Check Box 61">
              <controlPr defaultSize="0" autoFill="0" autoLine="0" autoPict="0">
                <anchor moveWithCells="1">
                  <from>
                    <xdr:col>9</xdr:col>
                    <xdr:colOff>66675</xdr:colOff>
                    <xdr:row>25</xdr:row>
                    <xdr:rowOff>171450</xdr:rowOff>
                  </from>
                  <to>
                    <xdr:col>9</xdr:col>
                    <xdr:colOff>276225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42" r:id="rId64" name="Check Box 62">
              <controlPr defaultSize="0" autoFill="0" autoLine="0" autoPict="0">
                <anchor moveWithCells="1">
                  <from>
                    <xdr:col>9</xdr:col>
                    <xdr:colOff>66675</xdr:colOff>
                    <xdr:row>26</xdr:row>
                    <xdr:rowOff>171450</xdr:rowOff>
                  </from>
                  <to>
                    <xdr:col>9</xdr:col>
                    <xdr:colOff>276225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43" r:id="rId65" name="Check Box 63">
              <controlPr defaultSize="0" autoFill="0" autoLine="0" autoPict="0">
                <anchor moveWithCells="1">
                  <from>
                    <xdr:col>9</xdr:col>
                    <xdr:colOff>66675</xdr:colOff>
                    <xdr:row>27</xdr:row>
                    <xdr:rowOff>171450</xdr:rowOff>
                  </from>
                  <to>
                    <xdr:col>9</xdr:col>
                    <xdr:colOff>276225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44" r:id="rId66" name="Check Box 64">
              <controlPr defaultSize="0" autoFill="0" autoLine="0" autoPict="0">
                <anchor moveWithCells="1">
                  <from>
                    <xdr:col>9</xdr:col>
                    <xdr:colOff>66675</xdr:colOff>
                    <xdr:row>28</xdr:row>
                    <xdr:rowOff>171450</xdr:rowOff>
                  </from>
                  <to>
                    <xdr:col>9</xdr:col>
                    <xdr:colOff>276225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45" r:id="rId67" name="Check Box 65">
              <controlPr defaultSize="0" autoFill="0" autoLine="0" autoPict="0">
                <anchor moveWithCells="1">
                  <from>
                    <xdr:col>9</xdr:col>
                    <xdr:colOff>47625</xdr:colOff>
                    <xdr:row>35</xdr:row>
                    <xdr:rowOff>161925</xdr:rowOff>
                  </from>
                  <to>
                    <xdr:col>9</xdr:col>
                    <xdr:colOff>257175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46" r:id="rId68" name="Check Box 66">
              <controlPr defaultSize="0" autoFill="0" autoLine="0" autoPict="0">
                <anchor moveWithCells="1">
                  <from>
                    <xdr:col>9</xdr:col>
                    <xdr:colOff>47625</xdr:colOff>
                    <xdr:row>36</xdr:row>
                    <xdr:rowOff>161925</xdr:rowOff>
                  </from>
                  <to>
                    <xdr:col>9</xdr:col>
                    <xdr:colOff>257175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47" r:id="rId69" name="Check Box 67">
              <controlPr defaultSize="0" autoFill="0" autoLine="0" autoPict="0">
                <anchor moveWithCells="1">
                  <from>
                    <xdr:col>9</xdr:col>
                    <xdr:colOff>47625</xdr:colOff>
                    <xdr:row>37</xdr:row>
                    <xdr:rowOff>161925</xdr:rowOff>
                  </from>
                  <to>
                    <xdr:col>9</xdr:col>
                    <xdr:colOff>257175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48" r:id="rId70" name="Check Box 68">
              <controlPr defaultSize="0" autoFill="0" autoLine="0" autoPict="0">
                <anchor moveWithCells="1">
                  <from>
                    <xdr:col>9</xdr:col>
                    <xdr:colOff>47625</xdr:colOff>
                    <xdr:row>38</xdr:row>
                    <xdr:rowOff>161925</xdr:rowOff>
                  </from>
                  <to>
                    <xdr:col>9</xdr:col>
                    <xdr:colOff>257175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49" r:id="rId71" name="Check Box 69">
              <controlPr defaultSize="0" autoFill="0" autoLine="0" autoPict="0">
                <anchor moveWithCells="1">
                  <from>
                    <xdr:col>9</xdr:col>
                    <xdr:colOff>47625</xdr:colOff>
                    <xdr:row>39</xdr:row>
                    <xdr:rowOff>161925</xdr:rowOff>
                  </from>
                  <to>
                    <xdr:col>9</xdr:col>
                    <xdr:colOff>257175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50" r:id="rId72" name="Check Box 70">
              <controlPr defaultSize="0" autoFill="0" autoLine="0" autoPict="0">
                <anchor moveWithCells="1">
                  <from>
                    <xdr:col>14</xdr:col>
                    <xdr:colOff>104775</xdr:colOff>
                    <xdr:row>13</xdr:row>
                    <xdr:rowOff>171450</xdr:rowOff>
                  </from>
                  <to>
                    <xdr:col>14</xdr:col>
                    <xdr:colOff>314325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51" r:id="rId73" name="Check Box 71">
              <controlPr defaultSize="0" autoFill="0" autoLine="0" autoPict="0">
                <anchor moveWithCells="1">
                  <from>
                    <xdr:col>14</xdr:col>
                    <xdr:colOff>104775</xdr:colOff>
                    <xdr:row>14</xdr:row>
                    <xdr:rowOff>171450</xdr:rowOff>
                  </from>
                  <to>
                    <xdr:col>14</xdr:col>
                    <xdr:colOff>314325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52" r:id="rId74" name="Check Box 72">
              <controlPr defaultSize="0" autoFill="0" autoLine="0" autoPict="0">
                <anchor moveWithCells="1">
                  <from>
                    <xdr:col>14</xdr:col>
                    <xdr:colOff>104775</xdr:colOff>
                    <xdr:row>15</xdr:row>
                    <xdr:rowOff>171450</xdr:rowOff>
                  </from>
                  <to>
                    <xdr:col>14</xdr:col>
                    <xdr:colOff>314325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53" r:id="rId75" name="Check Box 73">
              <controlPr defaultSize="0" autoFill="0" autoLine="0" autoPict="0">
                <anchor moveWithCells="1">
                  <from>
                    <xdr:col>14</xdr:col>
                    <xdr:colOff>104775</xdr:colOff>
                    <xdr:row>16</xdr:row>
                    <xdr:rowOff>171450</xdr:rowOff>
                  </from>
                  <to>
                    <xdr:col>14</xdr:col>
                    <xdr:colOff>314325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54" r:id="rId76" name="Check Box 74">
              <controlPr defaultSize="0" autoFill="0" autoLine="0" autoPict="0">
                <anchor moveWithCells="1">
                  <from>
                    <xdr:col>14</xdr:col>
                    <xdr:colOff>104775</xdr:colOff>
                    <xdr:row>17</xdr:row>
                    <xdr:rowOff>171450</xdr:rowOff>
                  </from>
                  <to>
                    <xdr:col>14</xdr:col>
                    <xdr:colOff>314325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55" r:id="rId77" name="Check Box 75">
              <controlPr defaultSize="0" autoFill="0" autoLine="0" autoPict="0">
                <anchor moveWithCells="1">
                  <from>
                    <xdr:col>14</xdr:col>
                    <xdr:colOff>104775</xdr:colOff>
                    <xdr:row>24</xdr:row>
                    <xdr:rowOff>171450</xdr:rowOff>
                  </from>
                  <to>
                    <xdr:col>14</xdr:col>
                    <xdr:colOff>314325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56" r:id="rId78" name="Check Box 76">
              <controlPr defaultSize="0" autoFill="0" autoLine="0" autoPict="0">
                <anchor moveWithCells="1">
                  <from>
                    <xdr:col>14</xdr:col>
                    <xdr:colOff>104775</xdr:colOff>
                    <xdr:row>25</xdr:row>
                    <xdr:rowOff>171450</xdr:rowOff>
                  </from>
                  <to>
                    <xdr:col>14</xdr:col>
                    <xdr:colOff>314325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57" r:id="rId79" name="Check Box 77">
              <controlPr defaultSize="0" autoFill="0" autoLine="0" autoPict="0">
                <anchor moveWithCells="1">
                  <from>
                    <xdr:col>14</xdr:col>
                    <xdr:colOff>104775</xdr:colOff>
                    <xdr:row>26</xdr:row>
                    <xdr:rowOff>171450</xdr:rowOff>
                  </from>
                  <to>
                    <xdr:col>14</xdr:col>
                    <xdr:colOff>314325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58" r:id="rId80" name="Check Box 78">
              <controlPr defaultSize="0" autoFill="0" autoLine="0" autoPict="0">
                <anchor moveWithCells="1">
                  <from>
                    <xdr:col>14</xdr:col>
                    <xdr:colOff>104775</xdr:colOff>
                    <xdr:row>27</xdr:row>
                    <xdr:rowOff>171450</xdr:rowOff>
                  </from>
                  <to>
                    <xdr:col>14</xdr:col>
                    <xdr:colOff>314325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59" r:id="rId81" name="Check Box 79">
              <controlPr defaultSize="0" autoFill="0" autoLine="0" autoPict="0">
                <anchor moveWithCells="1">
                  <from>
                    <xdr:col>14</xdr:col>
                    <xdr:colOff>104775</xdr:colOff>
                    <xdr:row>28</xdr:row>
                    <xdr:rowOff>171450</xdr:rowOff>
                  </from>
                  <to>
                    <xdr:col>14</xdr:col>
                    <xdr:colOff>314325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60" r:id="rId82" name="Check Box 80">
              <controlPr defaultSize="0" autoFill="0" autoLine="0" autoPict="0">
                <anchor moveWithCells="1">
                  <from>
                    <xdr:col>14</xdr:col>
                    <xdr:colOff>104775</xdr:colOff>
                    <xdr:row>35</xdr:row>
                    <xdr:rowOff>171450</xdr:rowOff>
                  </from>
                  <to>
                    <xdr:col>14</xdr:col>
                    <xdr:colOff>314325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61" r:id="rId83" name="Check Box 81">
              <controlPr defaultSize="0" autoFill="0" autoLine="0" autoPict="0">
                <anchor moveWithCells="1">
                  <from>
                    <xdr:col>14</xdr:col>
                    <xdr:colOff>104775</xdr:colOff>
                    <xdr:row>36</xdr:row>
                    <xdr:rowOff>171450</xdr:rowOff>
                  </from>
                  <to>
                    <xdr:col>14</xdr:col>
                    <xdr:colOff>314325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62" r:id="rId84" name="Check Box 82">
              <controlPr defaultSize="0" autoFill="0" autoLine="0" autoPict="0">
                <anchor moveWithCells="1">
                  <from>
                    <xdr:col>14</xdr:col>
                    <xdr:colOff>104775</xdr:colOff>
                    <xdr:row>37</xdr:row>
                    <xdr:rowOff>171450</xdr:rowOff>
                  </from>
                  <to>
                    <xdr:col>14</xdr:col>
                    <xdr:colOff>314325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63" r:id="rId85" name="Check Box 83">
              <controlPr defaultSize="0" autoFill="0" autoLine="0" autoPict="0">
                <anchor moveWithCells="1">
                  <from>
                    <xdr:col>14</xdr:col>
                    <xdr:colOff>104775</xdr:colOff>
                    <xdr:row>38</xdr:row>
                    <xdr:rowOff>171450</xdr:rowOff>
                  </from>
                  <to>
                    <xdr:col>14</xdr:col>
                    <xdr:colOff>314325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64" r:id="rId86" name="Check Box 84">
              <controlPr defaultSize="0" autoFill="0" autoLine="0" autoPict="0">
                <anchor moveWithCells="1">
                  <from>
                    <xdr:col>14</xdr:col>
                    <xdr:colOff>104775</xdr:colOff>
                    <xdr:row>39</xdr:row>
                    <xdr:rowOff>171450</xdr:rowOff>
                  </from>
                  <to>
                    <xdr:col>14</xdr:col>
                    <xdr:colOff>314325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65" r:id="rId87" name="Check Box 85">
              <controlPr defaultSize="0" autoFill="0" autoLine="0" autoPict="0">
                <anchor moveWithCells="1">
                  <from>
                    <xdr:col>19</xdr:col>
                    <xdr:colOff>95250</xdr:colOff>
                    <xdr:row>13</xdr:row>
                    <xdr:rowOff>171450</xdr:rowOff>
                  </from>
                  <to>
                    <xdr:col>19</xdr:col>
                    <xdr:colOff>304800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66" r:id="rId88" name="Check Box 86">
              <controlPr defaultSize="0" autoFill="0" autoLine="0" autoPict="0">
                <anchor moveWithCells="1">
                  <from>
                    <xdr:col>19</xdr:col>
                    <xdr:colOff>95250</xdr:colOff>
                    <xdr:row>14</xdr:row>
                    <xdr:rowOff>161925</xdr:rowOff>
                  </from>
                  <to>
                    <xdr:col>19</xdr:col>
                    <xdr:colOff>304800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67" r:id="rId89" name="Check Box 87">
              <controlPr defaultSize="0" autoFill="0" autoLine="0" autoPict="0">
                <anchor moveWithCells="1">
                  <from>
                    <xdr:col>19</xdr:col>
                    <xdr:colOff>95250</xdr:colOff>
                    <xdr:row>15</xdr:row>
                    <xdr:rowOff>152400</xdr:rowOff>
                  </from>
                  <to>
                    <xdr:col>19</xdr:col>
                    <xdr:colOff>304800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68" r:id="rId90" name="Check Box 88">
              <controlPr defaultSize="0" autoFill="0" autoLine="0" autoPict="0">
                <anchor moveWithCells="1">
                  <from>
                    <xdr:col>19</xdr:col>
                    <xdr:colOff>95250</xdr:colOff>
                    <xdr:row>16</xdr:row>
                    <xdr:rowOff>142875</xdr:rowOff>
                  </from>
                  <to>
                    <xdr:col>19</xdr:col>
                    <xdr:colOff>304800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69" r:id="rId91" name="Check Box 89">
              <controlPr defaultSize="0" autoFill="0" autoLine="0" autoPict="0">
                <anchor moveWithCells="1">
                  <from>
                    <xdr:col>19</xdr:col>
                    <xdr:colOff>95250</xdr:colOff>
                    <xdr:row>24</xdr:row>
                    <xdr:rowOff>180975</xdr:rowOff>
                  </from>
                  <to>
                    <xdr:col>19</xdr:col>
                    <xdr:colOff>304800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70" r:id="rId92" name="Check Box 90">
              <controlPr defaultSize="0" autoFill="0" autoLine="0" autoPict="0">
                <anchor moveWithCells="1">
                  <from>
                    <xdr:col>19</xdr:col>
                    <xdr:colOff>95250</xdr:colOff>
                    <xdr:row>25</xdr:row>
                    <xdr:rowOff>180975</xdr:rowOff>
                  </from>
                  <to>
                    <xdr:col>19</xdr:col>
                    <xdr:colOff>304800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71" r:id="rId93" name="Check Box 91">
              <controlPr defaultSize="0" autoFill="0" autoLine="0" autoPict="0">
                <anchor moveWithCells="1">
                  <from>
                    <xdr:col>19</xdr:col>
                    <xdr:colOff>95250</xdr:colOff>
                    <xdr:row>26</xdr:row>
                    <xdr:rowOff>190500</xdr:rowOff>
                  </from>
                  <to>
                    <xdr:col>19</xdr:col>
                    <xdr:colOff>304800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72" r:id="rId94" name="Check Box 92">
              <controlPr defaultSize="0" autoFill="0" autoLine="0" autoPict="0">
                <anchor moveWithCells="1">
                  <from>
                    <xdr:col>19</xdr:col>
                    <xdr:colOff>95250</xdr:colOff>
                    <xdr:row>27</xdr:row>
                    <xdr:rowOff>161925</xdr:rowOff>
                  </from>
                  <to>
                    <xdr:col>19</xdr:col>
                    <xdr:colOff>304800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73" r:id="rId95" name="Check Box 93">
              <controlPr defaultSize="0" autoFill="0" autoLine="0" autoPict="0">
                <anchor moveWithCells="1">
                  <from>
                    <xdr:col>19</xdr:col>
                    <xdr:colOff>95250</xdr:colOff>
                    <xdr:row>35</xdr:row>
                    <xdr:rowOff>180975</xdr:rowOff>
                  </from>
                  <to>
                    <xdr:col>19</xdr:col>
                    <xdr:colOff>304800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74" r:id="rId96" name="Check Box 94">
              <controlPr defaultSize="0" autoFill="0" autoLine="0" autoPict="0">
                <anchor moveWithCells="1">
                  <from>
                    <xdr:col>19</xdr:col>
                    <xdr:colOff>95250</xdr:colOff>
                    <xdr:row>36</xdr:row>
                    <xdr:rowOff>180975</xdr:rowOff>
                  </from>
                  <to>
                    <xdr:col>19</xdr:col>
                    <xdr:colOff>304800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75" r:id="rId97" name="Check Box 95">
              <controlPr defaultSize="0" autoFill="0" autoLine="0" autoPict="0">
                <anchor moveWithCells="1">
                  <from>
                    <xdr:col>19</xdr:col>
                    <xdr:colOff>95250</xdr:colOff>
                    <xdr:row>37</xdr:row>
                    <xdr:rowOff>171450</xdr:rowOff>
                  </from>
                  <to>
                    <xdr:col>19</xdr:col>
                    <xdr:colOff>304800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176" r:id="rId98" name="Check Box 96">
              <controlPr defaultSize="0" autoFill="0" autoLine="0" autoPict="0">
                <anchor moveWithCells="1">
                  <from>
                    <xdr:col>19</xdr:col>
                    <xdr:colOff>95250</xdr:colOff>
                    <xdr:row>38</xdr:row>
                    <xdr:rowOff>171450</xdr:rowOff>
                  </from>
                  <to>
                    <xdr:col>19</xdr:col>
                    <xdr:colOff>304800</xdr:colOff>
                    <xdr:row>40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58F85-D483-4739-90CA-732C91CD9B7A}">
  <sheetPr codeName="Sheet7"/>
  <dimension ref="B7:AS83"/>
  <sheetViews>
    <sheetView showGridLines="0" showRowColHeaders="0" zoomScale="85" zoomScaleNormal="85" workbookViewId="0"/>
  </sheetViews>
  <sheetFormatPr defaultColWidth="9.140625" defaultRowHeight="15" outlineLevelRow="1" outlineLevelCol="1" x14ac:dyDescent="0.25"/>
  <cols>
    <col min="1" max="1" width="3.5703125" customWidth="1"/>
    <col min="2" max="3" width="9.140625" customWidth="1"/>
    <col min="4" max="4" width="3.7109375" customWidth="1"/>
    <col min="5" max="6" width="9.140625" customWidth="1"/>
    <col min="7" max="7" width="3.42578125" customWidth="1"/>
    <col min="8" max="8" width="1.140625" customWidth="1"/>
    <col min="9" max="9" width="39.42578125" customWidth="1"/>
    <col min="10" max="10" width="5.140625" customWidth="1"/>
    <col min="11" max="11" width="1.28515625" customWidth="1"/>
    <col min="12" max="12" width="3.5703125" customWidth="1"/>
    <col min="13" max="13" width="1.5703125" customWidth="1"/>
    <col min="14" max="14" width="39.42578125" customWidth="1"/>
    <col min="15" max="15" width="6.42578125" customWidth="1"/>
    <col min="16" max="16" width="1.42578125" customWidth="1"/>
    <col min="17" max="17" width="4.28515625" customWidth="1"/>
    <col min="18" max="18" width="1.42578125" customWidth="1"/>
    <col min="19" max="19" width="39.42578125" customWidth="1"/>
    <col min="20" max="20" width="5.85546875" customWidth="1"/>
    <col min="21" max="25" width="1.140625" customWidth="1"/>
    <col min="26" max="28" width="9.5703125" hidden="1" customWidth="1" outlineLevel="1"/>
    <col min="29" max="29" width="9.140625" hidden="1" customWidth="1" outlineLevel="1"/>
    <col min="30" max="44" width="10.7109375" hidden="1" customWidth="1" outlineLevel="1"/>
    <col min="45" max="45" width="9.140625" collapsed="1"/>
  </cols>
  <sheetData>
    <row r="7" spans="2:44" ht="30.6" customHeight="1" x14ac:dyDescent="0.25">
      <c r="D7" s="60"/>
      <c r="AC7" t="str">
        <f>AD7&amp;" - " &amp;AE7</f>
        <v xml:space="preserve">062-14 - S’il est possible pour des usagers externes de consulter une affaire en ligne, quels sont les taux de déploiement et d’utilisation ? </v>
      </c>
      <c r="AD7" s="61" t="str">
        <f>"062-14"</f>
        <v>062-14</v>
      </c>
      <c r="AE7" s="61" t="str">
        <f>_xlfn.XLOOKUP('062-14'!AD7,'ICT questions 2022'!A:A,'ICT questions 2022'!C:C)</f>
        <v xml:space="preserve">S’il est possible pour des usagers externes de consulter une affaire en ligne, quels sont les taux de déploiement et d’utilisation ? </v>
      </c>
    </row>
    <row r="8" spans="2:44" ht="30.6" customHeight="1" x14ac:dyDescent="0.25">
      <c r="D8" s="60"/>
      <c r="AC8" t="str">
        <f>AD8&amp;" - " &amp;AE8</f>
        <v>062-15 - S’il est possible pour des usagers externes de consulter une affaire en ligne, veuillez en décrire les modalités :</v>
      </c>
      <c r="AD8" s="61" t="str">
        <f>"062-15"</f>
        <v>062-15</v>
      </c>
      <c r="AE8" s="61" t="str">
        <f>_xlfn.XLOOKUP('062-14'!AD8,'ICT questions 2022'!A:A,'ICT questions 2022'!C:C)</f>
        <v>S’il est possible pour des usagers externes de consulter une affaire en ligne, veuillez en décrire les modalités :</v>
      </c>
    </row>
    <row r="10" spans="2:44" x14ac:dyDescent="0.25">
      <c r="B10" s="121" t="s">
        <v>1717</v>
      </c>
      <c r="C10" s="121"/>
      <c r="D10" s="44"/>
      <c r="E10" s="121" t="s">
        <v>1718</v>
      </c>
      <c r="F10" s="121"/>
      <c r="G10" s="44"/>
      <c r="H10" s="44"/>
      <c r="I10" t="str">
        <f>_xlfn.XLOOKUP(H59,'ICT questions 2022'!$B:$B,'ICT questions 2022'!$D:$D)</f>
        <v>Contenu</v>
      </c>
      <c r="J10" s="67"/>
      <c r="K10" s="67"/>
      <c r="L10" s="67"/>
      <c r="M10" s="67"/>
      <c r="N10" t="str">
        <f>_xlfn.XLOOKUP(M59,'ICT questions 2022'!$B:$B,'ICT questions 2022'!$D:$D)</f>
        <v>Accès</v>
      </c>
      <c r="O10" s="67"/>
      <c r="P10" s="67"/>
      <c r="Q10" s="67"/>
      <c r="R10" s="67"/>
      <c r="S10" t="str">
        <f>_xlfn.XLOOKUP(R59,'ICT questions 2022'!$B:$B,'ICT questions 2022'!$D:$D)</f>
        <v>Format de la consultation</v>
      </c>
      <c r="T10" s="67"/>
      <c r="U10" s="67"/>
      <c r="V10" s="67"/>
      <c r="W10" s="67"/>
      <c r="X10" s="67"/>
      <c r="Y10" s="67"/>
      <c r="Z10" s="55" t="s">
        <v>1482</v>
      </c>
      <c r="AA10" s="55" t="s">
        <v>1482</v>
      </c>
      <c r="AB10" s="55" t="s">
        <v>1482</v>
      </c>
      <c r="AD10" s="123" t="s">
        <v>1486</v>
      </c>
      <c r="AE10" s="122" t="s">
        <v>1488</v>
      </c>
      <c r="AF10" s="122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 t="s">
        <v>1491</v>
      </c>
      <c r="AR10" s="122"/>
    </row>
    <row r="11" spans="2:44" x14ac:dyDescent="0.25">
      <c r="B11" s="7"/>
      <c r="C11" s="7"/>
      <c r="E11" s="7"/>
      <c r="F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55"/>
      <c r="AA11" s="55"/>
      <c r="AB11" s="55"/>
      <c r="AD11" s="124"/>
      <c r="AE11" s="126" t="s">
        <v>1487</v>
      </c>
      <c r="AF11" s="128" t="s">
        <v>1459</v>
      </c>
      <c r="AG11" s="126" t="s">
        <v>1487</v>
      </c>
      <c r="AH11" s="128" t="s">
        <v>1459</v>
      </c>
      <c r="AI11" s="126" t="s">
        <v>1487</v>
      </c>
      <c r="AJ11" s="128" t="s">
        <v>1459</v>
      </c>
      <c r="AK11" s="134" t="s">
        <v>1493</v>
      </c>
      <c r="AL11" s="135"/>
      <c r="AM11" s="136"/>
      <c r="AN11" s="137" t="s">
        <v>1494</v>
      </c>
      <c r="AO11" s="138"/>
      <c r="AP11" s="139"/>
      <c r="AQ11" s="132" t="s">
        <v>1489</v>
      </c>
      <c r="AR11" s="130" t="s">
        <v>1490</v>
      </c>
    </row>
    <row r="12" spans="2:44" ht="8.25" customHeight="1" x14ac:dyDescent="0.25">
      <c r="Z12" s="56"/>
      <c r="AA12" s="56"/>
      <c r="AB12" s="56"/>
      <c r="AD12" s="125"/>
      <c r="AE12" s="127"/>
      <c r="AF12" s="129"/>
      <c r="AG12" s="127"/>
      <c r="AH12" s="129"/>
      <c r="AI12" s="127"/>
      <c r="AJ12" s="129"/>
      <c r="AK12" s="22" t="s">
        <v>1492</v>
      </c>
      <c r="AL12" s="22" t="s">
        <v>1441</v>
      </c>
      <c r="AM12" s="22" t="s">
        <v>1495</v>
      </c>
      <c r="AN12" s="11" t="s">
        <v>1492</v>
      </c>
      <c r="AO12" s="11" t="s">
        <v>1441</v>
      </c>
      <c r="AP12" s="11" t="s">
        <v>1495</v>
      </c>
      <c r="AQ12" s="133"/>
      <c r="AR12" s="131"/>
    </row>
    <row r="13" spans="2:44" x14ac:dyDescent="0.25">
      <c r="Z13" s="56"/>
      <c r="AA13" s="56"/>
      <c r="AB13" s="56"/>
      <c r="AD13" s="5"/>
      <c r="AE13" s="5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</row>
    <row r="14" spans="2:44" x14ac:dyDescent="0.25">
      <c r="I14" s="58" t="s">
        <v>1449</v>
      </c>
      <c r="Z14" s="56"/>
      <c r="AA14" s="56"/>
      <c r="AB14" s="56"/>
      <c r="AE14" s="87" t="s">
        <v>1484</v>
      </c>
      <c r="AG14" s="68" t="s">
        <v>1484</v>
      </c>
      <c r="AI14" s="87" t="s">
        <v>1484</v>
      </c>
    </row>
    <row r="15" spans="2:44" x14ac:dyDescent="0.25">
      <c r="H15" s="45"/>
      <c r="I15" s="53" t="str">
        <f t="shared" ref="I15:I21" si="0">I59</f>
        <v>Etat d’avancement de l’affaire</v>
      </c>
      <c r="J15" s="46"/>
      <c r="M15" s="45"/>
      <c r="N15" s="53" t="str">
        <f>N59</f>
        <v>Avocat</v>
      </c>
      <c r="O15" s="46"/>
      <c r="R15" s="45"/>
      <c r="S15" s="104" t="str">
        <f>S59</f>
        <v xml:space="preserve">Accès électronique au tribunal </v>
      </c>
      <c r="T15" s="46"/>
      <c r="U15" s="35"/>
      <c r="V15" s="35"/>
      <c r="W15" s="35"/>
      <c r="X15" s="35"/>
      <c r="Y15" s="35"/>
      <c r="Z15" s="66" t="b">
        <v>0</v>
      </c>
      <c r="AA15" s="66" t="b">
        <v>0</v>
      </c>
      <c r="AB15" s="66" t="b">
        <v>0</v>
      </c>
      <c r="AD15" s="26" t="s">
        <v>1449</v>
      </c>
      <c r="AE15" s="36">
        <f>_xlfn.XLOOKUP(H59,Weights!$F:$F,Weights!$M:$M)</f>
        <v>1</v>
      </c>
      <c r="AF15" s="39">
        <f>IF(Z15,AE15, 0)</f>
        <v>0</v>
      </c>
      <c r="AG15" s="36">
        <f>_xlfn.XLOOKUP(M59,Weights!$F:$F,Weights!$M:$M)</f>
        <v>1</v>
      </c>
      <c r="AH15" s="39">
        <f>IF(AA15,AG15, 0)</f>
        <v>0</v>
      </c>
      <c r="AI15" s="36">
        <f>_xlfn.XLOOKUP(R59,Weights!$F:$F,Weights!$M:$M)</f>
        <v>1</v>
      </c>
      <c r="AJ15" s="39">
        <f>IF(AB15,AI15, 0)</f>
        <v>0</v>
      </c>
      <c r="AK15" s="27"/>
      <c r="AL15" s="27"/>
      <c r="AM15" s="27"/>
      <c r="AN15" s="27"/>
      <c r="AO15" s="27"/>
      <c r="AP15" s="27"/>
      <c r="AQ15" s="27"/>
      <c r="AR15" s="28"/>
    </row>
    <row r="16" spans="2:44" x14ac:dyDescent="0.25">
      <c r="H16" s="47"/>
      <c r="I16" s="52" t="str">
        <f t="shared" si="0"/>
        <v>Documents</v>
      </c>
      <c r="J16" s="48"/>
      <c r="K16" s="51"/>
      <c r="M16" s="47"/>
      <c r="N16" s="52" t="str">
        <f>N60</f>
        <v>Partie non représentée par un avocat</v>
      </c>
      <c r="O16" s="48"/>
      <c r="P16" s="51"/>
      <c r="R16" s="47"/>
      <c r="S16" s="103" t="str">
        <f>S60</f>
        <v>Autre, veuillez préciser</v>
      </c>
      <c r="T16" s="48"/>
      <c r="U16" s="51"/>
      <c r="V16" s="35"/>
      <c r="W16" s="35"/>
      <c r="X16" s="35"/>
      <c r="Y16" s="35"/>
      <c r="Z16" s="66" t="b">
        <v>0</v>
      </c>
      <c r="AA16" s="66" t="b">
        <v>0</v>
      </c>
      <c r="AB16" s="66" t="b">
        <v>0</v>
      </c>
      <c r="AD16" s="29"/>
      <c r="AE16" s="37">
        <f>_xlfn.XLOOKUP(H60,Weights!$F:$F,Weights!$M:$M)</f>
        <v>1</v>
      </c>
      <c r="AF16" s="40">
        <f>IF(Z16,AE16, 0)</f>
        <v>0</v>
      </c>
      <c r="AG16" s="37">
        <f>_xlfn.XLOOKUP(M60,Weights!$F:$F,Weights!$M:$M)</f>
        <v>1</v>
      </c>
      <c r="AH16" s="40">
        <f>IF(AA16,AG16, 0)</f>
        <v>0</v>
      </c>
      <c r="AI16" s="37">
        <f>_xlfn.XLOOKUP(R60,Weights!$F:$F,Weights!$M:$M)</f>
        <v>1</v>
      </c>
      <c r="AJ16" s="40">
        <f>IF(AB16,AI16, 0)</f>
        <v>0</v>
      </c>
      <c r="AK16" s="30"/>
      <c r="AL16" s="30"/>
      <c r="AM16" s="30"/>
      <c r="AN16" s="30"/>
      <c r="AO16" s="30"/>
      <c r="AP16" s="30"/>
      <c r="AQ16" s="30"/>
      <c r="AR16" s="31"/>
    </row>
    <row r="17" spans="8:44" ht="30" x14ac:dyDescent="0.25">
      <c r="H17" s="47"/>
      <c r="I17" s="52" t="str">
        <f t="shared" si="0"/>
        <v>Notifications</v>
      </c>
      <c r="J17" s="48"/>
      <c r="K17" s="51"/>
      <c r="M17" s="47"/>
      <c r="N17" s="52" t="str">
        <f>N61</f>
        <v>Autre, veuillez préciser</v>
      </c>
      <c r="O17" s="48"/>
      <c r="P17" s="51"/>
      <c r="R17" s="47"/>
      <c r="S17" s="103" t="str">
        <f t="shared" ref="S17" si="1">S61</f>
        <v>NAP – la consultation en ligne n’est pas possible</v>
      </c>
      <c r="T17" s="48"/>
      <c r="U17" s="51"/>
      <c r="V17" s="35"/>
      <c r="W17" s="35"/>
      <c r="X17" s="35"/>
      <c r="Y17" s="35"/>
      <c r="Z17" s="66" t="b">
        <v>0</v>
      </c>
      <c r="AA17" s="66" t="b">
        <v>0</v>
      </c>
      <c r="AB17" s="66" t="b">
        <v>0</v>
      </c>
      <c r="AD17" s="29"/>
      <c r="AE17" s="37">
        <f>_xlfn.XLOOKUP(H61,Weights!$F:$F,Weights!$M:$M)</f>
        <v>1</v>
      </c>
      <c r="AF17" s="40">
        <f>IF(Z17,AE17, 0)</f>
        <v>0</v>
      </c>
      <c r="AG17" s="37">
        <f>_xlfn.XLOOKUP(M61,Weights!$F:$F,Weights!$M:$M)</f>
        <v>0.5</v>
      </c>
      <c r="AH17" s="40">
        <f>IF(AA17,AG17, 0)</f>
        <v>0</v>
      </c>
      <c r="AI17" s="37">
        <f>_xlfn.XLOOKUP(R61,Weights!$F:$F,Weights!$M:$M)</f>
        <v>0</v>
      </c>
      <c r="AJ17" s="40">
        <f>IF(AB17,AI17, 0)</f>
        <v>0</v>
      </c>
      <c r="AK17" s="30"/>
      <c r="AL17" s="30"/>
      <c r="AM17" s="30"/>
      <c r="AN17" s="30"/>
      <c r="AO17" s="30"/>
      <c r="AP17" s="30"/>
      <c r="AQ17" s="30"/>
      <c r="AR17" s="31"/>
    </row>
    <row r="18" spans="8:44" x14ac:dyDescent="0.25">
      <c r="H18" s="47"/>
      <c r="I18" s="52" t="str">
        <f t="shared" si="0"/>
        <v>Evénements/calendrier</v>
      </c>
      <c r="J18" s="48"/>
      <c r="K18" s="51"/>
      <c r="M18" s="47"/>
      <c r="N18" s="52" t="str">
        <f>N62</f>
        <v>NAP – la consultation en ligne n’est pas possible</v>
      </c>
      <c r="O18" s="48"/>
      <c r="P18" s="51"/>
      <c r="R18" s="47"/>
      <c r="S18" s="103" t="s">
        <v>1457</v>
      </c>
      <c r="T18" s="48"/>
      <c r="U18" s="51"/>
      <c r="V18" s="35"/>
      <c r="W18" s="35"/>
      <c r="X18" s="35"/>
      <c r="Y18" s="35"/>
      <c r="Z18" s="66" t="b">
        <v>0</v>
      </c>
      <c r="AA18" s="66" t="b">
        <v>0</v>
      </c>
      <c r="AB18" s="66" t="b">
        <v>0</v>
      </c>
      <c r="AD18" s="29"/>
      <c r="AE18" s="37">
        <f>_xlfn.XLOOKUP(H62,Weights!$F:$F,Weights!$M:$M)</f>
        <v>1</v>
      </c>
      <c r="AF18" s="40">
        <f>IF(Z18,AE18, 0)</f>
        <v>0</v>
      </c>
      <c r="AG18" s="37">
        <f>_xlfn.XLOOKUP(M62,Weights!$F:$F,Weights!$M:$M)</f>
        <v>0</v>
      </c>
      <c r="AH18" s="40">
        <f>IF(AA18,AG18, 0)</f>
        <v>0</v>
      </c>
      <c r="AI18" s="37">
        <v>0</v>
      </c>
      <c r="AJ18" s="40">
        <f>IF(AB18,AI18, 0)</f>
        <v>0</v>
      </c>
      <c r="AK18" s="30"/>
      <c r="AL18" s="30"/>
      <c r="AM18" s="30"/>
      <c r="AN18" s="30"/>
      <c r="AO18" s="30"/>
      <c r="AP18" s="30"/>
      <c r="AQ18" s="30"/>
      <c r="AR18" s="31"/>
    </row>
    <row r="19" spans="8:44" x14ac:dyDescent="0.25">
      <c r="H19" s="47"/>
      <c r="I19" s="52" t="str">
        <f t="shared" si="0"/>
        <v>Décision du tribunal</v>
      </c>
      <c r="J19" s="48"/>
      <c r="K19" s="51"/>
      <c r="M19" s="47"/>
      <c r="N19" s="52" t="s">
        <v>1457</v>
      </c>
      <c r="O19" s="48"/>
      <c r="P19" s="51"/>
      <c r="R19" s="47"/>
      <c r="S19" s="52"/>
      <c r="T19" s="48"/>
      <c r="U19" s="51"/>
      <c r="V19" s="35"/>
      <c r="W19" s="35"/>
      <c r="X19" s="35"/>
      <c r="Y19" s="35"/>
      <c r="Z19" s="66" t="b">
        <v>0</v>
      </c>
      <c r="AA19" s="66" t="b">
        <v>0</v>
      </c>
      <c r="AB19" s="66"/>
      <c r="AD19" s="29"/>
      <c r="AE19" s="37">
        <f>_xlfn.XLOOKUP(H63,Weights!$F:$F,Weights!$M:$M)</f>
        <v>1</v>
      </c>
      <c r="AF19" s="40">
        <f>IF(Z19,AE19, 0)</f>
        <v>0</v>
      </c>
      <c r="AG19" s="37">
        <v>0</v>
      </c>
      <c r="AH19" s="40">
        <f>IF(AA19,AG19, 0)</f>
        <v>0</v>
      </c>
      <c r="AI19" s="37"/>
      <c r="AJ19" s="40"/>
      <c r="AK19" s="30"/>
      <c r="AL19" s="30"/>
      <c r="AM19" s="30"/>
      <c r="AN19" s="30"/>
      <c r="AO19" s="30"/>
      <c r="AP19" s="30"/>
      <c r="AQ19" s="30"/>
      <c r="AR19" s="31"/>
    </row>
    <row r="20" spans="8:44" x14ac:dyDescent="0.25">
      <c r="H20" s="47"/>
      <c r="I20" s="52" t="str">
        <f t="shared" si="0"/>
        <v>Autre, veuillez préciser</v>
      </c>
      <c r="J20" s="48"/>
      <c r="K20" s="51"/>
      <c r="M20" s="47"/>
      <c r="N20" s="52"/>
      <c r="O20" s="48"/>
      <c r="P20" s="51"/>
      <c r="R20" s="47"/>
      <c r="S20" s="52"/>
      <c r="T20" s="48"/>
      <c r="U20" s="51"/>
      <c r="V20" s="35"/>
      <c r="W20" s="35"/>
      <c r="X20" s="35"/>
      <c r="Y20" s="35"/>
      <c r="Z20" s="66" t="b">
        <v>0</v>
      </c>
      <c r="AA20" s="66"/>
      <c r="AB20" s="66"/>
      <c r="AD20" s="29"/>
      <c r="AE20" s="37">
        <f>_xlfn.XLOOKUP(H64,Weights!$F:$F,Weights!$M:$M)</f>
        <v>0</v>
      </c>
      <c r="AF20" s="41"/>
      <c r="AG20" s="37"/>
      <c r="AH20" s="41"/>
      <c r="AI20" s="37"/>
      <c r="AJ20" s="40"/>
      <c r="AK20" s="30"/>
      <c r="AL20" s="30"/>
      <c r="AM20" s="30"/>
      <c r="AN20" s="30"/>
      <c r="AO20" s="30"/>
      <c r="AP20" s="30"/>
      <c r="AQ20" s="30"/>
      <c r="AR20" s="31"/>
    </row>
    <row r="21" spans="8:44" x14ac:dyDescent="0.25">
      <c r="H21" s="47"/>
      <c r="I21" s="52" t="str">
        <f t="shared" si="0"/>
        <v>NAP – la consultation en ligne n’est pas possible</v>
      </c>
      <c r="J21" s="48"/>
      <c r="K21" s="51"/>
      <c r="M21" s="47"/>
      <c r="N21" s="52"/>
      <c r="O21" s="48"/>
      <c r="P21" s="51"/>
      <c r="R21" s="47"/>
      <c r="S21" s="52"/>
      <c r="T21" s="48"/>
      <c r="U21" s="51"/>
      <c r="V21" s="35"/>
      <c r="W21" s="35"/>
      <c r="X21" s="35"/>
      <c r="Y21" s="35"/>
      <c r="Z21" s="66" t="b">
        <v>0</v>
      </c>
      <c r="AA21" s="66"/>
      <c r="AB21" s="66"/>
      <c r="AD21" s="29"/>
      <c r="AE21" s="69">
        <v>0</v>
      </c>
      <c r="AF21" s="41"/>
      <c r="AG21" s="37"/>
      <c r="AH21" s="41"/>
      <c r="AI21" s="37"/>
      <c r="AJ21" s="40"/>
      <c r="AK21" s="30"/>
      <c r="AL21" s="30"/>
      <c r="AM21" s="30"/>
      <c r="AN21" s="30"/>
      <c r="AO21" s="30"/>
      <c r="AP21" s="30"/>
      <c r="AQ21" s="30"/>
      <c r="AR21" s="31"/>
    </row>
    <row r="22" spans="8:44" x14ac:dyDescent="0.25">
      <c r="H22" s="49"/>
      <c r="I22" s="54" t="s">
        <v>1457</v>
      </c>
      <c r="J22" s="50"/>
      <c r="K22" s="51"/>
      <c r="M22" s="49"/>
      <c r="N22" s="54"/>
      <c r="O22" s="50"/>
      <c r="P22" s="51"/>
      <c r="R22" s="49"/>
      <c r="S22" s="54"/>
      <c r="T22" s="50"/>
      <c r="U22" s="51"/>
      <c r="V22" s="35"/>
      <c r="W22" s="35"/>
      <c r="X22" s="35"/>
      <c r="Y22" s="35"/>
      <c r="Z22" s="66" t="b">
        <v>0</v>
      </c>
      <c r="AA22" s="66"/>
      <c r="AB22" s="66"/>
      <c r="AD22" s="32"/>
      <c r="AE22" s="38">
        <f>IF(AE14="MAX", MAX(AE15:AE21), IF(AE14="SUM", SUM(AE15:AE21), "ERROR"))</f>
        <v>5</v>
      </c>
      <c r="AF22" s="42">
        <f>IF(AE14="MAX", MAX(AF15:AF21), IF(AE14="SUM", SUM(AF15:AF21), "ERROR"))</f>
        <v>0</v>
      </c>
      <c r="AG22" s="38">
        <f>IF(AG14="MAX", MAX(AG15:AG21), IF(AG14="SUM", SUM(AG15:AG21), "ERROR"))</f>
        <v>2.5</v>
      </c>
      <c r="AH22" s="42">
        <f>IF(AG14="MAX", MAX(AH15:AH21), IF(AG14="SUM", SUM(AH15:AH21), "ERROR"))</f>
        <v>0</v>
      </c>
      <c r="AI22" s="38">
        <f>IF(AI14="MAX", MAX(AI15:AI21), IF(AI14="SUM", SUM(AI15:AI21), "ERROR"))</f>
        <v>2</v>
      </c>
      <c r="AJ22" s="42">
        <f>IF(AI14="MAX", MAX(AJ15:AJ21), IF(AI14="SUM", SUM(AJ15:AJ21), "ERROR"))</f>
        <v>0</v>
      </c>
      <c r="AK22" s="33"/>
      <c r="AL22" s="33"/>
      <c r="AM22" s="33"/>
      <c r="AN22" s="33"/>
      <c r="AO22" s="33"/>
      <c r="AP22" s="33"/>
      <c r="AQ22" s="33"/>
      <c r="AR22" s="34"/>
    </row>
    <row r="23" spans="8:44" x14ac:dyDescent="0.25">
      <c r="I23" s="51"/>
      <c r="J23" s="51"/>
      <c r="K23" s="51"/>
      <c r="N23" s="51"/>
      <c r="O23" s="51"/>
      <c r="P23" s="51"/>
      <c r="S23" s="51"/>
      <c r="T23" s="51"/>
      <c r="U23" s="51"/>
      <c r="V23" s="35"/>
      <c r="W23" s="35"/>
      <c r="X23" s="35"/>
      <c r="Y23" s="35"/>
      <c r="Z23" s="66"/>
      <c r="AA23" s="66"/>
      <c r="AB23" s="66"/>
      <c r="AD23" s="15" t="s">
        <v>1484</v>
      </c>
      <c r="AE23" s="13" cm="1">
        <f t="array" ref="AE23">IF(AD23="SUM", SUM(AE22,AG22,AI22), IF(AD23=AVERAGE, AVERAGE(AE22,AG22,AI22), "ERROR"))</f>
        <v>9.5</v>
      </c>
      <c r="AF23" s="14" cm="1">
        <f t="array" ref="AF23">IF(AD23="SUM", SUM(AF22,AH22,AJ22), IF(AD23=AVERAGE, AVERAGE(AF22,AH22,AJ22), "ERROR"))</f>
        <v>0</v>
      </c>
      <c r="AG23" s="43"/>
      <c r="AH23" s="43"/>
      <c r="AI23" s="43"/>
      <c r="AJ23" s="43"/>
      <c r="AK23" s="64">
        <v>0</v>
      </c>
      <c r="AL23" s="23" t="str">
        <f>_xlfn.XLOOKUP(AK23, RatesWeights[Index], RatesWeights[Weight], "ERROR")</f>
        <v>ERROR</v>
      </c>
      <c r="AM23" s="8" t="e">
        <f>AF23*AL23</f>
        <v>#VALUE!</v>
      </c>
      <c r="AN23" s="65">
        <v>0</v>
      </c>
      <c r="AO23" s="12" t="str">
        <f>_xlfn.XLOOKUP(AN23, RatesWeights[Index], RatesWeights[Weight], "ERROR")</f>
        <v>ERROR</v>
      </c>
      <c r="AP23" s="9" t="e">
        <f>AM23*AO23</f>
        <v>#VALUE!</v>
      </c>
      <c r="AQ23" s="24" t="e">
        <f>AM23/AE23*10</f>
        <v>#VALUE!</v>
      </c>
      <c r="AR23" s="10" t="e">
        <f>AP23/AE23*10</f>
        <v>#VALUE!</v>
      </c>
    </row>
    <row r="24" spans="8:44" x14ac:dyDescent="0.25">
      <c r="M24" s="35"/>
      <c r="N24" s="35"/>
      <c r="O24" s="35"/>
      <c r="P24" s="35"/>
      <c r="R24" s="35"/>
      <c r="S24" s="35"/>
      <c r="T24" s="35"/>
      <c r="U24" s="35"/>
      <c r="V24" s="35"/>
      <c r="W24" s="35"/>
      <c r="X24" s="35"/>
      <c r="Y24" s="35"/>
      <c r="Z24" s="66"/>
      <c r="AA24" s="66"/>
      <c r="AB24" s="66"/>
    </row>
    <row r="25" spans="8:44" x14ac:dyDescent="0.25">
      <c r="I25" s="58" t="s">
        <v>1451</v>
      </c>
      <c r="M25" s="35"/>
      <c r="N25" s="35"/>
      <c r="O25" s="35"/>
      <c r="P25" s="35"/>
      <c r="R25" s="35"/>
      <c r="S25" s="35"/>
      <c r="T25" s="35"/>
      <c r="U25" s="35"/>
      <c r="V25" s="35"/>
      <c r="W25" s="35"/>
      <c r="X25" s="35"/>
      <c r="Y25" s="35"/>
      <c r="Z25" s="66"/>
      <c r="AA25" s="66"/>
      <c r="AB25" s="66"/>
      <c r="AE25" s="87" t="s">
        <v>1484</v>
      </c>
      <c r="AG25" s="68" t="s">
        <v>1484</v>
      </c>
      <c r="AI25" s="87" t="s">
        <v>1484</v>
      </c>
    </row>
    <row r="26" spans="8:44" x14ac:dyDescent="0.25">
      <c r="H26" s="45"/>
      <c r="I26" s="53" t="str">
        <f t="shared" ref="I26:I32" si="2">I59</f>
        <v>Etat d’avancement de l’affaire</v>
      </c>
      <c r="J26" s="46"/>
      <c r="M26" s="45"/>
      <c r="N26" s="53" t="str">
        <f>N59</f>
        <v>Avocat</v>
      </c>
      <c r="O26" s="46"/>
      <c r="R26" s="45"/>
      <c r="S26" s="104" t="str">
        <f>S59</f>
        <v xml:space="preserve">Accès électronique au tribunal </v>
      </c>
      <c r="T26" s="46"/>
      <c r="U26" s="35"/>
      <c r="V26" s="35"/>
      <c r="W26" s="35"/>
      <c r="X26" s="35"/>
      <c r="Y26" s="35"/>
      <c r="Z26" s="66" t="b">
        <v>0</v>
      </c>
      <c r="AA26" s="66" t="b">
        <v>0</v>
      </c>
      <c r="AB26" s="66" t="b">
        <v>0</v>
      </c>
      <c r="AD26" s="26" t="s">
        <v>1451</v>
      </c>
      <c r="AE26" s="36">
        <f>_xlfn.XLOOKUP(H68,Weights!$F:$F,Weights!$M:$M)</f>
        <v>1</v>
      </c>
      <c r="AF26" s="39">
        <f>IF(Z26,AE26, 0)</f>
        <v>0</v>
      </c>
      <c r="AG26" s="36">
        <f>_xlfn.XLOOKUP(M68,Weights!$F:$F,Weights!$M:$M)</f>
        <v>1</v>
      </c>
      <c r="AH26" s="39">
        <f>IF(AA26,AG26, 0)</f>
        <v>0</v>
      </c>
      <c r="AI26" s="36">
        <f>_xlfn.XLOOKUP(R68,Weights!$F:$F,Weights!$M:$M)</f>
        <v>1</v>
      </c>
      <c r="AJ26" s="39">
        <f>IF(AB26,AI26, 0)</f>
        <v>0</v>
      </c>
      <c r="AK26" s="27"/>
      <c r="AL26" s="27"/>
      <c r="AM26" s="27"/>
      <c r="AN26" s="27"/>
      <c r="AO26" s="27"/>
      <c r="AP26" s="27"/>
      <c r="AQ26" s="27"/>
      <c r="AR26" s="28"/>
    </row>
    <row r="27" spans="8:44" x14ac:dyDescent="0.25">
      <c r="H27" s="47"/>
      <c r="I27" s="52" t="str">
        <f t="shared" si="2"/>
        <v>Documents</v>
      </c>
      <c r="J27" s="48"/>
      <c r="K27" s="51"/>
      <c r="M27" s="47"/>
      <c r="N27" s="52" t="str">
        <f>N60</f>
        <v>Partie non représentée par un avocat</v>
      </c>
      <c r="O27" s="48"/>
      <c r="P27" s="51"/>
      <c r="R27" s="47"/>
      <c r="S27" s="103" t="str">
        <f t="shared" ref="S27:S28" si="3">S60</f>
        <v>Autre, veuillez préciser</v>
      </c>
      <c r="T27" s="48"/>
      <c r="U27" s="51"/>
      <c r="V27" s="35"/>
      <c r="W27" s="35"/>
      <c r="X27" s="35"/>
      <c r="Y27" s="35"/>
      <c r="Z27" s="66" t="b">
        <v>0</v>
      </c>
      <c r="AA27" s="66" t="b">
        <v>0</v>
      </c>
      <c r="AB27" s="66" t="b">
        <v>0</v>
      </c>
      <c r="AD27" s="29"/>
      <c r="AE27" s="37">
        <f>_xlfn.XLOOKUP(H69,Weights!$F:$F,Weights!$M:$M)</f>
        <v>1</v>
      </c>
      <c r="AF27" s="40">
        <f>IF(Z27,AE27, 0)</f>
        <v>0</v>
      </c>
      <c r="AG27" s="37">
        <f>_xlfn.XLOOKUP(M69,Weights!$F:$F,Weights!$M:$M)</f>
        <v>1</v>
      </c>
      <c r="AH27" s="40">
        <f>IF(AA27,AG27, 0)</f>
        <v>0</v>
      </c>
      <c r="AI27" s="37">
        <f>_xlfn.XLOOKUP(R69,Weights!$F:$F,Weights!$M:$M)</f>
        <v>1</v>
      </c>
      <c r="AJ27" s="40">
        <f>IF(AB27,AI27, 0)</f>
        <v>0</v>
      </c>
      <c r="AK27" s="30"/>
      <c r="AL27" s="30"/>
      <c r="AM27" s="30"/>
      <c r="AN27" s="30"/>
      <c r="AO27" s="30"/>
      <c r="AP27" s="30"/>
      <c r="AQ27" s="30"/>
      <c r="AR27" s="31"/>
    </row>
    <row r="28" spans="8:44" ht="30" x14ac:dyDescent="0.25">
      <c r="H28" s="47"/>
      <c r="I28" s="52" t="str">
        <f t="shared" si="2"/>
        <v>Notifications</v>
      </c>
      <c r="J28" s="48"/>
      <c r="K28" s="51"/>
      <c r="M28" s="47"/>
      <c r="N28" s="52" t="str">
        <f>N61</f>
        <v>Autre, veuillez préciser</v>
      </c>
      <c r="O28" s="48"/>
      <c r="P28" s="51"/>
      <c r="R28" s="47"/>
      <c r="S28" s="103" t="str">
        <f t="shared" si="3"/>
        <v>NAP – la consultation en ligne n’est pas possible</v>
      </c>
      <c r="T28" s="48"/>
      <c r="U28" s="51"/>
      <c r="V28" s="35"/>
      <c r="W28" s="35"/>
      <c r="X28" s="35"/>
      <c r="Y28" s="35"/>
      <c r="Z28" s="66" t="b">
        <v>0</v>
      </c>
      <c r="AA28" s="66" t="b">
        <v>0</v>
      </c>
      <c r="AB28" s="66" t="b">
        <v>0</v>
      </c>
      <c r="AD28" s="29"/>
      <c r="AE28" s="37">
        <f>_xlfn.XLOOKUP(H70,Weights!$F:$F,Weights!$M:$M)</f>
        <v>1</v>
      </c>
      <c r="AF28" s="40">
        <f>IF(Z28,AE28, 0)</f>
        <v>0</v>
      </c>
      <c r="AG28" s="37">
        <f>_xlfn.XLOOKUP(M70,Weights!$F:$F,Weights!$M:$M)</f>
        <v>0.5</v>
      </c>
      <c r="AH28" s="40">
        <f>IF(AA28,AG28, 0)</f>
        <v>0</v>
      </c>
      <c r="AI28" s="37">
        <f>_xlfn.XLOOKUP(R70,Weights!$F:$F,Weights!$M:$M)</f>
        <v>0</v>
      </c>
      <c r="AJ28" s="40">
        <f>IF(AB28,AI28, 0)</f>
        <v>0</v>
      </c>
      <c r="AK28" s="30"/>
      <c r="AL28" s="30"/>
      <c r="AM28" s="30"/>
      <c r="AN28" s="30"/>
      <c r="AO28" s="30"/>
      <c r="AP28" s="30"/>
      <c r="AQ28" s="30"/>
      <c r="AR28" s="31"/>
    </row>
    <row r="29" spans="8:44" x14ac:dyDescent="0.25">
      <c r="H29" s="47"/>
      <c r="I29" s="52" t="str">
        <f t="shared" si="2"/>
        <v>Evénements/calendrier</v>
      </c>
      <c r="J29" s="48"/>
      <c r="K29" s="51"/>
      <c r="M29" s="47"/>
      <c r="N29" s="52" t="str">
        <f>N62</f>
        <v>NAP – la consultation en ligne n’est pas possible</v>
      </c>
      <c r="O29" s="48"/>
      <c r="P29" s="51"/>
      <c r="R29" s="47"/>
      <c r="S29" s="103" t="s">
        <v>1457</v>
      </c>
      <c r="T29" s="48"/>
      <c r="U29" s="51"/>
      <c r="V29" s="35"/>
      <c r="W29" s="35"/>
      <c r="X29" s="35"/>
      <c r="Y29" s="35"/>
      <c r="Z29" s="66" t="b">
        <v>0</v>
      </c>
      <c r="AA29" s="66" t="b">
        <v>0</v>
      </c>
      <c r="AB29" s="66" t="b">
        <v>0</v>
      </c>
      <c r="AD29" s="29"/>
      <c r="AE29" s="37">
        <f>_xlfn.XLOOKUP(H71,Weights!$F:$F,Weights!$M:$M)</f>
        <v>1</v>
      </c>
      <c r="AF29" s="40">
        <f>IF(Z29,AE29, 0)</f>
        <v>0</v>
      </c>
      <c r="AG29" s="37">
        <f>_xlfn.XLOOKUP(M71,Weights!$F:$F,Weights!$M:$M)</f>
        <v>0</v>
      </c>
      <c r="AH29" s="40">
        <f>IF(AA29,AG29, 0)</f>
        <v>0</v>
      </c>
      <c r="AI29" s="37">
        <v>0</v>
      </c>
      <c r="AJ29" s="40">
        <f>IF(AB29,AI29, 0)</f>
        <v>0</v>
      </c>
      <c r="AK29" s="30"/>
      <c r="AL29" s="30"/>
      <c r="AM29" s="30"/>
      <c r="AN29" s="30"/>
      <c r="AO29" s="30"/>
      <c r="AP29" s="30"/>
      <c r="AQ29" s="30"/>
      <c r="AR29" s="31"/>
    </row>
    <row r="30" spans="8:44" x14ac:dyDescent="0.25">
      <c r="H30" s="47"/>
      <c r="I30" s="52" t="str">
        <f t="shared" si="2"/>
        <v>Décision du tribunal</v>
      </c>
      <c r="J30" s="48"/>
      <c r="K30" s="51"/>
      <c r="M30" s="47"/>
      <c r="N30" s="52" t="s">
        <v>1457</v>
      </c>
      <c r="O30" s="48"/>
      <c r="P30" s="51"/>
      <c r="R30" s="47"/>
      <c r="S30" s="52"/>
      <c r="T30" s="48"/>
      <c r="U30" s="51"/>
      <c r="V30" s="35"/>
      <c r="W30" s="35"/>
      <c r="X30" s="35"/>
      <c r="Y30" s="35"/>
      <c r="Z30" s="66" t="b">
        <v>0</v>
      </c>
      <c r="AA30" s="66" t="b">
        <v>0</v>
      </c>
      <c r="AB30" s="66"/>
      <c r="AD30" s="29"/>
      <c r="AE30" s="37">
        <f>AE19</f>
        <v>1</v>
      </c>
      <c r="AF30" s="40">
        <f>IF(Z30,AE30, 0)</f>
        <v>0</v>
      </c>
      <c r="AG30" s="37">
        <v>0</v>
      </c>
      <c r="AH30" s="40">
        <f>IF(AA30,AG30, 0)</f>
        <v>0</v>
      </c>
      <c r="AI30" s="37"/>
      <c r="AJ30" s="40"/>
      <c r="AK30" s="30"/>
      <c r="AL30" s="30"/>
      <c r="AM30" s="30"/>
      <c r="AN30" s="30"/>
      <c r="AO30" s="30"/>
      <c r="AP30" s="30"/>
      <c r="AQ30" s="30"/>
      <c r="AR30" s="31"/>
    </row>
    <row r="31" spans="8:44" x14ac:dyDescent="0.25">
      <c r="H31" s="47"/>
      <c r="I31" s="52" t="str">
        <f t="shared" si="2"/>
        <v>Autre, veuillez préciser</v>
      </c>
      <c r="J31" s="48"/>
      <c r="K31" s="51"/>
      <c r="M31" s="47"/>
      <c r="N31" s="52"/>
      <c r="O31" s="48"/>
      <c r="P31" s="51"/>
      <c r="R31" s="47"/>
      <c r="S31" s="52"/>
      <c r="T31" s="48"/>
      <c r="U31" s="51"/>
      <c r="V31" s="35"/>
      <c r="W31" s="35"/>
      <c r="X31" s="35"/>
      <c r="Y31" s="35"/>
      <c r="Z31" s="66" t="b">
        <v>0</v>
      </c>
      <c r="AA31" s="66"/>
      <c r="AB31" s="66"/>
      <c r="AD31" s="29"/>
      <c r="AE31" s="37">
        <f>AE20</f>
        <v>0</v>
      </c>
      <c r="AF31" s="41"/>
      <c r="AG31" s="37"/>
      <c r="AH31" s="41"/>
      <c r="AI31" s="37"/>
      <c r="AJ31" s="40"/>
      <c r="AK31" s="30"/>
      <c r="AL31" s="30"/>
      <c r="AM31" s="30"/>
      <c r="AN31" s="30"/>
      <c r="AO31" s="30"/>
      <c r="AP31" s="30"/>
      <c r="AQ31" s="30"/>
      <c r="AR31" s="31"/>
    </row>
    <row r="32" spans="8:44" x14ac:dyDescent="0.25">
      <c r="H32" s="47"/>
      <c r="I32" s="52" t="str">
        <f t="shared" si="2"/>
        <v>NAP – la consultation en ligne n’est pas possible</v>
      </c>
      <c r="J32" s="48"/>
      <c r="K32" s="51"/>
      <c r="M32" s="47"/>
      <c r="N32" s="52"/>
      <c r="O32" s="48"/>
      <c r="P32" s="51"/>
      <c r="R32" s="47"/>
      <c r="S32" s="52"/>
      <c r="T32" s="48"/>
      <c r="U32" s="51"/>
      <c r="V32" s="35"/>
      <c r="W32" s="35"/>
      <c r="X32" s="35"/>
      <c r="Y32" s="35"/>
      <c r="Z32" s="66" t="b">
        <v>0</v>
      </c>
      <c r="AA32" s="66"/>
      <c r="AB32" s="66"/>
      <c r="AD32" s="29"/>
      <c r="AE32" s="69">
        <v>0</v>
      </c>
      <c r="AF32" s="41"/>
      <c r="AG32" s="37"/>
      <c r="AH32" s="41"/>
      <c r="AI32" s="37"/>
      <c r="AJ32" s="40"/>
      <c r="AK32" s="30"/>
      <c r="AL32" s="30"/>
      <c r="AM32" s="30"/>
      <c r="AN32" s="30"/>
      <c r="AO32" s="30"/>
      <c r="AP32" s="30"/>
      <c r="AQ32" s="30"/>
      <c r="AR32" s="31"/>
    </row>
    <row r="33" spans="8:44" x14ac:dyDescent="0.25">
      <c r="H33" s="49"/>
      <c r="I33" s="54" t="s">
        <v>1457</v>
      </c>
      <c r="J33" s="50"/>
      <c r="K33" s="51"/>
      <c r="M33" s="49"/>
      <c r="N33" s="54"/>
      <c r="O33" s="50"/>
      <c r="P33" s="51"/>
      <c r="R33" s="49"/>
      <c r="S33" s="54"/>
      <c r="T33" s="50"/>
      <c r="U33" s="51"/>
      <c r="V33" s="35"/>
      <c r="W33" s="35"/>
      <c r="X33" s="35"/>
      <c r="Y33" s="35"/>
      <c r="Z33" s="66" t="b">
        <v>0</v>
      </c>
      <c r="AA33" s="66"/>
      <c r="AB33" s="66"/>
      <c r="AD33" s="32"/>
      <c r="AE33" s="38">
        <f>IF(AE25="MAX", MAX(AE26:AE32), IF(AE25="SUM", SUM(AE26:AE32), "ERROR"))</f>
        <v>5</v>
      </c>
      <c r="AF33" s="42">
        <f>IF(AE25="MAX", MAX(AF26:AF32), IF(AE25="SUM", SUM(AF26:AF32), "ERROR"))</f>
        <v>0</v>
      </c>
      <c r="AG33" s="38">
        <f>IF(AG25="MAX", MAX(AG26:AG32), IF(AG25="SUM", SUM(AG26:AG32), "ERROR"))</f>
        <v>2.5</v>
      </c>
      <c r="AH33" s="42">
        <f>IF(AG25="MAX", MAX(AH26:AH32), IF(AG25="SUM", SUM(AH26:AH32), "ERROR"))</f>
        <v>0</v>
      </c>
      <c r="AI33" s="38">
        <f>IF(AI25="MAX", MAX(AI26:AI32), IF(AI25="SUM", SUM(AI26:AI32), "ERROR"))</f>
        <v>2</v>
      </c>
      <c r="AJ33" s="42">
        <f>IF(AI25="MAX", MAX(AJ26:AJ32), IF(AI25="SUM", SUM(AJ26:AJ32), "ERROR"))</f>
        <v>0</v>
      </c>
      <c r="AK33" s="33"/>
      <c r="AL33" s="33"/>
      <c r="AM33" s="33"/>
      <c r="AN33" s="33"/>
      <c r="AO33" s="33"/>
      <c r="AP33" s="33"/>
      <c r="AQ33" s="33"/>
      <c r="AR33" s="34"/>
    </row>
    <row r="34" spans="8:44" x14ac:dyDescent="0.25">
      <c r="I34" s="51"/>
      <c r="J34" s="51"/>
      <c r="K34" s="51"/>
      <c r="N34" s="51"/>
      <c r="O34" s="51"/>
      <c r="P34" s="51"/>
      <c r="S34" s="51"/>
      <c r="T34" s="51"/>
      <c r="U34" s="51"/>
      <c r="V34" s="35"/>
      <c r="W34" s="35"/>
      <c r="X34" s="35"/>
      <c r="Y34" s="35"/>
      <c r="Z34" s="66"/>
      <c r="AA34" s="66"/>
      <c r="AB34" s="66"/>
      <c r="AD34" s="15" t="s">
        <v>1484</v>
      </c>
      <c r="AE34" s="13" cm="1">
        <f t="array" ref="AE34">IF(AD34="SUM", SUM(AE33,AG33,AI33), IF(AD34=AVERAGE, AVERAGE(AE33,AG33,AI33), "ERROR"))</f>
        <v>9.5</v>
      </c>
      <c r="AF34" s="14" cm="1">
        <f t="array" ref="AF34">IF(AD34="SUM", SUM(AF33,AH33,AJ33), IF(AD34=AVERAGE, AVERAGE(AF33,AH33,AJ33), "ERROR"))</f>
        <v>0</v>
      </c>
      <c r="AG34" s="43"/>
      <c r="AH34" s="43"/>
      <c r="AI34" s="43"/>
      <c r="AJ34" s="43"/>
      <c r="AK34" s="64">
        <v>0</v>
      </c>
      <c r="AL34" s="23" t="str">
        <f>_xlfn.XLOOKUP(AK34, RatesWeights[Index], RatesWeights[Weight], "ERROR")</f>
        <v>ERROR</v>
      </c>
      <c r="AM34" s="8" t="e">
        <f>AF34*AL34</f>
        <v>#VALUE!</v>
      </c>
      <c r="AN34" s="65">
        <v>0</v>
      </c>
      <c r="AO34" s="12" t="str">
        <f>_xlfn.XLOOKUP(AN34, RatesWeights[Index], RatesWeights[Weight], "ERROR")</f>
        <v>ERROR</v>
      </c>
      <c r="AP34" s="9" t="e">
        <f>AM34*AO34</f>
        <v>#VALUE!</v>
      </c>
      <c r="AQ34" s="24" t="e">
        <f>AM34/AE34*10</f>
        <v>#VALUE!</v>
      </c>
      <c r="AR34" s="10" t="e">
        <f>AP34/AE34*10</f>
        <v>#VALUE!</v>
      </c>
    </row>
    <row r="35" spans="8:44" x14ac:dyDescent="0.25">
      <c r="M35" s="35"/>
      <c r="N35" s="35"/>
      <c r="O35" s="35"/>
      <c r="P35" s="35"/>
      <c r="R35" s="35"/>
      <c r="S35" s="35"/>
      <c r="T35" s="35"/>
      <c r="U35" s="35"/>
      <c r="V35" s="35"/>
      <c r="W35" s="35"/>
      <c r="X35" s="35"/>
      <c r="Y35" s="35"/>
      <c r="Z35" s="66"/>
      <c r="AA35" s="66"/>
      <c r="AB35" s="66"/>
    </row>
    <row r="36" spans="8:44" x14ac:dyDescent="0.25">
      <c r="I36" s="58" t="s">
        <v>1738</v>
      </c>
      <c r="M36" s="35"/>
      <c r="N36" s="35"/>
      <c r="O36" s="35"/>
      <c r="P36" s="35"/>
      <c r="R36" s="35"/>
      <c r="S36" s="35"/>
      <c r="T36" s="35"/>
      <c r="U36" s="35"/>
      <c r="V36" s="35"/>
      <c r="W36" s="35"/>
      <c r="X36" s="35"/>
      <c r="Y36" s="35"/>
      <c r="Z36" s="66"/>
      <c r="AA36" s="66"/>
      <c r="AB36" s="66"/>
      <c r="AE36" s="87" t="s">
        <v>1484</v>
      </c>
      <c r="AG36" s="68" t="s">
        <v>1484</v>
      </c>
      <c r="AI36" s="87" t="s">
        <v>1484</v>
      </c>
    </row>
    <row r="37" spans="8:44" x14ac:dyDescent="0.25">
      <c r="H37" s="45"/>
      <c r="I37" s="53" t="str">
        <f t="shared" ref="I37:I43" si="4">I59</f>
        <v>Etat d’avancement de l’affaire</v>
      </c>
      <c r="J37" s="46"/>
      <c r="M37" s="45"/>
      <c r="N37" s="53" t="str">
        <f>N59</f>
        <v>Avocat</v>
      </c>
      <c r="O37" s="46"/>
      <c r="R37" s="45"/>
      <c r="S37" s="104" t="str">
        <f>S59</f>
        <v xml:space="preserve">Accès électronique au tribunal </v>
      </c>
      <c r="T37" s="46"/>
      <c r="V37" s="35"/>
      <c r="W37" s="35"/>
      <c r="X37" s="35"/>
      <c r="Y37" s="35"/>
      <c r="Z37" s="66" t="b">
        <v>0</v>
      </c>
      <c r="AA37" s="66" t="b">
        <v>0</v>
      </c>
      <c r="AB37" s="66" t="b">
        <v>0</v>
      </c>
      <c r="AD37" s="26" t="s">
        <v>1452</v>
      </c>
      <c r="AE37" s="36">
        <f>_xlfn.XLOOKUP(H76,Weights!$F:$F,Weights!$M:$M)</f>
        <v>1</v>
      </c>
      <c r="AF37" s="39">
        <f>IF(Z37,AE37, 0)</f>
        <v>0</v>
      </c>
      <c r="AG37" s="36">
        <f>_xlfn.XLOOKUP(M76,Weights!$F:$F,Weights!$M:$M)</f>
        <v>1</v>
      </c>
      <c r="AH37" s="39">
        <f>IF(AA37,AG37, 0)</f>
        <v>0</v>
      </c>
      <c r="AI37" s="36">
        <f>_xlfn.XLOOKUP(R76,Weights!$F:$F,Weights!$M:$M)</f>
        <v>1</v>
      </c>
      <c r="AJ37" s="39">
        <f>IF(AB37,AI37, 0)</f>
        <v>0</v>
      </c>
      <c r="AK37" s="27"/>
      <c r="AL37" s="27"/>
      <c r="AM37" s="27"/>
      <c r="AN37" s="27"/>
      <c r="AO37" s="27"/>
      <c r="AP37" s="27"/>
      <c r="AQ37" s="27"/>
      <c r="AR37" s="28"/>
    </row>
    <row r="38" spans="8:44" x14ac:dyDescent="0.25">
      <c r="H38" s="47"/>
      <c r="I38" s="52" t="str">
        <f t="shared" si="4"/>
        <v>Documents</v>
      </c>
      <c r="J38" s="48"/>
      <c r="K38" s="51"/>
      <c r="M38" s="47"/>
      <c r="N38" s="52" t="str">
        <f>N60</f>
        <v>Partie non représentée par un avocat</v>
      </c>
      <c r="O38" s="48"/>
      <c r="P38" s="51"/>
      <c r="R38" s="47"/>
      <c r="S38" s="103" t="str">
        <f t="shared" ref="S38:S39" si="5">S60</f>
        <v>Autre, veuillez préciser</v>
      </c>
      <c r="T38" s="48"/>
      <c r="U38" s="51"/>
      <c r="V38" s="35"/>
      <c r="W38" s="35"/>
      <c r="X38" s="35"/>
      <c r="Y38" s="35"/>
      <c r="Z38" s="66" t="b">
        <v>0</v>
      </c>
      <c r="AA38" s="66" t="b">
        <v>0</v>
      </c>
      <c r="AB38" s="66" t="b">
        <v>0</v>
      </c>
      <c r="AD38" s="29"/>
      <c r="AE38" s="37">
        <f>_xlfn.XLOOKUP(H77,Weights!$F:$F,Weights!$M:$M)</f>
        <v>1</v>
      </c>
      <c r="AF38" s="40">
        <f>IF(Z38,AE38, 0)</f>
        <v>0</v>
      </c>
      <c r="AG38" s="37">
        <f>_xlfn.XLOOKUP(M77,Weights!$F:$F,Weights!$M:$M)</f>
        <v>1</v>
      </c>
      <c r="AH38" s="40">
        <f>IF(AA38,AG38, 0)</f>
        <v>0</v>
      </c>
      <c r="AI38" s="37">
        <f>_xlfn.XLOOKUP(R77,Weights!$F:$F,Weights!$M:$M)</f>
        <v>1</v>
      </c>
      <c r="AJ38" s="40">
        <f>IF(AB38,AI38, 0)</f>
        <v>0</v>
      </c>
      <c r="AK38" s="30"/>
      <c r="AL38" s="30"/>
      <c r="AM38" s="30"/>
      <c r="AN38" s="30"/>
      <c r="AO38" s="30"/>
      <c r="AP38" s="30"/>
      <c r="AQ38" s="30"/>
      <c r="AR38" s="31"/>
    </row>
    <row r="39" spans="8:44" ht="30" x14ac:dyDescent="0.25">
      <c r="H39" s="47"/>
      <c r="I39" s="52" t="str">
        <f t="shared" si="4"/>
        <v>Notifications</v>
      </c>
      <c r="J39" s="48"/>
      <c r="K39" s="51"/>
      <c r="M39" s="47"/>
      <c r="N39" s="52" t="str">
        <f>N61</f>
        <v>Autre, veuillez préciser</v>
      </c>
      <c r="O39" s="48"/>
      <c r="P39" s="51"/>
      <c r="R39" s="47"/>
      <c r="S39" s="103" t="str">
        <f t="shared" si="5"/>
        <v>NAP – la consultation en ligne n’est pas possible</v>
      </c>
      <c r="T39" s="48"/>
      <c r="U39" s="51"/>
      <c r="V39" s="35"/>
      <c r="W39" s="35"/>
      <c r="X39" s="35"/>
      <c r="Y39" s="35"/>
      <c r="Z39" s="66" t="b">
        <v>0</v>
      </c>
      <c r="AA39" s="66" t="b">
        <v>0</v>
      </c>
      <c r="AB39" s="66" t="b">
        <v>0</v>
      </c>
      <c r="AD39" s="29"/>
      <c r="AE39" s="37">
        <f>_xlfn.XLOOKUP(H78,Weights!$F:$F,Weights!$M:$M)</f>
        <v>1</v>
      </c>
      <c r="AF39" s="40">
        <f>IF(Z39,AE39, 0)</f>
        <v>0</v>
      </c>
      <c r="AG39" s="37">
        <f>_xlfn.XLOOKUP(M78,Weights!$F:$F,Weights!$M:$M)</f>
        <v>1</v>
      </c>
      <c r="AH39" s="40">
        <f>IF(AA39,AG39, 0)</f>
        <v>0</v>
      </c>
      <c r="AI39" s="37">
        <f>_xlfn.XLOOKUP(R78,Weights!$F:$F,Weights!$M:$M)</f>
        <v>0</v>
      </c>
      <c r="AJ39" s="40">
        <f>IF(AB39,AI39, 0)</f>
        <v>0</v>
      </c>
      <c r="AK39" s="30"/>
      <c r="AL39" s="30"/>
      <c r="AM39" s="30"/>
      <c r="AN39" s="30"/>
      <c r="AO39" s="30"/>
      <c r="AP39" s="30"/>
      <c r="AQ39" s="30"/>
      <c r="AR39" s="31"/>
    </row>
    <row r="40" spans="8:44" x14ac:dyDescent="0.25">
      <c r="H40" s="47"/>
      <c r="I40" s="52" t="str">
        <f t="shared" si="4"/>
        <v>Evénements/calendrier</v>
      </c>
      <c r="J40" s="48"/>
      <c r="K40" s="51"/>
      <c r="M40" s="47"/>
      <c r="N40" s="52" t="str">
        <f>N62</f>
        <v>NAP – la consultation en ligne n’est pas possible</v>
      </c>
      <c r="O40" s="48"/>
      <c r="P40" s="51"/>
      <c r="R40" s="47"/>
      <c r="S40" s="103" t="s">
        <v>1457</v>
      </c>
      <c r="T40" s="48"/>
      <c r="U40" s="51"/>
      <c r="V40" s="35"/>
      <c r="W40" s="35"/>
      <c r="X40" s="35"/>
      <c r="Y40" s="35"/>
      <c r="Z40" s="66" t="b">
        <v>0</v>
      </c>
      <c r="AA40" s="66" t="b">
        <v>0</v>
      </c>
      <c r="AB40" s="66" t="b">
        <v>0</v>
      </c>
      <c r="AD40" s="29"/>
      <c r="AE40" s="37">
        <f>_xlfn.XLOOKUP(H79,Weights!$F:$F,Weights!$M:$M)</f>
        <v>1</v>
      </c>
      <c r="AF40" s="40">
        <f>IF(Z40,AE40, 0)</f>
        <v>0</v>
      </c>
      <c r="AG40" s="37">
        <f>_xlfn.XLOOKUP(M79,Weights!$F:$F,Weights!$M:$M)</f>
        <v>0</v>
      </c>
      <c r="AH40" s="40">
        <f>IF(AA40,AG40, 0)</f>
        <v>0</v>
      </c>
      <c r="AI40" s="37">
        <v>0</v>
      </c>
      <c r="AJ40" s="40">
        <f>IF(AB40,AI40, 0)</f>
        <v>0</v>
      </c>
      <c r="AK40" s="30"/>
      <c r="AL40" s="30"/>
      <c r="AM40" s="30"/>
      <c r="AN40" s="30"/>
      <c r="AO40" s="30"/>
      <c r="AP40" s="30"/>
      <c r="AQ40" s="30"/>
      <c r="AR40" s="31"/>
    </row>
    <row r="41" spans="8:44" x14ac:dyDescent="0.25">
      <c r="H41" s="47"/>
      <c r="I41" s="52" t="str">
        <f t="shared" si="4"/>
        <v>Décision du tribunal</v>
      </c>
      <c r="J41" s="48"/>
      <c r="K41" s="51"/>
      <c r="M41" s="47"/>
      <c r="N41" s="52" t="s">
        <v>1457</v>
      </c>
      <c r="O41" s="48"/>
      <c r="P41" s="51"/>
      <c r="R41" s="47"/>
      <c r="S41" s="52"/>
      <c r="T41" s="48"/>
      <c r="U41" s="51"/>
      <c r="V41" s="35"/>
      <c r="W41" s="35"/>
      <c r="X41" s="35"/>
      <c r="Y41" s="35"/>
      <c r="Z41" s="66" t="b">
        <v>0</v>
      </c>
      <c r="AA41" s="66" t="b">
        <v>0</v>
      </c>
      <c r="AB41" s="66"/>
      <c r="AD41" s="29"/>
      <c r="AE41" s="37">
        <f>AE30</f>
        <v>1</v>
      </c>
      <c r="AF41" s="40">
        <f>IF(Z41,AE41, 0)</f>
        <v>0</v>
      </c>
      <c r="AG41" s="37">
        <v>0</v>
      </c>
      <c r="AH41" s="40">
        <f>IF(AA41,AG41, 0)</f>
        <v>0</v>
      </c>
      <c r="AI41" s="37"/>
      <c r="AJ41" s="40"/>
      <c r="AK41" s="30"/>
      <c r="AL41" s="30"/>
      <c r="AM41" s="30"/>
      <c r="AN41" s="30"/>
      <c r="AO41" s="30"/>
      <c r="AP41" s="30"/>
      <c r="AQ41" s="30"/>
      <c r="AR41" s="31"/>
    </row>
    <row r="42" spans="8:44" x14ac:dyDescent="0.25">
      <c r="H42" s="47"/>
      <c r="I42" s="52" t="str">
        <f t="shared" si="4"/>
        <v>Autre, veuillez préciser</v>
      </c>
      <c r="J42" s="48"/>
      <c r="K42" s="51"/>
      <c r="M42" s="47"/>
      <c r="N42" s="52"/>
      <c r="O42" s="48"/>
      <c r="P42" s="51"/>
      <c r="R42" s="47"/>
      <c r="S42" s="52"/>
      <c r="T42" s="48"/>
      <c r="U42" s="51"/>
      <c r="V42" s="35"/>
      <c r="W42" s="35"/>
      <c r="X42" s="35"/>
      <c r="Y42" s="35"/>
      <c r="Z42" s="66" t="b">
        <v>0</v>
      </c>
      <c r="AA42" s="66"/>
      <c r="AB42" s="66"/>
      <c r="AD42" s="29"/>
      <c r="AE42" s="37">
        <f>AE31</f>
        <v>0</v>
      </c>
      <c r="AF42" s="41"/>
      <c r="AG42" s="37"/>
      <c r="AH42" s="41"/>
      <c r="AI42" s="37"/>
      <c r="AJ42" s="40"/>
      <c r="AK42" s="30"/>
      <c r="AL42" s="30"/>
      <c r="AM42" s="30"/>
      <c r="AN42" s="30"/>
      <c r="AO42" s="30"/>
      <c r="AP42" s="30"/>
      <c r="AQ42" s="30"/>
      <c r="AR42" s="31"/>
    </row>
    <row r="43" spans="8:44" x14ac:dyDescent="0.25">
      <c r="H43" s="47"/>
      <c r="I43" s="52" t="str">
        <f t="shared" si="4"/>
        <v>NAP – la consultation en ligne n’est pas possible</v>
      </c>
      <c r="J43" s="48"/>
      <c r="K43" s="51"/>
      <c r="M43" s="47"/>
      <c r="N43" s="52"/>
      <c r="O43" s="48"/>
      <c r="P43" s="51"/>
      <c r="R43" s="47"/>
      <c r="S43" s="52"/>
      <c r="T43" s="48"/>
      <c r="U43" s="51"/>
      <c r="V43" s="35"/>
      <c r="W43" s="35"/>
      <c r="X43" s="35"/>
      <c r="Y43" s="35"/>
      <c r="Z43" s="56" t="b">
        <v>0</v>
      </c>
      <c r="AA43" s="56"/>
      <c r="AB43" s="56"/>
      <c r="AD43" s="29"/>
      <c r="AE43" s="37">
        <v>0</v>
      </c>
      <c r="AF43" s="41"/>
      <c r="AG43" s="37"/>
      <c r="AH43" s="41"/>
      <c r="AI43" s="37"/>
      <c r="AJ43" s="40"/>
      <c r="AK43" s="30"/>
      <c r="AL43" s="30"/>
      <c r="AM43" s="30"/>
      <c r="AN43" s="30"/>
      <c r="AO43" s="30"/>
      <c r="AP43" s="30"/>
      <c r="AQ43" s="30"/>
      <c r="AR43" s="31"/>
    </row>
    <row r="44" spans="8:44" x14ac:dyDescent="0.25">
      <c r="H44" s="49"/>
      <c r="I44" s="54" t="s">
        <v>1457</v>
      </c>
      <c r="J44" s="50"/>
      <c r="K44" s="51"/>
      <c r="M44" s="49"/>
      <c r="N44" s="54"/>
      <c r="O44" s="50"/>
      <c r="P44" s="51"/>
      <c r="Q44" s="35"/>
      <c r="R44" s="49"/>
      <c r="S44" s="54"/>
      <c r="T44" s="50"/>
      <c r="U44" s="51"/>
      <c r="V44" s="35"/>
      <c r="W44" s="35"/>
      <c r="X44" s="35"/>
      <c r="Y44" s="35"/>
      <c r="Z44" s="56" t="b">
        <v>0</v>
      </c>
      <c r="AA44" s="56"/>
      <c r="AB44" s="56"/>
      <c r="AD44" s="32"/>
      <c r="AE44" s="38">
        <f>IF(AE36="MAX", MAX(AE37:AE43), IF(AE36="SUM", SUM(AE37:AE43), "ERROR"))</f>
        <v>5</v>
      </c>
      <c r="AF44" s="42">
        <f>IF(AE36="MAX", MAX(AF37:AF43), IF(AE36="SUM", SUM(AF37:AF43), "ERROR"))</f>
        <v>0</v>
      </c>
      <c r="AG44" s="38">
        <f>IF(AG36="MAX", MAX(AG37:AG43), IF(AG36="SUM", SUM(AG37:AG43), "ERROR"))</f>
        <v>3</v>
      </c>
      <c r="AH44" s="42">
        <f>IF(AG36="MAX", MAX(AH37:AH43), IF(AG36="SUM", SUM(AH37:AH43), "ERROR"))</f>
        <v>0</v>
      </c>
      <c r="AI44" s="38">
        <f>IF(AI36="MAX", MAX(AI37:AI43), IF(AI36="SUM", SUM(AI37:AI43), "ERROR"))</f>
        <v>2</v>
      </c>
      <c r="AJ44" s="42">
        <f>IF(AI36="MAX", MAX(AJ37:AJ43), IF(AI36="SUM", SUM(AJ37:AJ43), "ERROR"))</f>
        <v>0</v>
      </c>
      <c r="AK44" s="33"/>
      <c r="AL44" s="33"/>
      <c r="AM44" s="33"/>
      <c r="AN44" s="33"/>
      <c r="AO44" s="33"/>
      <c r="AP44" s="33"/>
      <c r="AQ44" s="33"/>
      <c r="AR44" s="34"/>
    </row>
    <row r="45" spans="8:44" x14ac:dyDescent="0.25">
      <c r="I45" s="51"/>
      <c r="J45" s="51"/>
      <c r="K45" s="51"/>
      <c r="L45" s="35"/>
      <c r="N45" s="51"/>
      <c r="O45" s="51"/>
      <c r="P45" s="51"/>
      <c r="Q45" s="35"/>
      <c r="S45" s="51"/>
      <c r="T45" s="51"/>
      <c r="U45" s="51"/>
      <c r="V45" s="35"/>
      <c r="W45" s="35"/>
      <c r="X45" s="35"/>
      <c r="Y45" s="35"/>
      <c r="AD45" s="15" t="s">
        <v>1484</v>
      </c>
      <c r="AE45" s="13" cm="1">
        <f t="array" ref="AE45">IF(AD45="SUM", SUM(AE44,AG44,AI44), IF(AD45=AVERAGE, AVERAGE(AE44,AG44,AI44), "ERROR"))</f>
        <v>10</v>
      </c>
      <c r="AF45" s="14" cm="1">
        <f t="array" ref="AF45">IF(AD45="SUM", SUM(AF44,AH44,AJ44), IF(AD45=AVERAGE, AVERAGE(AF44,AH44,AJ44), "ERROR"))</f>
        <v>0</v>
      </c>
      <c r="AG45" s="43"/>
      <c r="AH45" s="43"/>
      <c r="AI45" s="43"/>
      <c r="AJ45" s="43"/>
      <c r="AK45" s="64">
        <v>0</v>
      </c>
      <c r="AL45" s="23" t="str">
        <f>_xlfn.XLOOKUP(AK45, RatesWeights[Index], RatesWeights[Weight], "ERROR")</f>
        <v>ERROR</v>
      </c>
      <c r="AM45" s="8" t="e">
        <f>AF45*AL45</f>
        <v>#VALUE!</v>
      </c>
      <c r="AN45" s="65">
        <v>2</v>
      </c>
      <c r="AO45" s="12">
        <f>_xlfn.XLOOKUP(AN45, RatesWeights[Index], RatesWeights[Weight], "ERROR")</f>
        <v>0.8</v>
      </c>
      <c r="AP45" s="9" t="e">
        <f>AM45*AO45</f>
        <v>#VALUE!</v>
      </c>
      <c r="AQ45" s="24" t="e">
        <f>AM45/AE45*10</f>
        <v>#VALUE!</v>
      </c>
      <c r="AR45" s="10" t="e">
        <f>AP45/AE45*10</f>
        <v>#VALUE!</v>
      </c>
    </row>
    <row r="46" spans="8:44" ht="15.75" thickBot="1" x14ac:dyDescent="0.3">
      <c r="AM46" t="s">
        <v>1739</v>
      </c>
      <c r="AP46" t="s">
        <v>1740</v>
      </c>
      <c r="AQ46" t="s">
        <v>1717</v>
      </c>
      <c r="AR46" t="s">
        <v>1718</v>
      </c>
    </row>
    <row r="47" spans="8:44" ht="15.75" thickBot="1" x14ac:dyDescent="0.3">
      <c r="AD47" s="16" t="s">
        <v>1485</v>
      </c>
      <c r="AE47" s="17">
        <f>SUM(AE23,AE34,AE45)</f>
        <v>29</v>
      </c>
      <c r="AF47" s="18"/>
      <c r="AG47" s="18"/>
      <c r="AH47" s="18"/>
      <c r="AI47" s="18"/>
      <c r="AJ47" s="18"/>
      <c r="AK47" s="18"/>
      <c r="AL47" s="18"/>
      <c r="AM47" s="20" t="e">
        <f>SUM(AM23,AM34,AM45)</f>
        <v>#VALUE!</v>
      </c>
      <c r="AN47" s="18"/>
      <c r="AO47" s="18"/>
      <c r="AP47" s="19" t="e">
        <f>SUM(AP23,AP34,AP45)</f>
        <v>#VALUE!</v>
      </c>
      <c r="AQ47" s="20" t="e">
        <f>AM47/AE47*10</f>
        <v>#VALUE!</v>
      </c>
      <c r="AR47" s="21" t="e">
        <f>AP47/AE47*10</f>
        <v>#VALUE!</v>
      </c>
    </row>
    <row r="48" spans="8:44" ht="29.1" customHeight="1" x14ac:dyDescent="0.25">
      <c r="I48" s="119"/>
      <c r="J48" s="119"/>
      <c r="N48" s="120"/>
      <c r="O48" s="120"/>
      <c r="P48" s="120"/>
      <c r="S48" s="120"/>
      <c r="T48" s="120"/>
      <c r="AQ48">
        <v>10</v>
      </c>
      <c r="AR48">
        <v>10</v>
      </c>
    </row>
    <row r="52" spans="5:35" x14ac:dyDescent="0.25">
      <c r="AH52" t="s">
        <v>1512</v>
      </c>
      <c r="AI52" s="75">
        <f>AE47</f>
        <v>29</v>
      </c>
    </row>
    <row r="53" spans="5:35" x14ac:dyDescent="0.25">
      <c r="AI53" s="75"/>
    </row>
    <row r="55" spans="5:35" hidden="1" outlineLevel="1" x14ac:dyDescent="0.25"/>
    <row r="56" spans="5:35" hidden="1" outlineLevel="1" x14ac:dyDescent="0.25"/>
    <row r="57" spans="5:35" hidden="1" outlineLevel="1" x14ac:dyDescent="0.25"/>
    <row r="58" spans="5:35" hidden="1" outlineLevel="1" x14ac:dyDescent="0.25">
      <c r="E58">
        <v>1</v>
      </c>
    </row>
    <row r="59" spans="5:35" hidden="1" outlineLevel="1" x14ac:dyDescent="0.25">
      <c r="E59">
        <v>1</v>
      </c>
      <c r="H59" t="str">
        <f t="shared" ref="H59:H65" si="6">$AD$8&amp;".1."&amp;$E$58&amp;"."&amp;E59</f>
        <v>062-15.1.1.1</v>
      </c>
      <c r="I59" t="str">
        <f>_xlfn.XLOOKUP(H59,'ICT questions 2022'!B:B,'ICT questions 2022'!F:F)</f>
        <v>Etat d’avancement de l’affaire</v>
      </c>
      <c r="M59" t="str">
        <f t="shared" ref="M59:M64" si="7">$AD$8&amp;".2."&amp;$E$58&amp;"."&amp;E59</f>
        <v>062-15.2.1.1</v>
      </c>
      <c r="N59" t="str">
        <f>_xlfn.XLOOKUP(M59,'ICT questions 2022'!$B:$B,'ICT questions 2022'!$F:$F)</f>
        <v>Avocat</v>
      </c>
      <c r="R59" t="str">
        <f t="shared" ref="R59:R64" si="8">$AD$8&amp;".3."&amp;$E$58&amp;"."&amp;$E59</f>
        <v>062-15.3.1.1</v>
      </c>
      <c r="S59" t="str">
        <f>_xlfn.XLOOKUP(R59,'ICT questions 2022'!$B:$B,'ICT questions 2022'!$F:$F)</f>
        <v xml:space="preserve">Accès électronique au tribunal </v>
      </c>
    </row>
    <row r="60" spans="5:35" hidden="1" outlineLevel="1" x14ac:dyDescent="0.25">
      <c r="E60">
        <v>2</v>
      </c>
      <c r="H60" t="str">
        <f t="shared" si="6"/>
        <v>062-15.1.1.2</v>
      </c>
      <c r="I60" t="str">
        <f>_xlfn.XLOOKUP(H60,'ICT questions 2022'!B:B,'ICT questions 2022'!F:F)</f>
        <v>Documents</v>
      </c>
      <c r="M60" t="str">
        <f t="shared" si="7"/>
        <v>062-15.2.1.2</v>
      </c>
      <c r="N60" t="str">
        <f>_xlfn.XLOOKUP(M60,'ICT questions 2022'!$B:$B,'ICT questions 2022'!$F:$F)</f>
        <v>Partie non représentée par un avocat</v>
      </c>
      <c r="R60" t="str">
        <f t="shared" si="8"/>
        <v>062-15.3.1.2</v>
      </c>
      <c r="S60" t="str">
        <f>_xlfn.XLOOKUP(R60,'ICT questions 2022'!$B:$B,'ICT questions 2022'!$F:$F)</f>
        <v>Autre, veuillez préciser</v>
      </c>
    </row>
    <row r="61" spans="5:35" hidden="1" outlineLevel="1" x14ac:dyDescent="0.25">
      <c r="E61">
        <v>3</v>
      </c>
      <c r="H61" t="str">
        <f t="shared" si="6"/>
        <v>062-15.1.1.3</v>
      </c>
      <c r="I61" t="str">
        <f>_xlfn.XLOOKUP(H61,'ICT questions 2022'!B:B,'ICT questions 2022'!F:F)</f>
        <v>Notifications</v>
      </c>
      <c r="M61" t="str">
        <f t="shared" si="7"/>
        <v>062-15.2.1.3</v>
      </c>
      <c r="N61" t="str">
        <f>_xlfn.XLOOKUP(M61,'ICT questions 2022'!$B:$B,'ICT questions 2022'!$F:$F)</f>
        <v>Autre, veuillez préciser</v>
      </c>
      <c r="R61" t="str">
        <f t="shared" si="8"/>
        <v>062-15.3.1.3</v>
      </c>
      <c r="S61" t="str">
        <f>_xlfn.XLOOKUP(R61,'ICT questions 2022'!$B:$B,'ICT questions 2022'!$F:$F)</f>
        <v>NAP – la consultation en ligne n’est pas possible</v>
      </c>
    </row>
    <row r="62" spans="5:35" hidden="1" outlineLevel="1" x14ac:dyDescent="0.25">
      <c r="E62">
        <v>4</v>
      </c>
      <c r="H62" t="str">
        <f t="shared" si="6"/>
        <v>062-15.1.1.4</v>
      </c>
      <c r="I62" t="str">
        <f>_xlfn.XLOOKUP(H62,'ICT questions 2022'!B:B,'ICT questions 2022'!F:F)</f>
        <v>Evénements/calendrier</v>
      </c>
      <c r="M62" t="str">
        <f t="shared" si="7"/>
        <v>062-15.2.1.4</v>
      </c>
      <c r="N62" t="str">
        <f>_xlfn.XLOOKUP(M62,'ICT questions 2022'!$B:$B,'ICT questions 2022'!$F:$F)</f>
        <v>NAP – la consultation en ligne n’est pas possible</v>
      </c>
      <c r="R62" t="str">
        <f t="shared" si="8"/>
        <v>062-15.3.1.4</v>
      </c>
      <c r="S62" t="e">
        <f>_xlfn.XLOOKUP(R62,'ICT questions 2022'!$B:$B,'ICT questions 2022'!$F:$F)</f>
        <v>#N/A</v>
      </c>
    </row>
    <row r="63" spans="5:35" hidden="1" outlineLevel="1" x14ac:dyDescent="0.25">
      <c r="E63">
        <v>5</v>
      </c>
      <c r="H63" t="str">
        <f t="shared" si="6"/>
        <v>062-15.1.1.5</v>
      </c>
      <c r="I63" t="str">
        <f>_xlfn.XLOOKUP(H63,'ICT questions 2022'!B:B,'ICT questions 2022'!F:F)</f>
        <v>Décision du tribunal</v>
      </c>
      <c r="M63" t="str">
        <f t="shared" si="7"/>
        <v>062-15.2.1.5</v>
      </c>
      <c r="N63" t="e">
        <f>_xlfn.XLOOKUP(M63,'ICT questions 2022'!$B:$B,'ICT questions 2022'!$F:$F)</f>
        <v>#N/A</v>
      </c>
      <c r="R63" t="str">
        <f t="shared" si="8"/>
        <v>062-15.3.1.5</v>
      </c>
      <c r="S63" t="e">
        <f>_xlfn.XLOOKUP(R63,'ICT questions 2022'!$B:$B,'ICT questions 2022'!$F:$F)</f>
        <v>#N/A</v>
      </c>
    </row>
    <row r="64" spans="5:35" hidden="1" outlineLevel="1" x14ac:dyDescent="0.25">
      <c r="E64">
        <v>6</v>
      </c>
      <c r="H64" t="str">
        <f t="shared" si="6"/>
        <v>062-15.1.1.6</v>
      </c>
      <c r="I64" t="str">
        <f>_xlfn.XLOOKUP(H64,'ICT questions 2022'!B:B,'ICT questions 2022'!F:F)</f>
        <v>Autre, veuillez préciser</v>
      </c>
      <c r="M64" t="str">
        <f t="shared" si="7"/>
        <v>062-15.2.1.6</v>
      </c>
      <c r="N64" t="e">
        <f>_xlfn.XLOOKUP(M64,'ICT questions 2022'!$B:$B,'ICT questions 2022'!$F:$F)</f>
        <v>#N/A</v>
      </c>
      <c r="R64" t="str">
        <f t="shared" si="8"/>
        <v>062-15.3.1.6</v>
      </c>
      <c r="S64" t="e">
        <f>_xlfn.XLOOKUP(R64,'ICT questions 2022'!$B:$B,'ICT questions 2022'!$F:$F)</f>
        <v>#N/A</v>
      </c>
    </row>
    <row r="65" spans="5:18" hidden="1" outlineLevel="1" x14ac:dyDescent="0.25">
      <c r="E65">
        <v>7</v>
      </c>
      <c r="H65" t="str">
        <f t="shared" si="6"/>
        <v>062-15.1.1.7</v>
      </c>
      <c r="I65" t="str">
        <f>_xlfn.XLOOKUP(H65,'ICT questions 2022'!B:B,'ICT questions 2022'!F:F)</f>
        <v>NAP – la consultation en ligne n’est pas possible</v>
      </c>
    </row>
    <row r="66" spans="5:18" hidden="1" outlineLevel="1" x14ac:dyDescent="0.25"/>
    <row r="67" spans="5:18" hidden="1" outlineLevel="1" x14ac:dyDescent="0.25">
      <c r="E67">
        <v>2</v>
      </c>
    </row>
    <row r="68" spans="5:18" hidden="1" outlineLevel="1" x14ac:dyDescent="0.25">
      <c r="E68">
        <v>1</v>
      </c>
      <c r="H68" t="str">
        <f t="shared" ref="H68:H73" si="9">$AD$8&amp;".1."&amp;$E$67&amp;"."&amp;E68</f>
        <v>062-15.1.2.1</v>
      </c>
      <c r="M68" t="str">
        <f t="shared" ref="M68:M73" si="10">$AD$8&amp;".2."&amp;$E$67&amp;"."&amp;E68</f>
        <v>062-15.2.2.1</v>
      </c>
      <c r="R68" t="str">
        <f t="shared" ref="R68:R73" si="11">$AD$8&amp;".3."&amp;$E$67&amp;"."&amp;$E68</f>
        <v>062-15.3.2.1</v>
      </c>
    </row>
    <row r="69" spans="5:18" hidden="1" outlineLevel="1" x14ac:dyDescent="0.25">
      <c r="E69">
        <v>2</v>
      </c>
      <c r="H69" t="str">
        <f t="shared" si="9"/>
        <v>062-15.1.2.2</v>
      </c>
      <c r="M69" t="str">
        <f t="shared" si="10"/>
        <v>062-15.2.2.2</v>
      </c>
      <c r="R69" t="str">
        <f t="shared" si="11"/>
        <v>062-15.3.2.2</v>
      </c>
    </row>
    <row r="70" spans="5:18" hidden="1" outlineLevel="1" x14ac:dyDescent="0.25">
      <c r="E70">
        <v>3</v>
      </c>
      <c r="H70" t="str">
        <f t="shared" si="9"/>
        <v>062-15.1.2.3</v>
      </c>
      <c r="M70" t="str">
        <f t="shared" si="10"/>
        <v>062-15.2.2.3</v>
      </c>
      <c r="R70" t="str">
        <f t="shared" si="11"/>
        <v>062-15.3.2.3</v>
      </c>
    </row>
    <row r="71" spans="5:18" hidden="1" outlineLevel="1" x14ac:dyDescent="0.25">
      <c r="E71">
        <v>4</v>
      </c>
      <c r="H71" t="str">
        <f t="shared" si="9"/>
        <v>062-15.1.2.4</v>
      </c>
      <c r="M71" t="str">
        <f t="shared" si="10"/>
        <v>062-15.2.2.4</v>
      </c>
      <c r="R71" t="str">
        <f t="shared" si="11"/>
        <v>062-15.3.2.4</v>
      </c>
    </row>
    <row r="72" spans="5:18" hidden="1" outlineLevel="1" x14ac:dyDescent="0.25">
      <c r="E72">
        <v>5</v>
      </c>
      <c r="H72" t="str">
        <f t="shared" si="9"/>
        <v>062-15.1.2.5</v>
      </c>
      <c r="M72" t="str">
        <f t="shared" si="10"/>
        <v>062-15.2.2.5</v>
      </c>
      <c r="R72" t="str">
        <f t="shared" si="11"/>
        <v>062-15.3.2.5</v>
      </c>
    </row>
    <row r="73" spans="5:18" hidden="1" outlineLevel="1" x14ac:dyDescent="0.25">
      <c r="E73">
        <v>6</v>
      </c>
      <c r="H73" t="str">
        <f t="shared" si="9"/>
        <v>062-15.1.2.6</v>
      </c>
      <c r="M73" t="str">
        <f t="shared" si="10"/>
        <v>062-15.2.2.6</v>
      </c>
      <c r="R73" t="str">
        <f t="shared" si="11"/>
        <v>062-15.3.2.6</v>
      </c>
    </row>
    <row r="74" spans="5:18" hidden="1" outlineLevel="1" x14ac:dyDescent="0.25">
      <c r="E74">
        <v>7</v>
      </c>
      <c r="H74" t="str">
        <f>$AD$8&amp;".1."&amp;$E$67&amp;"."&amp;E74</f>
        <v>062-15.1.2.7</v>
      </c>
    </row>
    <row r="75" spans="5:18" hidden="1" outlineLevel="1" x14ac:dyDescent="0.25">
      <c r="E75">
        <v>3</v>
      </c>
    </row>
    <row r="76" spans="5:18" hidden="1" outlineLevel="1" x14ac:dyDescent="0.25">
      <c r="E76">
        <v>1</v>
      </c>
      <c r="H76" t="str">
        <f t="shared" ref="H76:H82" si="12">$AD$8&amp;".1."&amp;$E$75&amp;"."&amp;E76</f>
        <v>062-15.1.3.1</v>
      </c>
      <c r="M76" t="str">
        <f t="shared" ref="M76:M81" si="13">$AD$8&amp;".2."&amp;$E$75&amp;"."&amp;E76</f>
        <v>062-15.2.3.1</v>
      </c>
      <c r="R76" t="str">
        <f t="shared" ref="R76:R81" si="14">$AD$8&amp;".3."&amp;$E$75&amp;"."&amp;$E76</f>
        <v>062-15.3.3.1</v>
      </c>
    </row>
    <row r="77" spans="5:18" hidden="1" outlineLevel="1" x14ac:dyDescent="0.25">
      <c r="E77">
        <v>2</v>
      </c>
      <c r="H77" t="str">
        <f t="shared" si="12"/>
        <v>062-15.1.3.2</v>
      </c>
      <c r="M77" t="str">
        <f t="shared" si="13"/>
        <v>062-15.2.3.2</v>
      </c>
      <c r="R77" t="str">
        <f t="shared" si="14"/>
        <v>062-15.3.3.2</v>
      </c>
    </row>
    <row r="78" spans="5:18" hidden="1" outlineLevel="1" x14ac:dyDescent="0.25">
      <c r="E78">
        <v>3</v>
      </c>
      <c r="H78" t="str">
        <f t="shared" si="12"/>
        <v>062-15.1.3.3</v>
      </c>
      <c r="M78" t="str">
        <f t="shared" si="13"/>
        <v>062-15.2.3.3</v>
      </c>
      <c r="R78" t="str">
        <f t="shared" si="14"/>
        <v>062-15.3.3.3</v>
      </c>
    </row>
    <row r="79" spans="5:18" hidden="1" outlineLevel="1" x14ac:dyDescent="0.25">
      <c r="E79">
        <v>4</v>
      </c>
      <c r="H79" t="str">
        <f t="shared" si="12"/>
        <v>062-15.1.3.4</v>
      </c>
      <c r="M79" t="str">
        <f t="shared" si="13"/>
        <v>062-15.2.3.4</v>
      </c>
      <c r="R79" t="str">
        <f t="shared" si="14"/>
        <v>062-15.3.3.4</v>
      </c>
    </row>
    <row r="80" spans="5:18" hidden="1" outlineLevel="1" x14ac:dyDescent="0.25">
      <c r="E80">
        <v>5</v>
      </c>
      <c r="H80" t="str">
        <f t="shared" si="12"/>
        <v>062-15.1.3.5</v>
      </c>
      <c r="M80" t="str">
        <f t="shared" si="13"/>
        <v>062-15.2.3.5</v>
      </c>
      <c r="R80" t="str">
        <f t="shared" si="14"/>
        <v>062-15.3.3.5</v>
      </c>
    </row>
    <row r="81" spans="5:18" hidden="1" outlineLevel="1" x14ac:dyDescent="0.25">
      <c r="E81">
        <v>6</v>
      </c>
      <c r="H81" t="str">
        <f t="shared" si="12"/>
        <v>062-15.1.3.6</v>
      </c>
      <c r="M81" t="str">
        <f t="shared" si="13"/>
        <v>062-15.2.3.6</v>
      </c>
      <c r="R81" t="str">
        <f t="shared" si="14"/>
        <v>062-15.3.3.6</v>
      </c>
    </row>
    <row r="82" spans="5:18" hidden="1" outlineLevel="1" x14ac:dyDescent="0.25">
      <c r="E82">
        <v>7</v>
      </c>
      <c r="H82" t="str">
        <f t="shared" si="12"/>
        <v>062-15.1.3.7</v>
      </c>
    </row>
    <row r="83" spans="5:18" collapsed="1" x14ac:dyDescent="0.25"/>
  </sheetData>
  <sheetProtection algorithmName="SHA-512" hashValue="/7k+lnPvF6NmXCcooWTyNcgKN88ieYPKaq+E2NPVviFFmyqvSZTmJIO2q6n043UmpJgckvb6ReYaBNJRGR6hvg==" saltValue="eR9/Sc6DCtaY/uEzk8mhdg==" spinCount="100000" sheet="1" objects="1" scenarios="1" selectLockedCells="1" selectUnlockedCells="1"/>
  <mergeCells count="18">
    <mergeCell ref="I48:J48"/>
    <mergeCell ref="N48:P48"/>
    <mergeCell ref="S48:T48"/>
    <mergeCell ref="B10:C10"/>
    <mergeCell ref="E10:F10"/>
    <mergeCell ref="AD10:AD12"/>
    <mergeCell ref="AE10:AP10"/>
    <mergeCell ref="AJ11:AJ12"/>
    <mergeCell ref="AK11:AM11"/>
    <mergeCell ref="AN11:AP11"/>
    <mergeCell ref="AQ10:AR10"/>
    <mergeCell ref="AE11:AE12"/>
    <mergeCell ref="AF11:AF12"/>
    <mergeCell ref="AG11:AG12"/>
    <mergeCell ref="AH11:AH12"/>
    <mergeCell ref="AI11:AI12"/>
    <mergeCell ref="AQ11:AQ12"/>
    <mergeCell ref="AR11:AR12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5297" r:id="rId3" name="Group Box 1">
              <controlPr locked="0" defaultSize="0" autoFill="0" autoPict="0">
                <anchor moveWithCells="1">
                  <from>
                    <xdr:col>1</xdr:col>
                    <xdr:colOff>0</xdr:colOff>
                    <xdr:row>13</xdr:row>
                    <xdr:rowOff>28575</xdr:rowOff>
                  </from>
                  <to>
                    <xdr:col>2</xdr:col>
                    <xdr:colOff>561975</xdr:colOff>
                    <xdr:row>23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98" r:id="rId4" name="Option Button 2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14</xdr:row>
                    <xdr:rowOff>38100</xdr:rowOff>
                  </from>
                  <to>
                    <xdr:col>2</xdr:col>
                    <xdr:colOff>485775</xdr:colOff>
                    <xdr:row>15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299" r:id="rId5" name="Option Button 3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15</xdr:row>
                    <xdr:rowOff>57150</xdr:rowOff>
                  </from>
                  <to>
                    <xdr:col>2</xdr:col>
                    <xdr:colOff>485775</xdr:colOff>
                    <xdr:row>16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00" r:id="rId6" name="Option Button 4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16</xdr:row>
                    <xdr:rowOff>76200</xdr:rowOff>
                  </from>
                  <to>
                    <xdr:col>2</xdr:col>
                    <xdr:colOff>485775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01" r:id="rId7" name="Option Button 5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16</xdr:row>
                    <xdr:rowOff>285750</xdr:rowOff>
                  </from>
                  <to>
                    <xdr:col>2</xdr:col>
                    <xdr:colOff>485775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02" r:id="rId8" name="Option Button 6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17</xdr:row>
                    <xdr:rowOff>123825</xdr:rowOff>
                  </from>
                  <to>
                    <xdr:col>2</xdr:col>
                    <xdr:colOff>485775</xdr:colOff>
                    <xdr:row>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03" r:id="rId9" name="Option Button 7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18</xdr:row>
                    <xdr:rowOff>142875</xdr:rowOff>
                  </from>
                  <to>
                    <xdr:col>2</xdr:col>
                    <xdr:colOff>485775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04" r:id="rId10" name="Option Button 8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19</xdr:row>
                    <xdr:rowOff>161925</xdr:rowOff>
                  </from>
                  <to>
                    <xdr:col>2</xdr:col>
                    <xdr:colOff>485775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05" r:id="rId11" name="Option Button 9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20</xdr:row>
                    <xdr:rowOff>180975</xdr:rowOff>
                  </from>
                  <to>
                    <xdr:col>2</xdr:col>
                    <xdr:colOff>485775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06" r:id="rId12" name="Group Box 10">
              <controlPr defaultSize="0" autoFill="0" autoPict="0">
                <anchor moveWithCells="1">
                  <from>
                    <xdr:col>1</xdr:col>
                    <xdr:colOff>9525</xdr:colOff>
                    <xdr:row>24</xdr:row>
                    <xdr:rowOff>47625</xdr:rowOff>
                  </from>
                  <to>
                    <xdr:col>2</xdr:col>
                    <xdr:colOff>571500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07" r:id="rId13" name="Option Button 11">
              <controlPr defaultSize="0" autoFill="0" autoLine="0" autoPict="0">
                <anchor moveWithCells="1">
                  <from>
                    <xdr:col>1</xdr:col>
                    <xdr:colOff>276225</xdr:colOff>
                    <xdr:row>25</xdr:row>
                    <xdr:rowOff>57150</xdr:rowOff>
                  </from>
                  <to>
                    <xdr:col>2</xdr:col>
                    <xdr:colOff>485775</xdr:colOff>
                    <xdr:row>26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08" r:id="rId14" name="Option Button 12">
              <controlPr defaultSize="0" autoFill="0" autoLine="0" autoPict="0">
                <anchor moveWithCells="1">
                  <from>
                    <xdr:col>1</xdr:col>
                    <xdr:colOff>276225</xdr:colOff>
                    <xdr:row>26</xdr:row>
                    <xdr:rowOff>85725</xdr:rowOff>
                  </from>
                  <to>
                    <xdr:col>2</xdr:col>
                    <xdr:colOff>485775</xdr:colOff>
                    <xdr:row>27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09" r:id="rId15" name="Option Button 13">
              <controlPr defaultSize="0" autoFill="0" autoLine="0" autoPict="0">
                <anchor moveWithCells="1">
                  <from>
                    <xdr:col>1</xdr:col>
                    <xdr:colOff>276225</xdr:colOff>
                    <xdr:row>27</xdr:row>
                    <xdr:rowOff>114300</xdr:rowOff>
                  </from>
                  <to>
                    <xdr:col>2</xdr:col>
                    <xdr:colOff>485775</xdr:colOff>
                    <xdr:row>27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10" r:id="rId16" name="Option Button 14">
              <controlPr defaultSize="0" autoFill="0" autoLine="0" autoPict="0">
                <anchor moveWithCells="1">
                  <from>
                    <xdr:col>1</xdr:col>
                    <xdr:colOff>276225</xdr:colOff>
                    <xdr:row>27</xdr:row>
                    <xdr:rowOff>333375</xdr:rowOff>
                  </from>
                  <to>
                    <xdr:col>2</xdr:col>
                    <xdr:colOff>485775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11" r:id="rId17" name="Option Button 15">
              <controlPr defaultSize="0" autoFill="0" autoLine="0" autoPict="0">
                <anchor moveWithCells="1">
                  <from>
                    <xdr:col>1</xdr:col>
                    <xdr:colOff>276225</xdr:colOff>
                    <xdr:row>28</xdr:row>
                    <xdr:rowOff>171450</xdr:rowOff>
                  </from>
                  <to>
                    <xdr:col>2</xdr:col>
                    <xdr:colOff>485775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12" r:id="rId18" name="Option Button 16">
              <controlPr defaultSize="0" autoFill="0" autoLine="0" autoPict="0">
                <anchor moveWithCells="1">
                  <from>
                    <xdr:col>1</xdr:col>
                    <xdr:colOff>276225</xdr:colOff>
                    <xdr:row>30</xdr:row>
                    <xdr:rowOff>9525</xdr:rowOff>
                  </from>
                  <to>
                    <xdr:col>2</xdr:col>
                    <xdr:colOff>485775</xdr:colOff>
                    <xdr:row>31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13" r:id="rId19" name="Option Button 17">
              <controlPr defaultSize="0" autoFill="0" autoLine="0" autoPict="0">
                <anchor moveWithCells="1">
                  <from>
                    <xdr:col>1</xdr:col>
                    <xdr:colOff>276225</xdr:colOff>
                    <xdr:row>31</xdr:row>
                    <xdr:rowOff>38100</xdr:rowOff>
                  </from>
                  <to>
                    <xdr:col>2</xdr:col>
                    <xdr:colOff>485775</xdr:colOff>
                    <xdr:row>32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14" r:id="rId20" name="Option Button 18">
              <controlPr defaultSize="0" autoFill="0" autoLine="0" autoPict="0">
                <anchor moveWithCells="1">
                  <from>
                    <xdr:col>1</xdr:col>
                    <xdr:colOff>276225</xdr:colOff>
                    <xdr:row>32</xdr:row>
                    <xdr:rowOff>66675</xdr:rowOff>
                  </from>
                  <to>
                    <xdr:col>2</xdr:col>
                    <xdr:colOff>485775</xdr:colOff>
                    <xdr:row>33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15" r:id="rId21" name="Group Box 19">
              <controlPr defaultSize="0" autoFill="0" autoPict="0">
                <anchor moveWithCells="1">
                  <from>
                    <xdr:col>1</xdr:col>
                    <xdr:colOff>9525</xdr:colOff>
                    <xdr:row>35</xdr:row>
                    <xdr:rowOff>142875</xdr:rowOff>
                  </from>
                  <to>
                    <xdr:col>2</xdr:col>
                    <xdr:colOff>571500</xdr:colOff>
                    <xdr:row>45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16" r:id="rId22" name="Option Button 20">
              <controlPr defaultSize="0" autoFill="0" autoLine="0" autoPict="0">
                <anchor moveWithCells="1">
                  <from>
                    <xdr:col>1</xdr:col>
                    <xdr:colOff>276225</xdr:colOff>
                    <xdr:row>36</xdr:row>
                    <xdr:rowOff>142875</xdr:rowOff>
                  </from>
                  <to>
                    <xdr:col>2</xdr:col>
                    <xdr:colOff>485775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17" r:id="rId23" name="Option Button 21">
              <controlPr defaultSize="0" autoFill="0" autoLine="0" autoPict="0">
                <anchor moveWithCells="1">
                  <from>
                    <xdr:col>1</xdr:col>
                    <xdr:colOff>276225</xdr:colOff>
                    <xdr:row>37</xdr:row>
                    <xdr:rowOff>161925</xdr:rowOff>
                  </from>
                  <to>
                    <xdr:col>2</xdr:col>
                    <xdr:colOff>485775</xdr:colOff>
                    <xdr:row>38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18" r:id="rId24" name="Option Button 22">
              <controlPr defaultSize="0" autoFill="0" autoLine="0" autoPict="0">
                <anchor moveWithCells="1">
                  <from>
                    <xdr:col>1</xdr:col>
                    <xdr:colOff>276225</xdr:colOff>
                    <xdr:row>38</xdr:row>
                    <xdr:rowOff>180975</xdr:rowOff>
                  </from>
                  <to>
                    <xdr:col>2</xdr:col>
                    <xdr:colOff>485775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19" r:id="rId25" name="Option Button 23">
              <controlPr defaultSize="0" autoFill="0" autoLine="0" autoPict="0">
                <anchor moveWithCells="1">
                  <from>
                    <xdr:col>1</xdr:col>
                    <xdr:colOff>276225</xdr:colOff>
                    <xdr:row>39</xdr:row>
                    <xdr:rowOff>9525</xdr:rowOff>
                  </from>
                  <to>
                    <xdr:col>2</xdr:col>
                    <xdr:colOff>485775</xdr:colOff>
                    <xdr:row>40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20" r:id="rId26" name="Option Button 24">
              <controlPr defaultSize="0" autoFill="0" autoLine="0" autoPict="0">
                <anchor moveWithCells="1">
                  <from>
                    <xdr:col>1</xdr:col>
                    <xdr:colOff>276225</xdr:colOff>
                    <xdr:row>40</xdr:row>
                    <xdr:rowOff>28575</xdr:rowOff>
                  </from>
                  <to>
                    <xdr:col>2</xdr:col>
                    <xdr:colOff>485775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21" r:id="rId27" name="Option Button 25">
              <controlPr defaultSize="0" autoFill="0" autoLine="0" autoPict="0">
                <anchor moveWithCells="1">
                  <from>
                    <xdr:col>1</xdr:col>
                    <xdr:colOff>276225</xdr:colOff>
                    <xdr:row>41</xdr:row>
                    <xdr:rowOff>57150</xdr:rowOff>
                  </from>
                  <to>
                    <xdr:col>2</xdr:col>
                    <xdr:colOff>485775</xdr:colOff>
                    <xdr:row>42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22" r:id="rId28" name="Option Button 26">
              <controlPr defaultSize="0" autoFill="0" autoLine="0" autoPict="0">
                <anchor moveWithCells="1">
                  <from>
                    <xdr:col>1</xdr:col>
                    <xdr:colOff>276225</xdr:colOff>
                    <xdr:row>42</xdr:row>
                    <xdr:rowOff>76200</xdr:rowOff>
                  </from>
                  <to>
                    <xdr:col>2</xdr:col>
                    <xdr:colOff>485775</xdr:colOff>
                    <xdr:row>43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23" r:id="rId29" name="Option Button 27">
              <controlPr defaultSize="0" autoFill="0" autoLine="0" autoPict="0">
                <anchor moveWithCells="1">
                  <from>
                    <xdr:col>1</xdr:col>
                    <xdr:colOff>276225</xdr:colOff>
                    <xdr:row>43</xdr:row>
                    <xdr:rowOff>95250</xdr:rowOff>
                  </from>
                  <to>
                    <xdr:col>2</xdr:col>
                    <xdr:colOff>485775</xdr:colOff>
                    <xdr:row>44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24" r:id="rId30" name="Group Box 28">
              <controlPr defaultSize="0" autoFill="0" autoPict="0">
                <anchor moveWithCells="1">
                  <from>
                    <xdr:col>4</xdr:col>
                    <xdr:colOff>0</xdr:colOff>
                    <xdr:row>13</xdr:row>
                    <xdr:rowOff>19050</xdr:rowOff>
                  </from>
                  <to>
                    <xdr:col>5</xdr:col>
                    <xdr:colOff>561975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25" r:id="rId31" name="Option Button 29">
              <controlPr defaultSize="0" autoFill="0" autoLine="0" autoPict="0">
                <anchor moveWithCells="1">
                  <from>
                    <xdr:col>4</xdr:col>
                    <xdr:colOff>276225</xdr:colOff>
                    <xdr:row>14</xdr:row>
                    <xdr:rowOff>28575</xdr:rowOff>
                  </from>
                  <to>
                    <xdr:col>5</xdr:col>
                    <xdr:colOff>485775</xdr:colOff>
                    <xdr:row>15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26" r:id="rId32" name="Option Button 30">
              <controlPr defaultSize="0" autoFill="0" autoLine="0" autoPict="0">
                <anchor moveWithCells="1">
                  <from>
                    <xdr:col>4</xdr:col>
                    <xdr:colOff>276225</xdr:colOff>
                    <xdr:row>15</xdr:row>
                    <xdr:rowOff>47625</xdr:rowOff>
                  </from>
                  <to>
                    <xdr:col>5</xdr:col>
                    <xdr:colOff>485775</xdr:colOff>
                    <xdr:row>16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27" r:id="rId33" name="Option Button 31">
              <controlPr defaultSize="0" autoFill="0" autoLine="0" autoPict="0">
                <anchor moveWithCells="1">
                  <from>
                    <xdr:col>4</xdr:col>
                    <xdr:colOff>276225</xdr:colOff>
                    <xdr:row>16</xdr:row>
                    <xdr:rowOff>66675</xdr:rowOff>
                  </from>
                  <to>
                    <xdr:col>5</xdr:col>
                    <xdr:colOff>485775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28" r:id="rId34" name="Option Button 32">
              <controlPr defaultSize="0" autoFill="0" autoLine="0" autoPict="0">
                <anchor moveWithCells="1">
                  <from>
                    <xdr:col>4</xdr:col>
                    <xdr:colOff>276225</xdr:colOff>
                    <xdr:row>16</xdr:row>
                    <xdr:rowOff>285750</xdr:rowOff>
                  </from>
                  <to>
                    <xdr:col>5</xdr:col>
                    <xdr:colOff>485775</xdr:colOff>
                    <xdr:row>17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29" r:id="rId35" name="Option Button 33">
              <controlPr defaultSize="0" autoFill="0" autoLine="0" autoPict="0">
                <anchor moveWithCells="1">
                  <from>
                    <xdr:col>4</xdr:col>
                    <xdr:colOff>276225</xdr:colOff>
                    <xdr:row>17</xdr:row>
                    <xdr:rowOff>114300</xdr:rowOff>
                  </from>
                  <to>
                    <xdr:col>5</xdr:col>
                    <xdr:colOff>485775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30" r:id="rId36" name="Option Button 34">
              <controlPr defaultSize="0" autoFill="0" autoLine="0" autoPict="0">
                <anchor moveWithCells="1">
                  <from>
                    <xdr:col>4</xdr:col>
                    <xdr:colOff>276225</xdr:colOff>
                    <xdr:row>18</xdr:row>
                    <xdr:rowOff>133350</xdr:rowOff>
                  </from>
                  <to>
                    <xdr:col>5</xdr:col>
                    <xdr:colOff>485775</xdr:colOff>
                    <xdr:row>19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31" r:id="rId37" name="Option Button 35">
              <controlPr defaultSize="0" autoFill="0" autoLine="0" autoPict="0">
                <anchor moveWithCells="1">
                  <from>
                    <xdr:col>4</xdr:col>
                    <xdr:colOff>276225</xdr:colOff>
                    <xdr:row>19</xdr:row>
                    <xdr:rowOff>152400</xdr:rowOff>
                  </from>
                  <to>
                    <xdr:col>5</xdr:col>
                    <xdr:colOff>485775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32" r:id="rId38" name="Option Button 36">
              <controlPr defaultSize="0" autoFill="0" autoLine="0" autoPict="0">
                <anchor moveWithCells="1">
                  <from>
                    <xdr:col>4</xdr:col>
                    <xdr:colOff>276225</xdr:colOff>
                    <xdr:row>20</xdr:row>
                    <xdr:rowOff>171450</xdr:rowOff>
                  </from>
                  <to>
                    <xdr:col>5</xdr:col>
                    <xdr:colOff>485775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33" r:id="rId39" name="Group Box 37">
              <controlPr defaultSize="0" autoFill="0" autoPict="0">
                <anchor moveWithCells="1">
                  <from>
                    <xdr:col>4</xdr:col>
                    <xdr:colOff>0</xdr:colOff>
                    <xdr:row>24</xdr:row>
                    <xdr:rowOff>47625</xdr:rowOff>
                  </from>
                  <to>
                    <xdr:col>5</xdr:col>
                    <xdr:colOff>571500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34" r:id="rId40" name="Option Button 38">
              <controlPr defaultSize="0" autoFill="0" autoLine="0" autoPict="0">
                <anchor moveWithCells="1">
                  <from>
                    <xdr:col>4</xdr:col>
                    <xdr:colOff>276225</xdr:colOff>
                    <xdr:row>25</xdr:row>
                    <xdr:rowOff>47625</xdr:rowOff>
                  </from>
                  <to>
                    <xdr:col>5</xdr:col>
                    <xdr:colOff>485775</xdr:colOff>
                    <xdr:row>26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35" r:id="rId41" name="Option Button 39">
              <controlPr defaultSize="0" autoFill="0" autoLine="0" autoPict="0">
                <anchor moveWithCells="1">
                  <from>
                    <xdr:col>4</xdr:col>
                    <xdr:colOff>276225</xdr:colOff>
                    <xdr:row>26</xdr:row>
                    <xdr:rowOff>76200</xdr:rowOff>
                  </from>
                  <to>
                    <xdr:col>5</xdr:col>
                    <xdr:colOff>485775</xdr:colOff>
                    <xdr:row>27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36" r:id="rId42" name="Option Button 40">
              <controlPr defaultSize="0" autoFill="0" autoLine="0" autoPict="0">
                <anchor moveWithCells="1">
                  <from>
                    <xdr:col>4</xdr:col>
                    <xdr:colOff>276225</xdr:colOff>
                    <xdr:row>27</xdr:row>
                    <xdr:rowOff>104775</xdr:rowOff>
                  </from>
                  <to>
                    <xdr:col>5</xdr:col>
                    <xdr:colOff>485775</xdr:colOff>
                    <xdr:row>27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37" r:id="rId43" name="Option Button 41">
              <controlPr defaultSize="0" autoFill="0" autoLine="0" autoPict="0">
                <anchor moveWithCells="1">
                  <from>
                    <xdr:col>4</xdr:col>
                    <xdr:colOff>276225</xdr:colOff>
                    <xdr:row>27</xdr:row>
                    <xdr:rowOff>323850</xdr:rowOff>
                  </from>
                  <to>
                    <xdr:col>5</xdr:col>
                    <xdr:colOff>485775</xdr:colOff>
                    <xdr:row>28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38" r:id="rId44" name="Option Button 42">
              <controlPr defaultSize="0" autoFill="0" autoLine="0" autoPict="0">
                <anchor moveWithCells="1">
                  <from>
                    <xdr:col>4</xdr:col>
                    <xdr:colOff>276225</xdr:colOff>
                    <xdr:row>28</xdr:row>
                    <xdr:rowOff>161925</xdr:rowOff>
                  </from>
                  <to>
                    <xdr:col>5</xdr:col>
                    <xdr:colOff>485775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39" r:id="rId45" name="Option Button 43">
              <controlPr defaultSize="0" autoFill="0" autoLine="0" autoPict="0">
                <anchor moveWithCells="1">
                  <from>
                    <xdr:col>4</xdr:col>
                    <xdr:colOff>276225</xdr:colOff>
                    <xdr:row>29</xdr:row>
                    <xdr:rowOff>190500</xdr:rowOff>
                  </from>
                  <to>
                    <xdr:col>5</xdr:col>
                    <xdr:colOff>485775</xdr:colOff>
                    <xdr:row>31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40" r:id="rId46" name="Option Button 44">
              <controlPr defaultSize="0" autoFill="0" autoLine="0" autoPict="0">
                <anchor moveWithCells="1">
                  <from>
                    <xdr:col>4</xdr:col>
                    <xdr:colOff>276225</xdr:colOff>
                    <xdr:row>31</xdr:row>
                    <xdr:rowOff>28575</xdr:rowOff>
                  </from>
                  <to>
                    <xdr:col>5</xdr:col>
                    <xdr:colOff>485775</xdr:colOff>
                    <xdr:row>32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41" r:id="rId47" name="Option Button 45">
              <controlPr defaultSize="0" autoFill="0" autoLine="0" autoPict="0">
                <anchor moveWithCells="1">
                  <from>
                    <xdr:col>4</xdr:col>
                    <xdr:colOff>276225</xdr:colOff>
                    <xdr:row>32</xdr:row>
                    <xdr:rowOff>57150</xdr:rowOff>
                  </from>
                  <to>
                    <xdr:col>5</xdr:col>
                    <xdr:colOff>485775</xdr:colOff>
                    <xdr:row>33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42" r:id="rId48" name="Group Box 46">
              <controlPr defaultSize="0" autoFill="0" autoPict="0">
                <anchor moveWithCells="1">
                  <from>
                    <xdr:col>4</xdr:col>
                    <xdr:colOff>9525</xdr:colOff>
                    <xdr:row>35</xdr:row>
                    <xdr:rowOff>133350</xdr:rowOff>
                  </from>
                  <to>
                    <xdr:col>5</xdr:col>
                    <xdr:colOff>571500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43" r:id="rId49" name="Option Button 47">
              <controlPr defaultSize="0" autoFill="0" autoLine="0" autoPict="0">
                <anchor moveWithCells="1">
                  <from>
                    <xdr:col>4</xdr:col>
                    <xdr:colOff>276225</xdr:colOff>
                    <xdr:row>36</xdr:row>
                    <xdr:rowOff>133350</xdr:rowOff>
                  </from>
                  <to>
                    <xdr:col>5</xdr:col>
                    <xdr:colOff>485775</xdr:colOff>
                    <xdr:row>37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44" r:id="rId50" name="Option Button 48">
              <controlPr defaultSize="0" autoFill="0" autoLine="0" autoPict="0">
                <anchor moveWithCells="1">
                  <from>
                    <xdr:col>4</xdr:col>
                    <xdr:colOff>276225</xdr:colOff>
                    <xdr:row>37</xdr:row>
                    <xdr:rowOff>152400</xdr:rowOff>
                  </from>
                  <to>
                    <xdr:col>5</xdr:col>
                    <xdr:colOff>485775</xdr:colOff>
                    <xdr:row>38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45" r:id="rId51" name="Option Button 49">
              <controlPr defaultSize="0" autoFill="0" autoLine="0" autoPict="0">
                <anchor moveWithCells="1">
                  <from>
                    <xdr:col>4</xdr:col>
                    <xdr:colOff>276225</xdr:colOff>
                    <xdr:row>38</xdr:row>
                    <xdr:rowOff>171450</xdr:rowOff>
                  </from>
                  <to>
                    <xdr:col>5</xdr:col>
                    <xdr:colOff>485775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46" r:id="rId52" name="Option Button 50">
              <controlPr defaultSize="0" autoFill="0" autoLine="0" autoPict="0">
                <anchor moveWithCells="1">
                  <from>
                    <xdr:col>4</xdr:col>
                    <xdr:colOff>276225</xdr:colOff>
                    <xdr:row>39</xdr:row>
                    <xdr:rowOff>0</xdr:rowOff>
                  </from>
                  <to>
                    <xdr:col>5</xdr:col>
                    <xdr:colOff>485775</xdr:colOff>
                    <xdr:row>40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47" r:id="rId53" name="Option Button 51">
              <controlPr defaultSize="0" autoFill="0" autoLine="0" autoPict="0">
                <anchor moveWithCells="1">
                  <from>
                    <xdr:col>4</xdr:col>
                    <xdr:colOff>276225</xdr:colOff>
                    <xdr:row>40</xdr:row>
                    <xdr:rowOff>28575</xdr:rowOff>
                  </from>
                  <to>
                    <xdr:col>5</xdr:col>
                    <xdr:colOff>485775</xdr:colOff>
                    <xdr:row>41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48" r:id="rId54" name="Option Button 52">
              <controlPr defaultSize="0" autoFill="0" autoLine="0" autoPict="0">
                <anchor moveWithCells="1">
                  <from>
                    <xdr:col>4</xdr:col>
                    <xdr:colOff>276225</xdr:colOff>
                    <xdr:row>41</xdr:row>
                    <xdr:rowOff>47625</xdr:rowOff>
                  </from>
                  <to>
                    <xdr:col>5</xdr:col>
                    <xdr:colOff>485775</xdr:colOff>
                    <xdr:row>42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49" r:id="rId55" name="Option Button 53">
              <controlPr defaultSize="0" autoFill="0" autoLine="0" autoPict="0">
                <anchor moveWithCells="1">
                  <from>
                    <xdr:col>4</xdr:col>
                    <xdr:colOff>276225</xdr:colOff>
                    <xdr:row>42</xdr:row>
                    <xdr:rowOff>66675</xdr:rowOff>
                  </from>
                  <to>
                    <xdr:col>5</xdr:col>
                    <xdr:colOff>485775</xdr:colOff>
                    <xdr:row>43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50" r:id="rId56" name="Option Button 54">
              <controlPr defaultSize="0" autoFill="0" autoLine="0" autoPict="0">
                <anchor moveWithCells="1">
                  <from>
                    <xdr:col>4</xdr:col>
                    <xdr:colOff>276225</xdr:colOff>
                    <xdr:row>43</xdr:row>
                    <xdr:rowOff>85725</xdr:rowOff>
                  </from>
                  <to>
                    <xdr:col>5</xdr:col>
                    <xdr:colOff>485775</xdr:colOff>
                    <xdr:row>44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51" r:id="rId57" name="Check Box 55">
              <controlPr defaultSize="0" autoFill="0" autoLine="0" autoPict="0">
                <anchor moveWithCells="1">
                  <from>
                    <xdr:col>9</xdr:col>
                    <xdr:colOff>114300</xdr:colOff>
                    <xdr:row>13</xdr:row>
                    <xdr:rowOff>161925</xdr:rowOff>
                  </from>
                  <to>
                    <xdr:col>9</xdr:col>
                    <xdr:colOff>323850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52" r:id="rId58" name="Check Box 56">
              <controlPr defaultSize="0" autoFill="0" autoLine="0" autoPict="0">
                <anchor moveWithCells="1">
                  <from>
                    <xdr:col>9</xdr:col>
                    <xdr:colOff>114300</xdr:colOff>
                    <xdr:row>14</xdr:row>
                    <xdr:rowOff>161925</xdr:rowOff>
                  </from>
                  <to>
                    <xdr:col>9</xdr:col>
                    <xdr:colOff>323850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53" r:id="rId59" name="Check Box 57">
              <controlPr defaultSize="0" autoFill="0" autoLine="0" autoPict="0">
                <anchor moveWithCells="1">
                  <from>
                    <xdr:col>9</xdr:col>
                    <xdr:colOff>114300</xdr:colOff>
                    <xdr:row>15</xdr:row>
                    <xdr:rowOff>161925</xdr:rowOff>
                  </from>
                  <to>
                    <xdr:col>9</xdr:col>
                    <xdr:colOff>323850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54" r:id="rId60" name="Check Box 58">
              <controlPr defaultSize="0" autoFill="0" autoLine="0" autoPict="0">
                <anchor moveWithCells="1">
                  <from>
                    <xdr:col>9</xdr:col>
                    <xdr:colOff>114300</xdr:colOff>
                    <xdr:row>16</xdr:row>
                    <xdr:rowOff>161925</xdr:rowOff>
                  </from>
                  <to>
                    <xdr:col>9</xdr:col>
                    <xdr:colOff>323850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56" r:id="rId61" name="Check Box 60">
              <controlPr defaultSize="0" autoFill="0" autoLine="0" autoPict="0">
                <anchor moveWithCells="1">
                  <from>
                    <xdr:col>9</xdr:col>
                    <xdr:colOff>66675</xdr:colOff>
                    <xdr:row>24</xdr:row>
                    <xdr:rowOff>171450</xdr:rowOff>
                  </from>
                  <to>
                    <xdr:col>9</xdr:col>
                    <xdr:colOff>276225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57" r:id="rId62" name="Check Box 61">
              <controlPr defaultSize="0" autoFill="0" autoLine="0" autoPict="0">
                <anchor moveWithCells="1">
                  <from>
                    <xdr:col>9</xdr:col>
                    <xdr:colOff>66675</xdr:colOff>
                    <xdr:row>25</xdr:row>
                    <xdr:rowOff>190500</xdr:rowOff>
                  </from>
                  <to>
                    <xdr:col>9</xdr:col>
                    <xdr:colOff>276225</xdr:colOff>
                    <xdr:row>27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58" r:id="rId63" name="Check Box 62">
              <controlPr defaultSize="0" autoFill="0" autoLine="0" autoPict="0">
                <anchor moveWithCells="1">
                  <from>
                    <xdr:col>9</xdr:col>
                    <xdr:colOff>66675</xdr:colOff>
                    <xdr:row>27</xdr:row>
                    <xdr:rowOff>9525</xdr:rowOff>
                  </from>
                  <to>
                    <xdr:col>9</xdr:col>
                    <xdr:colOff>276225</xdr:colOff>
                    <xdr:row>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59" r:id="rId64" name="Check Box 63">
              <controlPr defaultSize="0" autoFill="0" autoLine="0" autoPict="0">
                <anchor moveWithCells="1">
                  <from>
                    <xdr:col>9</xdr:col>
                    <xdr:colOff>66675</xdr:colOff>
                    <xdr:row>28</xdr:row>
                    <xdr:rowOff>28575</xdr:rowOff>
                  </from>
                  <to>
                    <xdr:col>9</xdr:col>
                    <xdr:colOff>276225</xdr:colOff>
                    <xdr:row>29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60" r:id="rId65" name="Check Box 64">
              <controlPr defaultSize="0" autoFill="0" autoLine="0" autoPict="0">
                <anchor moveWithCells="1">
                  <from>
                    <xdr:col>9</xdr:col>
                    <xdr:colOff>66675</xdr:colOff>
                    <xdr:row>29</xdr:row>
                    <xdr:rowOff>38100</xdr:rowOff>
                  </from>
                  <to>
                    <xdr:col>9</xdr:col>
                    <xdr:colOff>276225</xdr:colOff>
                    <xdr:row>30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61" r:id="rId66" name="Check Box 65">
              <controlPr defaultSize="0" autoFill="0" autoLine="0" autoPict="0">
                <anchor moveWithCells="1">
                  <from>
                    <xdr:col>9</xdr:col>
                    <xdr:colOff>38100</xdr:colOff>
                    <xdr:row>35</xdr:row>
                    <xdr:rowOff>161925</xdr:rowOff>
                  </from>
                  <to>
                    <xdr:col>9</xdr:col>
                    <xdr:colOff>247650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62" r:id="rId67" name="Check Box 66">
              <controlPr defaultSize="0" autoFill="0" autoLine="0" autoPict="0">
                <anchor moveWithCells="1">
                  <from>
                    <xdr:col>9</xdr:col>
                    <xdr:colOff>38100</xdr:colOff>
                    <xdr:row>36</xdr:row>
                    <xdr:rowOff>161925</xdr:rowOff>
                  </from>
                  <to>
                    <xdr:col>9</xdr:col>
                    <xdr:colOff>247650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63" r:id="rId68" name="Check Box 67">
              <controlPr defaultSize="0" autoFill="0" autoLine="0" autoPict="0">
                <anchor moveWithCells="1">
                  <from>
                    <xdr:col>9</xdr:col>
                    <xdr:colOff>38100</xdr:colOff>
                    <xdr:row>37</xdr:row>
                    <xdr:rowOff>161925</xdr:rowOff>
                  </from>
                  <to>
                    <xdr:col>9</xdr:col>
                    <xdr:colOff>247650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64" r:id="rId69" name="Check Box 68">
              <controlPr defaultSize="0" autoFill="0" autoLine="0" autoPict="0">
                <anchor moveWithCells="1">
                  <from>
                    <xdr:col>9</xdr:col>
                    <xdr:colOff>38100</xdr:colOff>
                    <xdr:row>38</xdr:row>
                    <xdr:rowOff>152400</xdr:rowOff>
                  </from>
                  <to>
                    <xdr:col>9</xdr:col>
                    <xdr:colOff>247650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65" r:id="rId70" name="Check Box 69">
              <controlPr defaultSize="0" autoFill="0" autoLine="0" autoPict="0">
                <anchor moveWithCells="1">
                  <from>
                    <xdr:col>9</xdr:col>
                    <xdr:colOff>38100</xdr:colOff>
                    <xdr:row>39</xdr:row>
                    <xdr:rowOff>152400</xdr:rowOff>
                  </from>
                  <to>
                    <xdr:col>9</xdr:col>
                    <xdr:colOff>247650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66" r:id="rId71" name="Check Box 70">
              <controlPr defaultSize="0" autoFill="0" autoLine="0" autoPict="0">
                <anchor moveWithCells="1">
                  <from>
                    <xdr:col>14</xdr:col>
                    <xdr:colOff>104775</xdr:colOff>
                    <xdr:row>13</xdr:row>
                    <xdr:rowOff>171450</xdr:rowOff>
                  </from>
                  <to>
                    <xdr:col>14</xdr:col>
                    <xdr:colOff>314325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67" r:id="rId72" name="Check Box 71">
              <controlPr defaultSize="0" autoFill="0" autoLine="0" autoPict="0">
                <anchor moveWithCells="1">
                  <from>
                    <xdr:col>14</xdr:col>
                    <xdr:colOff>104775</xdr:colOff>
                    <xdr:row>14</xdr:row>
                    <xdr:rowOff>171450</xdr:rowOff>
                  </from>
                  <to>
                    <xdr:col>14</xdr:col>
                    <xdr:colOff>314325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68" r:id="rId73" name="Check Box 72">
              <controlPr defaultSize="0" autoFill="0" autoLine="0" autoPict="0">
                <anchor moveWithCells="1">
                  <from>
                    <xdr:col>14</xdr:col>
                    <xdr:colOff>104775</xdr:colOff>
                    <xdr:row>15</xdr:row>
                    <xdr:rowOff>171450</xdr:rowOff>
                  </from>
                  <to>
                    <xdr:col>14</xdr:col>
                    <xdr:colOff>314325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69" r:id="rId74" name="Check Box 73">
              <controlPr defaultSize="0" autoFill="0" autoLine="0" autoPict="0">
                <anchor moveWithCells="1">
                  <from>
                    <xdr:col>14</xdr:col>
                    <xdr:colOff>104775</xdr:colOff>
                    <xdr:row>16</xdr:row>
                    <xdr:rowOff>171450</xdr:rowOff>
                  </from>
                  <to>
                    <xdr:col>14</xdr:col>
                    <xdr:colOff>314325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70" r:id="rId75" name="Check Box 74">
              <controlPr defaultSize="0" autoFill="0" autoLine="0" autoPict="0">
                <anchor moveWithCells="1">
                  <from>
                    <xdr:col>14</xdr:col>
                    <xdr:colOff>104775</xdr:colOff>
                    <xdr:row>17</xdr:row>
                    <xdr:rowOff>171450</xdr:rowOff>
                  </from>
                  <to>
                    <xdr:col>14</xdr:col>
                    <xdr:colOff>314325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71" r:id="rId76" name="Check Box 75">
              <controlPr defaultSize="0" autoFill="0" autoLine="0" autoPict="0">
                <anchor moveWithCells="1">
                  <from>
                    <xdr:col>14</xdr:col>
                    <xdr:colOff>104775</xdr:colOff>
                    <xdr:row>24</xdr:row>
                    <xdr:rowOff>171450</xdr:rowOff>
                  </from>
                  <to>
                    <xdr:col>14</xdr:col>
                    <xdr:colOff>314325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72" r:id="rId77" name="Check Box 76">
              <controlPr defaultSize="0" autoFill="0" autoLine="0" autoPict="0">
                <anchor moveWithCells="1">
                  <from>
                    <xdr:col>14</xdr:col>
                    <xdr:colOff>104775</xdr:colOff>
                    <xdr:row>25</xdr:row>
                    <xdr:rowOff>171450</xdr:rowOff>
                  </from>
                  <to>
                    <xdr:col>14</xdr:col>
                    <xdr:colOff>314325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73" r:id="rId78" name="Check Box 77">
              <controlPr defaultSize="0" autoFill="0" autoLine="0" autoPict="0">
                <anchor moveWithCells="1">
                  <from>
                    <xdr:col>14</xdr:col>
                    <xdr:colOff>104775</xdr:colOff>
                    <xdr:row>26</xdr:row>
                    <xdr:rowOff>171450</xdr:rowOff>
                  </from>
                  <to>
                    <xdr:col>14</xdr:col>
                    <xdr:colOff>314325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74" r:id="rId79" name="Check Box 78">
              <controlPr defaultSize="0" autoFill="0" autoLine="0" autoPict="0">
                <anchor moveWithCells="1">
                  <from>
                    <xdr:col>14</xdr:col>
                    <xdr:colOff>104775</xdr:colOff>
                    <xdr:row>27</xdr:row>
                    <xdr:rowOff>171450</xdr:rowOff>
                  </from>
                  <to>
                    <xdr:col>14</xdr:col>
                    <xdr:colOff>314325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75" r:id="rId80" name="Check Box 79">
              <controlPr defaultSize="0" autoFill="0" autoLine="0" autoPict="0">
                <anchor moveWithCells="1">
                  <from>
                    <xdr:col>14</xdr:col>
                    <xdr:colOff>104775</xdr:colOff>
                    <xdr:row>28</xdr:row>
                    <xdr:rowOff>171450</xdr:rowOff>
                  </from>
                  <to>
                    <xdr:col>14</xdr:col>
                    <xdr:colOff>314325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76" r:id="rId81" name="Check Box 80">
              <controlPr defaultSize="0" autoFill="0" autoLine="0" autoPict="0">
                <anchor moveWithCells="1">
                  <from>
                    <xdr:col>14</xdr:col>
                    <xdr:colOff>104775</xdr:colOff>
                    <xdr:row>35</xdr:row>
                    <xdr:rowOff>171450</xdr:rowOff>
                  </from>
                  <to>
                    <xdr:col>14</xdr:col>
                    <xdr:colOff>314325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77" r:id="rId82" name="Check Box 81">
              <controlPr defaultSize="0" autoFill="0" autoLine="0" autoPict="0">
                <anchor moveWithCells="1">
                  <from>
                    <xdr:col>14</xdr:col>
                    <xdr:colOff>104775</xdr:colOff>
                    <xdr:row>36</xdr:row>
                    <xdr:rowOff>171450</xdr:rowOff>
                  </from>
                  <to>
                    <xdr:col>14</xdr:col>
                    <xdr:colOff>314325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78" r:id="rId83" name="Check Box 82">
              <controlPr defaultSize="0" autoFill="0" autoLine="0" autoPict="0">
                <anchor moveWithCells="1">
                  <from>
                    <xdr:col>14</xdr:col>
                    <xdr:colOff>104775</xdr:colOff>
                    <xdr:row>37</xdr:row>
                    <xdr:rowOff>171450</xdr:rowOff>
                  </from>
                  <to>
                    <xdr:col>14</xdr:col>
                    <xdr:colOff>314325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79" r:id="rId84" name="Check Box 83">
              <controlPr defaultSize="0" autoFill="0" autoLine="0" autoPict="0">
                <anchor moveWithCells="1">
                  <from>
                    <xdr:col>14</xdr:col>
                    <xdr:colOff>104775</xdr:colOff>
                    <xdr:row>38</xdr:row>
                    <xdr:rowOff>171450</xdr:rowOff>
                  </from>
                  <to>
                    <xdr:col>14</xdr:col>
                    <xdr:colOff>314325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80" r:id="rId85" name="Check Box 84">
              <controlPr defaultSize="0" autoFill="0" autoLine="0" autoPict="0">
                <anchor moveWithCells="1">
                  <from>
                    <xdr:col>14</xdr:col>
                    <xdr:colOff>104775</xdr:colOff>
                    <xdr:row>39</xdr:row>
                    <xdr:rowOff>171450</xdr:rowOff>
                  </from>
                  <to>
                    <xdr:col>14</xdr:col>
                    <xdr:colOff>314325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81" r:id="rId86" name="Check Box 85">
              <controlPr defaultSize="0" autoFill="0" autoLine="0" autoPict="0">
                <anchor moveWithCells="1">
                  <from>
                    <xdr:col>19</xdr:col>
                    <xdr:colOff>95250</xdr:colOff>
                    <xdr:row>13</xdr:row>
                    <xdr:rowOff>171450</xdr:rowOff>
                  </from>
                  <to>
                    <xdr:col>19</xdr:col>
                    <xdr:colOff>304800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85" r:id="rId87" name="Check Box 89">
              <controlPr defaultSize="0" autoFill="0" autoLine="0" autoPict="0">
                <anchor moveWithCells="1">
                  <from>
                    <xdr:col>19</xdr:col>
                    <xdr:colOff>95250</xdr:colOff>
                    <xdr:row>24</xdr:row>
                    <xdr:rowOff>180975</xdr:rowOff>
                  </from>
                  <to>
                    <xdr:col>19</xdr:col>
                    <xdr:colOff>304800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96" r:id="rId88" name="Check Box 100">
              <controlPr defaultSize="0" autoFill="0" autoLine="0" autoPict="0">
                <anchor moveWithCells="1">
                  <from>
                    <xdr:col>9</xdr:col>
                    <xdr:colOff>114300</xdr:colOff>
                    <xdr:row>17</xdr:row>
                    <xdr:rowOff>161925</xdr:rowOff>
                  </from>
                  <to>
                    <xdr:col>11</xdr:col>
                    <xdr:colOff>19050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97" r:id="rId89" name="Check Box 101">
              <controlPr defaultSize="0" autoFill="0" autoLine="0" autoPict="0">
                <anchor moveWithCells="1">
                  <from>
                    <xdr:col>9</xdr:col>
                    <xdr:colOff>114300</xdr:colOff>
                    <xdr:row>18</xdr:row>
                    <xdr:rowOff>152400</xdr:rowOff>
                  </from>
                  <to>
                    <xdr:col>11</xdr:col>
                    <xdr:colOff>9525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98" r:id="rId90" name="Check Box 102">
              <controlPr defaultSize="0" autoFill="0" autoLine="0" autoPict="0">
                <anchor moveWithCells="1">
                  <from>
                    <xdr:col>9</xdr:col>
                    <xdr:colOff>114300</xdr:colOff>
                    <xdr:row>19</xdr:row>
                    <xdr:rowOff>152400</xdr:rowOff>
                  </from>
                  <to>
                    <xdr:col>10</xdr:col>
                    <xdr:colOff>38100</xdr:colOff>
                    <xdr:row>21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399" r:id="rId91" name="Check Box 103">
              <controlPr defaultSize="0" autoFill="0" autoLine="0" autoPict="0">
                <anchor moveWithCells="1">
                  <from>
                    <xdr:col>9</xdr:col>
                    <xdr:colOff>114300</xdr:colOff>
                    <xdr:row>20</xdr:row>
                    <xdr:rowOff>161925</xdr:rowOff>
                  </from>
                  <to>
                    <xdr:col>10</xdr:col>
                    <xdr:colOff>47625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00" r:id="rId92" name="Check Box 104">
              <controlPr defaultSize="0" autoFill="0" autoLine="0" autoPict="0">
                <anchor moveWithCells="1">
                  <from>
                    <xdr:col>9</xdr:col>
                    <xdr:colOff>66675</xdr:colOff>
                    <xdr:row>30</xdr:row>
                    <xdr:rowOff>57150</xdr:rowOff>
                  </from>
                  <to>
                    <xdr:col>10</xdr:col>
                    <xdr:colOff>57150</xdr:colOff>
                    <xdr:row>31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01" r:id="rId93" name="Check Box 105">
              <controlPr defaultSize="0" autoFill="0" autoLine="0" autoPict="0">
                <anchor moveWithCells="1">
                  <from>
                    <xdr:col>9</xdr:col>
                    <xdr:colOff>66675</xdr:colOff>
                    <xdr:row>31</xdr:row>
                    <xdr:rowOff>38100</xdr:rowOff>
                  </from>
                  <to>
                    <xdr:col>10</xdr:col>
                    <xdr:colOff>57150</xdr:colOff>
                    <xdr:row>32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02" r:id="rId94" name="Check Box 106">
              <controlPr defaultSize="0" autoFill="0" autoLine="0" autoPict="0">
                <anchor moveWithCells="1">
                  <from>
                    <xdr:col>9</xdr:col>
                    <xdr:colOff>66675</xdr:colOff>
                    <xdr:row>32</xdr:row>
                    <xdr:rowOff>28575</xdr:rowOff>
                  </from>
                  <to>
                    <xdr:col>10</xdr:col>
                    <xdr:colOff>57150</xdr:colOff>
                    <xdr:row>33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03" r:id="rId95" name="Check Box 107">
              <controlPr defaultSize="0" autoFill="0" autoLine="0" autoPict="0">
                <anchor moveWithCells="1">
                  <from>
                    <xdr:col>9</xdr:col>
                    <xdr:colOff>38100</xdr:colOff>
                    <xdr:row>40</xdr:row>
                    <xdr:rowOff>152400</xdr:rowOff>
                  </from>
                  <to>
                    <xdr:col>9</xdr:col>
                    <xdr:colOff>247650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04" r:id="rId96" name="Check Box 108">
              <controlPr defaultSize="0" autoFill="0" autoLine="0" autoPict="0">
                <anchor moveWithCells="1">
                  <from>
                    <xdr:col>9</xdr:col>
                    <xdr:colOff>38100</xdr:colOff>
                    <xdr:row>41</xdr:row>
                    <xdr:rowOff>152400</xdr:rowOff>
                  </from>
                  <to>
                    <xdr:col>9</xdr:col>
                    <xdr:colOff>247650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05" r:id="rId97" name="Check Box 109">
              <controlPr defaultSize="0" autoFill="0" autoLine="0" autoPict="0">
                <anchor moveWithCells="1">
                  <from>
                    <xdr:col>9</xdr:col>
                    <xdr:colOff>38100</xdr:colOff>
                    <xdr:row>42</xdr:row>
                    <xdr:rowOff>152400</xdr:rowOff>
                  </from>
                  <to>
                    <xdr:col>9</xdr:col>
                    <xdr:colOff>247650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06" r:id="rId98" name="Check Box 110">
              <controlPr defaultSize="0" autoFill="0" autoLine="0" autoPict="0">
                <anchor moveWithCells="1">
                  <from>
                    <xdr:col>19</xdr:col>
                    <xdr:colOff>95250</xdr:colOff>
                    <xdr:row>25</xdr:row>
                    <xdr:rowOff>161925</xdr:rowOff>
                  </from>
                  <to>
                    <xdr:col>19</xdr:col>
                    <xdr:colOff>304800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09" r:id="rId99" name="Check Box 113">
              <controlPr defaultSize="0" autoFill="0" autoLine="0" autoPict="0">
                <anchor moveWithCells="1">
                  <from>
                    <xdr:col>19</xdr:col>
                    <xdr:colOff>95250</xdr:colOff>
                    <xdr:row>26</xdr:row>
                    <xdr:rowOff>133350</xdr:rowOff>
                  </from>
                  <to>
                    <xdr:col>19</xdr:col>
                    <xdr:colOff>304800</xdr:colOff>
                    <xdr:row>27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10" r:id="rId100" name="Check Box 114">
              <controlPr defaultSize="0" autoFill="0" autoLine="0" autoPict="0">
                <anchor moveWithCells="1">
                  <from>
                    <xdr:col>19</xdr:col>
                    <xdr:colOff>95250</xdr:colOff>
                    <xdr:row>27</xdr:row>
                    <xdr:rowOff>161925</xdr:rowOff>
                  </from>
                  <to>
                    <xdr:col>19</xdr:col>
                    <xdr:colOff>304800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11" r:id="rId101" name="Check Box 115">
              <controlPr defaultSize="0" autoFill="0" autoLine="0" autoPict="0">
                <anchor moveWithCells="1">
                  <from>
                    <xdr:col>19</xdr:col>
                    <xdr:colOff>95250</xdr:colOff>
                    <xdr:row>14</xdr:row>
                    <xdr:rowOff>142875</xdr:rowOff>
                  </from>
                  <to>
                    <xdr:col>19</xdr:col>
                    <xdr:colOff>304800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12" r:id="rId102" name="Check Box 116">
              <controlPr defaultSize="0" autoFill="0" autoLine="0" autoPict="0">
                <anchor moveWithCells="1">
                  <from>
                    <xdr:col>19</xdr:col>
                    <xdr:colOff>95250</xdr:colOff>
                    <xdr:row>15</xdr:row>
                    <xdr:rowOff>133350</xdr:rowOff>
                  </from>
                  <to>
                    <xdr:col>19</xdr:col>
                    <xdr:colOff>304800</xdr:colOff>
                    <xdr:row>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13" r:id="rId103" name="Check Box 117">
              <controlPr defaultSize="0" autoFill="0" autoLine="0" autoPict="0">
                <anchor moveWithCells="1">
                  <from>
                    <xdr:col>19</xdr:col>
                    <xdr:colOff>95250</xdr:colOff>
                    <xdr:row>16</xdr:row>
                    <xdr:rowOff>180975</xdr:rowOff>
                  </from>
                  <to>
                    <xdr:col>19</xdr:col>
                    <xdr:colOff>304800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15" r:id="rId104" name="Check Box 119">
              <controlPr defaultSize="0" autoFill="0" autoLine="0" autoPict="0">
                <anchor moveWithCells="1">
                  <from>
                    <xdr:col>19</xdr:col>
                    <xdr:colOff>95250</xdr:colOff>
                    <xdr:row>37</xdr:row>
                    <xdr:rowOff>114300</xdr:rowOff>
                  </from>
                  <to>
                    <xdr:col>19</xdr:col>
                    <xdr:colOff>304800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16" r:id="rId105" name="Check Box 120">
              <controlPr defaultSize="0" autoFill="0" autoLine="0" autoPict="0">
                <anchor moveWithCells="1">
                  <from>
                    <xdr:col>19</xdr:col>
                    <xdr:colOff>95250</xdr:colOff>
                    <xdr:row>38</xdr:row>
                    <xdr:rowOff>114300</xdr:rowOff>
                  </from>
                  <to>
                    <xdr:col>19</xdr:col>
                    <xdr:colOff>304800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17" r:id="rId106" name="Check Box 121">
              <controlPr defaultSize="0" autoFill="0" autoLine="0" autoPict="0">
                <anchor moveWithCells="1">
                  <from>
                    <xdr:col>19</xdr:col>
                    <xdr:colOff>95250</xdr:colOff>
                    <xdr:row>35</xdr:row>
                    <xdr:rowOff>180975</xdr:rowOff>
                  </from>
                  <to>
                    <xdr:col>19</xdr:col>
                    <xdr:colOff>304800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418" r:id="rId107" name="Check Box 122">
              <controlPr defaultSize="0" autoFill="0" autoLine="0" autoPict="0">
                <anchor moveWithCells="1">
                  <from>
                    <xdr:col>19</xdr:col>
                    <xdr:colOff>95250</xdr:colOff>
                    <xdr:row>36</xdr:row>
                    <xdr:rowOff>142875</xdr:rowOff>
                  </from>
                  <to>
                    <xdr:col>19</xdr:col>
                    <xdr:colOff>304800</xdr:colOff>
                    <xdr:row>37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2C304-AF7E-4411-A176-36E177FD1BAF}">
  <sheetPr codeName="Sheet8"/>
  <dimension ref="B7:AN86"/>
  <sheetViews>
    <sheetView showGridLines="0" showRowColHeaders="0" zoomScale="85" zoomScaleNormal="85" workbookViewId="0"/>
  </sheetViews>
  <sheetFormatPr defaultColWidth="9.140625" defaultRowHeight="15" outlineLevelRow="1" outlineLevelCol="1" x14ac:dyDescent="0.25"/>
  <cols>
    <col min="1" max="1" width="3.5703125" customWidth="1"/>
    <col min="2" max="3" width="9.140625" customWidth="1"/>
    <col min="4" max="4" width="3.7109375" customWidth="1"/>
    <col min="5" max="6" width="9.140625" customWidth="1"/>
    <col min="7" max="7" width="3.42578125" customWidth="1"/>
    <col min="8" max="8" width="1.140625" customWidth="1"/>
    <col min="9" max="9" width="103.5703125" bestFit="1" customWidth="1"/>
    <col min="10" max="10" width="5.140625" customWidth="1"/>
    <col min="11" max="11" width="1.28515625" customWidth="1"/>
    <col min="12" max="12" width="3.5703125" customWidth="1"/>
    <col min="13" max="13" width="1.5703125" customWidth="1"/>
    <col min="14" max="14" width="38.5703125" bestFit="1" customWidth="1"/>
    <col min="15" max="15" width="6.42578125" customWidth="1"/>
    <col min="16" max="16" width="1.42578125" customWidth="1"/>
    <col min="17" max="20" width="1.140625" customWidth="1"/>
    <col min="21" max="23" width="9.5703125" hidden="1" customWidth="1" outlineLevel="1"/>
    <col min="24" max="24" width="9.140625" hidden="1" customWidth="1" outlineLevel="1"/>
    <col min="25" max="39" width="10.7109375" hidden="1" customWidth="1" outlineLevel="1"/>
    <col min="40" max="40" width="9.140625" collapsed="1"/>
  </cols>
  <sheetData>
    <row r="7" spans="2:39" ht="30.6" customHeight="1" x14ac:dyDescent="0.25">
      <c r="D7" s="60"/>
      <c r="X7" t="str">
        <f>Y7&amp;" - " &amp;Z7</f>
        <v xml:space="preserve">062-16 - S’il est possible d’organiser des audiences à distance quels sont les taux de déploiement et d’utilisation ? </v>
      </c>
      <c r="Y7" s="61" t="str">
        <f>"062-16"</f>
        <v>062-16</v>
      </c>
      <c r="Z7" s="61" t="str">
        <f>_xlfn.XLOOKUP('062-16'!Y7,'ICT questions 2022'!A:A,'ICT questions 2022'!C:C)</f>
        <v xml:space="preserve">S’il est possible d’organiser des audiences à distance quels sont les taux de déploiement et d’utilisation ? </v>
      </c>
    </row>
    <row r="8" spans="2:39" ht="30.6" customHeight="1" x14ac:dyDescent="0.25">
      <c r="D8" s="60"/>
      <c r="X8" t="str">
        <f>Y8&amp;" - " &amp;Z8</f>
        <v>062-17 - S’il est possible d’organiser des audiences à distance, veuillez en décrire les fonctionnalités et les modalités :</v>
      </c>
      <c r="Y8" s="61" t="str">
        <f>"062-17"</f>
        <v>062-17</v>
      </c>
      <c r="Z8" s="61" t="str">
        <f>_xlfn.XLOOKUP('062-16'!Y8,'ICT questions 2022'!A:A,'ICT questions 2022'!C:C)</f>
        <v>S’il est possible d’organiser des audiences à distance, veuillez en décrire les fonctionnalités et les modalités :</v>
      </c>
    </row>
    <row r="10" spans="2:39" x14ac:dyDescent="0.25">
      <c r="B10" s="121" t="s">
        <v>1717</v>
      </c>
      <c r="C10" s="121"/>
      <c r="D10" s="44"/>
      <c r="E10" s="121" t="s">
        <v>1718</v>
      </c>
      <c r="F10" s="121"/>
      <c r="G10" s="44"/>
      <c r="H10" s="44"/>
      <c r="I10" t="str">
        <f>_xlfn.XLOOKUP(H62,'ICT questions 2022'!$B:$B,'ICT questions 2022'!$D:$D)</f>
        <v>Fonctionnalités</v>
      </c>
      <c r="J10" s="70"/>
      <c r="K10" s="70"/>
      <c r="L10" s="70"/>
      <c r="M10" s="70"/>
      <c r="N10" t="str">
        <f>_xlfn.XLOOKUP(M62,'ICT questions 2022'!$B:$B,'ICT questions 2022'!$D:$D)</f>
        <v>Type de notification</v>
      </c>
      <c r="O10" s="70"/>
      <c r="P10" s="70"/>
      <c r="Q10" s="70"/>
      <c r="R10" s="70"/>
      <c r="S10" s="70"/>
      <c r="T10" s="70"/>
      <c r="U10" s="55" t="s">
        <v>1482</v>
      </c>
      <c r="V10" s="55" t="s">
        <v>1482</v>
      </c>
      <c r="W10" s="55" t="s">
        <v>1482</v>
      </c>
      <c r="Y10" s="123" t="s">
        <v>1486</v>
      </c>
      <c r="Z10" s="122" t="s">
        <v>1488</v>
      </c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  <c r="AK10" s="122"/>
      <c r="AL10" s="122" t="s">
        <v>1491</v>
      </c>
      <c r="AM10" s="122"/>
    </row>
    <row r="11" spans="2:39" x14ac:dyDescent="0.25">
      <c r="B11" s="7"/>
      <c r="C11" s="7"/>
      <c r="E11" s="7"/>
      <c r="F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55"/>
      <c r="V11" s="55"/>
      <c r="W11" s="55"/>
      <c r="Y11" s="124"/>
      <c r="Z11" s="126" t="s">
        <v>1487</v>
      </c>
      <c r="AA11" s="128" t="s">
        <v>1459</v>
      </c>
      <c r="AB11" s="126" t="s">
        <v>1487</v>
      </c>
      <c r="AC11" s="128" t="s">
        <v>1459</v>
      </c>
      <c r="AD11" s="126" t="s">
        <v>1487</v>
      </c>
      <c r="AE11" s="128" t="s">
        <v>1459</v>
      </c>
      <c r="AF11" s="134" t="s">
        <v>1493</v>
      </c>
      <c r="AG11" s="135"/>
      <c r="AH11" s="136"/>
      <c r="AI11" s="137" t="s">
        <v>1494</v>
      </c>
      <c r="AJ11" s="138"/>
      <c r="AK11" s="139"/>
      <c r="AL11" s="132" t="s">
        <v>1489</v>
      </c>
      <c r="AM11" s="130" t="s">
        <v>1490</v>
      </c>
    </row>
    <row r="12" spans="2:39" ht="8.25" customHeight="1" x14ac:dyDescent="0.25">
      <c r="U12" s="56"/>
      <c r="V12" s="56"/>
      <c r="W12" s="56"/>
      <c r="Y12" s="125"/>
      <c r="Z12" s="127"/>
      <c r="AA12" s="129"/>
      <c r="AB12" s="127"/>
      <c r="AC12" s="129"/>
      <c r="AD12" s="127"/>
      <c r="AE12" s="129"/>
      <c r="AF12" s="22" t="s">
        <v>1492</v>
      </c>
      <c r="AG12" s="22" t="s">
        <v>1441</v>
      </c>
      <c r="AH12" s="22" t="s">
        <v>1495</v>
      </c>
      <c r="AI12" s="11" t="s">
        <v>1492</v>
      </c>
      <c r="AJ12" s="11" t="s">
        <v>1441</v>
      </c>
      <c r="AK12" s="11" t="s">
        <v>1495</v>
      </c>
      <c r="AL12" s="133"/>
      <c r="AM12" s="131"/>
    </row>
    <row r="13" spans="2:39" x14ac:dyDescent="0.25">
      <c r="U13" s="56"/>
      <c r="V13" s="56"/>
      <c r="W13" s="56"/>
      <c r="Y13" s="5"/>
      <c r="Z13" s="5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</row>
    <row r="14" spans="2:39" x14ac:dyDescent="0.25">
      <c r="I14" s="58" t="s">
        <v>1449</v>
      </c>
      <c r="U14" s="56"/>
      <c r="V14" s="56"/>
      <c r="W14" s="56"/>
      <c r="Z14" s="87" t="s">
        <v>1484</v>
      </c>
      <c r="AB14" s="71" t="s">
        <v>1484</v>
      </c>
      <c r="AD14" s="71" t="s">
        <v>1483</v>
      </c>
    </row>
    <row r="15" spans="2:39" x14ac:dyDescent="0.25">
      <c r="H15" s="45"/>
      <c r="I15" s="53" t="str">
        <f t="shared" ref="I15:I21" si="0">I62</f>
        <v xml:space="preserve">Outil dédié, spécialement conçu pour l’utilisation par les tribunaux </v>
      </c>
      <c r="J15" s="46"/>
      <c r="M15" s="45"/>
      <c r="N15" s="53" t="str">
        <f>N62</f>
        <v>Accord des parties nécessaire</v>
      </c>
      <c r="O15" s="46"/>
      <c r="Q15" s="35"/>
      <c r="R15" s="35"/>
      <c r="S15" s="35"/>
      <c r="T15" s="35"/>
      <c r="U15" s="66" t="b">
        <v>0</v>
      </c>
      <c r="V15" s="66" t="b">
        <v>0</v>
      </c>
      <c r="W15" s="66"/>
      <c r="Y15" s="26" t="s">
        <v>1449</v>
      </c>
      <c r="Z15" s="36">
        <f>_xlfn.XLOOKUP(H62,Weights!$F:$F,Weights!$M:$M)</f>
        <v>1</v>
      </c>
      <c r="AA15" s="39">
        <f t="shared" ref="AA15:AA22" si="1">IF(U15,Z15, 0)</f>
        <v>0</v>
      </c>
      <c r="AB15" s="36">
        <f>_xlfn.XLOOKUP(M62,Weights!$F:$F,Weights!$M:$M)</f>
        <v>0</v>
      </c>
      <c r="AC15" s="39">
        <f>IF(V15,AB15, 0)</f>
        <v>0</v>
      </c>
      <c r="AD15" s="36"/>
      <c r="AE15" s="39">
        <f>IF(W15,AD15, 0)</f>
        <v>0</v>
      </c>
      <c r="AF15" s="27"/>
      <c r="AG15" s="27"/>
      <c r="AH15" s="27"/>
      <c r="AI15" s="27"/>
      <c r="AJ15" s="27"/>
      <c r="AK15" s="27"/>
      <c r="AL15" s="27"/>
      <c r="AM15" s="28"/>
    </row>
    <row r="16" spans="2:39" x14ac:dyDescent="0.25">
      <c r="H16" s="47"/>
      <c r="I16" s="52" t="str">
        <f t="shared" si="0"/>
        <v>Outils disponibles publiquement et utilisés par les tribunaux</v>
      </c>
      <c r="J16" s="48"/>
      <c r="K16" s="51"/>
      <c r="M16" s="47"/>
      <c r="N16" s="52" t="str">
        <f>N63</f>
        <v>Le juge peut imposer une audience à distance</v>
      </c>
      <c r="O16" s="48"/>
      <c r="P16" s="51"/>
      <c r="Q16" s="35"/>
      <c r="R16" s="35"/>
      <c r="S16" s="35"/>
      <c r="T16" s="35"/>
      <c r="U16" s="66" t="b">
        <v>0</v>
      </c>
      <c r="V16" s="66" t="b">
        <v>0</v>
      </c>
      <c r="W16" s="66"/>
      <c r="Y16" s="29"/>
      <c r="Z16" s="37">
        <f>_xlfn.XLOOKUP(H63,Weights!$F:$F,Weights!$M:$M)</f>
        <v>1</v>
      </c>
      <c r="AA16" s="40">
        <f t="shared" si="1"/>
        <v>0</v>
      </c>
      <c r="AB16" s="37">
        <f>_xlfn.XLOOKUP(M63,Weights!$F:$F,Weights!$M:$M)</f>
        <v>0</v>
      </c>
      <c r="AC16" s="40">
        <f>IF(V16,AB16, 0)</f>
        <v>0</v>
      </c>
      <c r="AD16" s="37"/>
      <c r="AE16" s="40">
        <f>IF(W16,AD16, 0)</f>
        <v>0</v>
      </c>
      <c r="AF16" s="30"/>
      <c r="AG16" s="30"/>
      <c r="AH16" s="30"/>
      <c r="AI16" s="30"/>
      <c r="AJ16" s="30"/>
      <c r="AK16" s="30"/>
      <c r="AL16" s="30"/>
      <c r="AM16" s="31"/>
    </row>
    <row r="17" spans="8:39" x14ac:dyDescent="0.25">
      <c r="H17" s="47"/>
      <c r="I17" s="52" t="str">
        <f t="shared" si="0"/>
        <v>Organisation de sessions privées dans le cadre des audiences à distance pour la consultation entre les parties et leurs avocats</v>
      </c>
      <c r="J17" s="48"/>
      <c r="K17" s="51"/>
      <c r="M17" s="47"/>
      <c r="N17" s="52" t="str">
        <f>N64</f>
        <v>NAP – les audiences à distance ne sont pas possibles</v>
      </c>
      <c r="O17" s="48"/>
      <c r="P17" s="51"/>
      <c r="Q17" s="35"/>
      <c r="R17" s="35"/>
      <c r="S17" s="35"/>
      <c r="T17" s="35"/>
      <c r="U17" s="66" t="b">
        <v>0</v>
      </c>
      <c r="V17" s="66" t="b">
        <v>0</v>
      </c>
      <c r="W17" s="66"/>
      <c r="Y17" s="29"/>
      <c r="Z17" s="37">
        <f>_xlfn.XLOOKUP(H64,Weights!$F:$F,Weights!$M:$M)</f>
        <v>1</v>
      </c>
      <c r="AA17" s="40">
        <f t="shared" si="1"/>
        <v>0</v>
      </c>
      <c r="AB17" s="37">
        <f>_xlfn.XLOOKUP(M64,Weights!$F:$F,Weights!$M:$M)</f>
        <v>0</v>
      </c>
      <c r="AC17" s="40">
        <f>IF(V17,AB17, 0)</f>
        <v>0</v>
      </c>
      <c r="AD17" s="37"/>
      <c r="AE17" s="40">
        <f>IF(W17,AD17, 0)</f>
        <v>0</v>
      </c>
      <c r="AF17" s="30"/>
      <c r="AG17" s="30"/>
      <c r="AH17" s="30"/>
      <c r="AI17" s="30"/>
      <c r="AJ17" s="30"/>
      <c r="AK17" s="30"/>
      <c r="AL17" s="30"/>
      <c r="AM17" s="31"/>
    </row>
    <row r="18" spans="8:39" x14ac:dyDescent="0.25">
      <c r="H18" s="47"/>
      <c r="I18" s="52" t="str">
        <f t="shared" si="0"/>
        <v>Outils de protection des témoins (distorsion de la voix, distorsion de l’image)</v>
      </c>
      <c r="J18" s="48"/>
      <c r="K18" s="51"/>
      <c r="M18" s="47"/>
      <c r="N18" s="52" t="s">
        <v>1457</v>
      </c>
      <c r="O18" s="48"/>
      <c r="P18" s="51"/>
      <c r="Q18" s="35"/>
      <c r="R18" s="35"/>
      <c r="S18" s="35"/>
      <c r="T18" s="35"/>
      <c r="U18" s="66" t="b">
        <v>0</v>
      </c>
      <c r="V18" s="66" t="b">
        <v>0</v>
      </c>
      <c r="W18" s="66"/>
      <c r="Y18" s="29"/>
      <c r="Z18" s="37">
        <f>_xlfn.XLOOKUP(H65,Weights!$F:$F,Weights!$M:$M)</f>
        <v>1</v>
      </c>
      <c r="AA18" s="40">
        <f t="shared" si="1"/>
        <v>0</v>
      </c>
      <c r="AB18" s="37">
        <v>0</v>
      </c>
      <c r="AC18" s="40">
        <f>IF(V18,AB18, 0)</f>
        <v>0</v>
      </c>
      <c r="AD18" s="37"/>
      <c r="AE18" s="40">
        <f>IF(W18,AD18, 0)</f>
        <v>0</v>
      </c>
      <c r="AF18" s="30"/>
      <c r="AG18" s="30"/>
      <c r="AH18" s="30"/>
      <c r="AI18" s="30"/>
      <c r="AJ18" s="30"/>
      <c r="AK18" s="30"/>
      <c r="AL18" s="30"/>
      <c r="AM18" s="31"/>
    </row>
    <row r="19" spans="8:39" x14ac:dyDescent="0.25">
      <c r="H19" s="47"/>
      <c r="I19" s="52" t="str">
        <f t="shared" si="0"/>
        <v>Outils d’interprétation simultanée</v>
      </c>
      <c r="J19" s="48"/>
      <c r="K19" s="51"/>
      <c r="M19" s="47"/>
      <c r="N19" s="52"/>
      <c r="O19" s="48"/>
      <c r="P19" s="51"/>
      <c r="Q19" s="35"/>
      <c r="R19" s="35"/>
      <c r="S19" s="35"/>
      <c r="T19" s="35"/>
      <c r="U19" s="66" t="b">
        <v>0</v>
      </c>
      <c r="V19" s="66"/>
      <c r="W19" s="66"/>
      <c r="Y19" s="29"/>
      <c r="Z19" s="37">
        <f>_xlfn.XLOOKUP(H66,Weights!$F:$F,Weights!$M:$M)</f>
        <v>1</v>
      </c>
      <c r="AA19" s="40">
        <f t="shared" si="1"/>
        <v>0</v>
      </c>
      <c r="AB19" s="37"/>
      <c r="AC19" s="40"/>
      <c r="AD19" s="37"/>
      <c r="AE19" s="40"/>
      <c r="AF19" s="30"/>
      <c r="AG19" s="30"/>
      <c r="AH19" s="30"/>
      <c r="AI19" s="30"/>
      <c r="AJ19" s="30"/>
      <c r="AK19" s="30"/>
      <c r="AL19" s="30"/>
      <c r="AM19" s="31"/>
    </row>
    <row r="20" spans="8:39" x14ac:dyDescent="0.25">
      <c r="H20" s="47"/>
      <c r="I20" s="52" t="str">
        <f t="shared" si="0"/>
        <v>Outils de sous-titrage automatique (paroles transformées en texte)</v>
      </c>
      <c r="J20" s="48"/>
      <c r="K20" s="51"/>
      <c r="M20" s="47"/>
      <c r="N20" s="52"/>
      <c r="O20" s="48"/>
      <c r="P20" s="51"/>
      <c r="Q20" s="35"/>
      <c r="R20" s="35"/>
      <c r="S20" s="35"/>
      <c r="T20" s="35"/>
      <c r="U20" s="66" t="b">
        <v>0</v>
      </c>
      <c r="V20" s="66"/>
      <c r="W20" s="66"/>
      <c r="Y20" s="29"/>
      <c r="Z20" s="37">
        <f>_xlfn.XLOOKUP(H67,Weights!$F:$F,Weights!$M:$M)</f>
        <v>1</v>
      </c>
      <c r="AA20" s="40">
        <f t="shared" si="1"/>
        <v>0</v>
      </c>
      <c r="AB20" s="37"/>
      <c r="AC20" s="41"/>
      <c r="AD20" s="37"/>
      <c r="AE20" s="40"/>
      <c r="AF20" s="30"/>
      <c r="AG20" s="30"/>
      <c r="AH20" s="30"/>
      <c r="AI20" s="30"/>
      <c r="AJ20" s="30"/>
      <c r="AK20" s="30"/>
      <c r="AL20" s="30"/>
      <c r="AM20" s="31"/>
    </row>
    <row r="21" spans="8:39" x14ac:dyDescent="0.25">
      <c r="H21" s="47"/>
      <c r="I21" s="52" t="str">
        <f t="shared" si="0"/>
        <v>NAP – les audiences à distance ne sont pas possibles</v>
      </c>
      <c r="J21" s="48"/>
      <c r="K21" s="51"/>
      <c r="M21" s="47"/>
      <c r="N21" s="52"/>
      <c r="O21" s="48"/>
      <c r="P21" s="51"/>
      <c r="Q21" s="35"/>
      <c r="R21" s="35"/>
      <c r="S21" s="35"/>
      <c r="T21" s="35"/>
      <c r="U21" s="66" t="b">
        <v>0</v>
      </c>
      <c r="V21" s="66"/>
      <c r="W21" s="66"/>
      <c r="Y21" s="29"/>
      <c r="Z21" s="37">
        <f>_xlfn.XLOOKUP(H68,Weights!$F:$F,Weights!$M:$M)</f>
        <v>0</v>
      </c>
      <c r="AA21" s="40">
        <f t="shared" si="1"/>
        <v>0</v>
      </c>
      <c r="AB21" s="37"/>
      <c r="AC21" s="41"/>
      <c r="AD21" s="37"/>
      <c r="AE21" s="40"/>
      <c r="AF21" s="30"/>
      <c r="AG21" s="30"/>
      <c r="AH21" s="30"/>
      <c r="AI21" s="30"/>
      <c r="AJ21" s="30"/>
      <c r="AK21" s="30"/>
      <c r="AL21" s="30"/>
      <c r="AM21" s="31"/>
    </row>
    <row r="22" spans="8:39" x14ac:dyDescent="0.25">
      <c r="H22" s="47"/>
      <c r="I22" s="52" t="s">
        <v>1457</v>
      </c>
      <c r="J22" s="48"/>
      <c r="K22" s="51"/>
      <c r="M22" s="47"/>
      <c r="N22" s="52"/>
      <c r="O22" s="48"/>
      <c r="P22" s="51"/>
      <c r="Q22" s="35"/>
      <c r="R22" s="35"/>
      <c r="S22" s="35"/>
      <c r="T22" s="35"/>
      <c r="U22" s="66" t="b">
        <v>0</v>
      </c>
      <c r="V22" s="66"/>
      <c r="W22" s="66"/>
      <c r="Y22" s="29"/>
      <c r="Z22" s="37">
        <v>0</v>
      </c>
      <c r="AA22" s="40">
        <f t="shared" si="1"/>
        <v>0</v>
      </c>
      <c r="AB22" s="37"/>
      <c r="AC22" s="41"/>
      <c r="AD22" s="37"/>
      <c r="AE22" s="40"/>
      <c r="AF22" s="30"/>
      <c r="AG22" s="30"/>
      <c r="AH22" s="30"/>
      <c r="AI22" s="30"/>
      <c r="AJ22" s="30"/>
      <c r="AK22" s="30"/>
      <c r="AL22" s="30"/>
      <c r="AM22" s="31"/>
    </row>
    <row r="23" spans="8:39" x14ac:dyDescent="0.25">
      <c r="H23" s="49"/>
      <c r="I23" s="54"/>
      <c r="J23" s="50"/>
      <c r="K23" s="51"/>
      <c r="M23" s="49"/>
      <c r="N23" s="54"/>
      <c r="O23" s="50"/>
      <c r="P23" s="51"/>
      <c r="Q23" s="35"/>
      <c r="R23" s="35"/>
      <c r="S23" s="35"/>
      <c r="T23" s="35"/>
      <c r="U23" s="66"/>
      <c r="V23" s="66"/>
      <c r="W23" s="66"/>
      <c r="Y23" s="32"/>
      <c r="Z23" s="38">
        <f>IF(Z14="MAX", MAX(Z15:Z21), IF(Z14="SUM", SUM(Z15:Z21), "ERROR"))</f>
        <v>6</v>
      </c>
      <c r="AA23" s="42">
        <f>IF(Z14="MAX", MAX(AA15:AA21), IF(Z14="SUM", SUM(AA15:AA21), "ERROR"))</f>
        <v>0</v>
      </c>
      <c r="AB23" s="38">
        <f>IF(AB14="MAX", MAX(AB15:AB21), IF(AB14="SUM", SUM(AB15:AB21), "ERROR"))</f>
        <v>0</v>
      </c>
      <c r="AC23" s="42">
        <f>IF(AB14="MAX", MAX(AC15:AC21), IF(AB14="SUM", SUM(AC15:AC21), "ERROR"))</f>
        <v>0</v>
      </c>
      <c r="AD23" s="38">
        <f>IF(AD14="MAX", MAX(AD15:AD21), IF(AD14="SUM", SUM(AD15:AD21), "ERROR"))</f>
        <v>0</v>
      </c>
      <c r="AE23" s="42">
        <f>IF(AD14="MAX", MAX(AE15:AE21), IF(AD14="SUM", SUM(AE15:AE21), "ERROR"))</f>
        <v>0</v>
      </c>
      <c r="AF23" s="33"/>
      <c r="AG23" s="33"/>
      <c r="AH23" s="33"/>
      <c r="AI23" s="33"/>
      <c r="AJ23" s="33"/>
      <c r="AK23" s="33"/>
      <c r="AL23" s="33"/>
      <c r="AM23" s="34"/>
    </row>
    <row r="24" spans="8:39" x14ac:dyDescent="0.25">
      <c r="I24" s="51"/>
      <c r="J24" s="51"/>
      <c r="K24" s="51"/>
      <c r="N24" s="51"/>
      <c r="O24" s="51"/>
      <c r="P24" s="51"/>
      <c r="Q24" s="35"/>
      <c r="R24" s="35"/>
      <c r="S24" s="35"/>
      <c r="T24" s="35"/>
      <c r="U24" s="66"/>
      <c r="V24" s="66"/>
      <c r="W24" s="66"/>
      <c r="Y24" s="15" t="s">
        <v>1484</v>
      </c>
      <c r="Z24" s="13" cm="1">
        <f t="array" ref="Z24">IF(Y24="SUM", SUM(Z23,AB23,AD23), IF(Y24=AVERAGE, AVERAGE(Z23,AB23,AD23), "ERROR"))</f>
        <v>6</v>
      </c>
      <c r="AA24" s="14" cm="1">
        <f t="array" ref="AA24">IF(Y24="SUM", SUM(AA23,AC23,AE23), IF(Y24=AVERAGE, AVERAGE(AA23,AC23,AE23), "ERROR"))</f>
        <v>0</v>
      </c>
      <c r="AB24" s="43"/>
      <c r="AC24" s="43"/>
      <c r="AD24" s="43"/>
      <c r="AE24" s="43"/>
      <c r="AF24" s="64">
        <v>0</v>
      </c>
      <c r="AG24" s="23" t="str">
        <f>_xlfn.XLOOKUP(AF24, RatesWeights[Index], RatesWeights[Weight], "ERROR")</f>
        <v>ERROR</v>
      </c>
      <c r="AH24" s="8" t="e">
        <f>AA24*AG24</f>
        <v>#VALUE!</v>
      </c>
      <c r="AI24" s="65">
        <v>0</v>
      </c>
      <c r="AJ24" s="12" t="str">
        <f>_xlfn.XLOOKUP(AI24, RatesWeights[Index], RatesWeights[Weight], "ERROR")</f>
        <v>ERROR</v>
      </c>
      <c r="AK24" s="9" t="e">
        <f>AH24*AJ24</f>
        <v>#VALUE!</v>
      </c>
      <c r="AL24" s="24" t="e">
        <f>AH24/Z24*10</f>
        <v>#VALUE!</v>
      </c>
      <c r="AM24" s="10" t="e">
        <f>AK24/Z24*10</f>
        <v>#VALUE!</v>
      </c>
    </row>
    <row r="25" spans="8:39" x14ac:dyDescent="0.25">
      <c r="M25" s="35"/>
      <c r="N25" s="35"/>
      <c r="O25" s="35"/>
      <c r="P25" s="35"/>
      <c r="Q25" s="35"/>
      <c r="R25" s="35"/>
      <c r="S25" s="35"/>
      <c r="T25" s="35"/>
      <c r="U25" s="66"/>
      <c r="V25" s="66"/>
      <c r="W25" s="66"/>
    </row>
    <row r="26" spans="8:39" x14ac:dyDescent="0.25">
      <c r="I26" s="58" t="s">
        <v>1451</v>
      </c>
      <c r="M26" s="35"/>
      <c r="N26" s="35"/>
      <c r="O26" s="35"/>
      <c r="P26" s="35"/>
      <c r="Q26" s="35"/>
      <c r="R26" s="35"/>
      <c r="S26" s="35"/>
      <c r="T26" s="35"/>
      <c r="U26" s="66"/>
      <c r="V26" s="66"/>
      <c r="W26" s="66"/>
      <c r="Z26" s="87" t="s">
        <v>1484</v>
      </c>
      <c r="AB26" s="71" t="s">
        <v>1484</v>
      </c>
      <c r="AD26" s="71" t="s">
        <v>1483</v>
      </c>
    </row>
    <row r="27" spans="8:39" x14ac:dyDescent="0.25">
      <c r="H27" s="45"/>
      <c r="I27" s="53" t="str">
        <f t="shared" ref="I27:I33" si="2">I62</f>
        <v xml:space="preserve">Outil dédié, spécialement conçu pour l’utilisation par les tribunaux </v>
      </c>
      <c r="J27" s="46"/>
      <c r="M27" s="45"/>
      <c r="N27" s="53" t="str">
        <f>N62</f>
        <v>Accord des parties nécessaire</v>
      </c>
      <c r="O27" s="46"/>
      <c r="Q27" s="35"/>
      <c r="R27" s="35"/>
      <c r="S27" s="35"/>
      <c r="T27" s="35"/>
      <c r="U27" s="66" t="b">
        <v>0</v>
      </c>
      <c r="V27" s="66" t="b">
        <v>0</v>
      </c>
      <c r="W27" s="66"/>
      <c r="Y27" s="26" t="s">
        <v>1451</v>
      </c>
      <c r="Z27" s="36">
        <f>_xlfn.XLOOKUP(H71,Weights!$F:$F,Weights!$M:$M)</f>
        <v>1</v>
      </c>
      <c r="AA27" s="39">
        <f t="shared" ref="AA27:AA34" si="3">IF(U27,Z27, 0)</f>
        <v>0</v>
      </c>
      <c r="AB27" s="36">
        <f>_xlfn.XLOOKUP(M71,Weights!$F:$F,Weights!$M:$M)</f>
        <v>0</v>
      </c>
      <c r="AC27" s="39">
        <f>IF(V27,AB27, 0)</f>
        <v>0</v>
      </c>
      <c r="AD27" s="36"/>
      <c r="AE27" s="39">
        <f>IF(W27,AD27, 0)</f>
        <v>0</v>
      </c>
      <c r="AF27" s="27"/>
      <c r="AG27" s="27"/>
      <c r="AH27" s="27"/>
      <c r="AI27" s="27"/>
      <c r="AJ27" s="27"/>
      <c r="AK27" s="27"/>
      <c r="AL27" s="27"/>
      <c r="AM27" s="28"/>
    </row>
    <row r="28" spans="8:39" x14ac:dyDescent="0.25">
      <c r="H28" s="47"/>
      <c r="I28" s="52" t="str">
        <f t="shared" si="2"/>
        <v>Outils disponibles publiquement et utilisés par les tribunaux</v>
      </c>
      <c r="J28" s="48"/>
      <c r="K28" s="51"/>
      <c r="M28" s="47"/>
      <c r="N28" s="52" t="str">
        <f>N63</f>
        <v>Le juge peut imposer une audience à distance</v>
      </c>
      <c r="O28" s="48"/>
      <c r="P28" s="51"/>
      <c r="Q28" s="35"/>
      <c r="R28" s="35"/>
      <c r="S28" s="35"/>
      <c r="T28" s="35"/>
      <c r="U28" s="66" t="b">
        <v>0</v>
      </c>
      <c r="V28" s="66" t="b">
        <v>0</v>
      </c>
      <c r="W28" s="66"/>
      <c r="Y28" s="29"/>
      <c r="Z28" s="37">
        <f>_xlfn.XLOOKUP(H72,Weights!$F:$F,Weights!$M:$M)</f>
        <v>1</v>
      </c>
      <c r="AA28" s="40">
        <f t="shared" si="3"/>
        <v>0</v>
      </c>
      <c r="AB28" s="37">
        <f>_xlfn.XLOOKUP(M72,Weights!$F:$F,Weights!$M:$M)</f>
        <v>0</v>
      </c>
      <c r="AC28" s="40">
        <f>IF(V28,AB28, 0)</f>
        <v>0</v>
      </c>
      <c r="AD28" s="37"/>
      <c r="AE28" s="40">
        <f>IF(W28,AD28, 0)</f>
        <v>0</v>
      </c>
      <c r="AF28" s="30"/>
      <c r="AG28" s="30"/>
      <c r="AH28" s="30"/>
      <c r="AI28" s="30"/>
      <c r="AJ28" s="30"/>
      <c r="AK28" s="30"/>
      <c r="AL28" s="30"/>
      <c r="AM28" s="31"/>
    </row>
    <row r="29" spans="8:39" x14ac:dyDescent="0.25">
      <c r="H29" s="47"/>
      <c r="I29" s="52" t="str">
        <f t="shared" si="2"/>
        <v>Organisation de sessions privées dans le cadre des audiences à distance pour la consultation entre les parties et leurs avocats</v>
      </c>
      <c r="J29" s="48"/>
      <c r="K29" s="51"/>
      <c r="M29" s="47"/>
      <c r="N29" s="52" t="str">
        <f>N64</f>
        <v>NAP – les audiences à distance ne sont pas possibles</v>
      </c>
      <c r="O29" s="48"/>
      <c r="P29" s="51"/>
      <c r="Q29" s="35"/>
      <c r="R29" s="35"/>
      <c r="S29" s="35"/>
      <c r="T29" s="35"/>
      <c r="U29" s="66" t="b">
        <v>0</v>
      </c>
      <c r="V29" s="66" t="b">
        <v>0</v>
      </c>
      <c r="W29" s="66"/>
      <c r="Y29" s="29"/>
      <c r="Z29" s="37">
        <f>_xlfn.XLOOKUP(H73,Weights!$F:$F,Weights!$M:$M)</f>
        <v>1</v>
      </c>
      <c r="AA29" s="40">
        <f t="shared" si="3"/>
        <v>0</v>
      </c>
      <c r="AB29" s="37">
        <f>_xlfn.XLOOKUP(M73,Weights!$F:$F,Weights!$M:$M)</f>
        <v>0</v>
      </c>
      <c r="AC29" s="40">
        <f>IF(V29,AB29, 0)</f>
        <v>0</v>
      </c>
      <c r="AD29" s="37"/>
      <c r="AE29" s="40">
        <f>IF(W29,AD29, 0)</f>
        <v>0</v>
      </c>
      <c r="AF29" s="30"/>
      <c r="AG29" s="30"/>
      <c r="AH29" s="30"/>
      <c r="AI29" s="30"/>
      <c r="AJ29" s="30"/>
      <c r="AK29" s="30"/>
      <c r="AL29" s="30"/>
      <c r="AM29" s="31"/>
    </row>
    <row r="30" spans="8:39" x14ac:dyDescent="0.25">
      <c r="H30" s="47"/>
      <c r="I30" s="52" t="str">
        <f t="shared" si="2"/>
        <v>Outils de protection des témoins (distorsion de la voix, distorsion de l’image)</v>
      </c>
      <c r="J30" s="48"/>
      <c r="K30" s="51"/>
      <c r="M30" s="47"/>
      <c r="N30" s="52" t="s">
        <v>1457</v>
      </c>
      <c r="O30" s="48"/>
      <c r="P30" s="51"/>
      <c r="Q30" s="35"/>
      <c r="R30" s="35"/>
      <c r="S30" s="35"/>
      <c r="T30" s="35"/>
      <c r="U30" s="66" t="b">
        <v>0</v>
      </c>
      <c r="V30" s="66" t="b">
        <v>0</v>
      </c>
      <c r="W30" s="66"/>
      <c r="Y30" s="29"/>
      <c r="Z30" s="37">
        <f>_xlfn.XLOOKUP(H74,Weights!$F:$F,Weights!$M:$M)</f>
        <v>1</v>
      </c>
      <c r="AA30" s="40">
        <f t="shared" si="3"/>
        <v>0</v>
      </c>
      <c r="AB30" s="37">
        <v>0</v>
      </c>
      <c r="AC30" s="40">
        <f>IF(V30,AB30, 0)</f>
        <v>0</v>
      </c>
      <c r="AD30" s="37"/>
      <c r="AE30" s="40">
        <f>IF(W30,AD30, 0)</f>
        <v>0</v>
      </c>
      <c r="AF30" s="30"/>
      <c r="AG30" s="30"/>
      <c r="AH30" s="30"/>
      <c r="AI30" s="30"/>
      <c r="AJ30" s="30"/>
      <c r="AK30" s="30"/>
      <c r="AL30" s="30"/>
      <c r="AM30" s="31"/>
    </row>
    <row r="31" spans="8:39" x14ac:dyDescent="0.25">
      <c r="H31" s="47"/>
      <c r="I31" s="52" t="str">
        <f t="shared" si="2"/>
        <v>Outils d’interprétation simultanée</v>
      </c>
      <c r="J31" s="48"/>
      <c r="K31" s="51"/>
      <c r="M31" s="47"/>
      <c r="N31" s="52"/>
      <c r="O31" s="48"/>
      <c r="P31" s="51"/>
      <c r="Q31" s="35"/>
      <c r="R31" s="35"/>
      <c r="S31" s="35"/>
      <c r="T31" s="35"/>
      <c r="U31" s="66" t="b">
        <v>0</v>
      </c>
      <c r="V31" s="66"/>
      <c r="W31" s="66"/>
      <c r="Y31" s="29"/>
      <c r="Z31" s="37">
        <f>_xlfn.XLOOKUP(H75,Weights!$F:$F,Weights!$M:$M)</f>
        <v>1</v>
      </c>
      <c r="AA31" s="40">
        <f t="shared" si="3"/>
        <v>0</v>
      </c>
      <c r="AB31" s="37"/>
      <c r="AC31" s="40"/>
      <c r="AD31" s="37"/>
      <c r="AE31" s="40"/>
      <c r="AF31" s="30"/>
      <c r="AG31" s="30"/>
      <c r="AH31" s="30"/>
      <c r="AI31" s="30"/>
      <c r="AJ31" s="30"/>
      <c r="AK31" s="30"/>
      <c r="AL31" s="30"/>
      <c r="AM31" s="31"/>
    </row>
    <row r="32" spans="8:39" x14ac:dyDescent="0.25">
      <c r="H32" s="47"/>
      <c r="I32" s="52" t="str">
        <f t="shared" si="2"/>
        <v>Outils de sous-titrage automatique (paroles transformées en texte)</v>
      </c>
      <c r="J32" s="48"/>
      <c r="K32" s="51"/>
      <c r="M32" s="47"/>
      <c r="N32" s="52"/>
      <c r="O32" s="48"/>
      <c r="P32" s="51"/>
      <c r="Q32" s="35"/>
      <c r="R32" s="35"/>
      <c r="S32" s="35"/>
      <c r="T32" s="35"/>
      <c r="U32" s="66" t="b">
        <v>0</v>
      </c>
      <c r="V32" s="66"/>
      <c r="W32" s="66"/>
      <c r="Y32" s="29"/>
      <c r="Z32" s="37">
        <f>_xlfn.XLOOKUP(H76,Weights!$F:$F,Weights!$M:$M)</f>
        <v>1</v>
      </c>
      <c r="AA32" s="40">
        <f t="shared" si="3"/>
        <v>0</v>
      </c>
      <c r="AB32" s="37"/>
      <c r="AC32" s="41"/>
      <c r="AD32" s="37"/>
      <c r="AE32" s="40"/>
      <c r="AF32" s="30"/>
      <c r="AG32" s="30"/>
      <c r="AH32" s="30"/>
      <c r="AI32" s="30"/>
      <c r="AJ32" s="30"/>
      <c r="AK32" s="30"/>
      <c r="AL32" s="30"/>
      <c r="AM32" s="31"/>
    </row>
    <row r="33" spans="8:39" x14ac:dyDescent="0.25">
      <c r="H33" s="47"/>
      <c r="I33" s="52" t="str">
        <f t="shared" si="2"/>
        <v>NAP – les audiences à distance ne sont pas possibles</v>
      </c>
      <c r="J33" s="48"/>
      <c r="K33" s="51"/>
      <c r="M33" s="47"/>
      <c r="N33" s="52"/>
      <c r="O33" s="48"/>
      <c r="P33" s="51"/>
      <c r="Q33" s="35"/>
      <c r="R33" s="35"/>
      <c r="S33" s="35"/>
      <c r="T33" s="35"/>
      <c r="U33" s="66" t="b">
        <v>0</v>
      </c>
      <c r="V33" s="66"/>
      <c r="W33" s="66"/>
      <c r="Y33" s="29"/>
      <c r="Z33" s="37">
        <f>_xlfn.XLOOKUP(H77,Weights!$F:$F,Weights!$M:$M)</f>
        <v>0</v>
      </c>
      <c r="AA33" s="40">
        <f t="shared" si="3"/>
        <v>0</v>
      </c>
      <c r="AB33" s="37"/>
      <c r="AC33" s="41"/>
      <c r="AD33" s="37"/>
      <c r="AE33" s="40"/>
      <c r="AF33" s="30"/>
      <c r="AG33" s="30"/>
      <c r="AH33" s="30"/>
      <c r="AI33" s="30"/>
      <c r="AJ33" s="30"/>
      <c r="AK33" s="30"/>
      <c r="AL33" s="30"/>
      <c r="AM33" s="31"/>
    </row>
    <row r="34" spans="8:39" x14ac:dyDescent="0.25">
      <c r="H34" s="47"/>
      <c r="I34" s="52" t="s">
        <v>1457</v>
      </c>
      <c r="J34" s="48"/>
      <c r="K34" s="51"/>
      <c r="M34" s="47"/>
      <c r="N34" s="52"/>
      <c r="O34" s="48"/>
      <c r="P34" s="51"/>
      <c r="Q34" s="35"/>
      <c r="R34" s="35"/>
      <c r="S34" s="35"/>
      <c r="T34" s="35"/>
      <c r="U34" s="66" t="b">
        <v>0</v>
      </c>
      <c r="V34" s="66"/>
      <c r="W34" s="66"/>
      <c r="Y34" s="29"/>
      <c r="Z34" s="37">
        <f>_xlfn.XLOOKUP(H78,Weights!$F:$F,Weights!$M:$M)</f>
        <v>0</v>
      </c>
      <c r="AA34" s="40">
        <f t="shared" si="3"/>
        <v>0</v>
      </c>
      <c r="AB34" s="37"/>
      <c r="AC34" s="41"/>
      <c r="AD34" s="37"/>
      <c r="AE34" s="40"/>
      <c r="AF34" s="30"/>
      <c r="AG34" s="30"/>
      <c r="AH34" s="30"/>
      <c r="AI34" s="30"/>
      <c r="AJ34" s="30"/>
      <c r="AK34" s="30"/>
      <c r="AL34" s="30"/>
      <c r="AM34" s="31"/>
    </row>
    <row r="35" spans="8:39" x14ac:dyDescent="0.25">
      <c r="H35" s="49"/>
      <c r="I35" s="54"/>
      <c r="J35" s="50"/>
      <c r="K35" s="51"/>
      <c r="M35" s="49"/>
      <c r="N35" s="54"/>
      <c r="O35" s="50"/>
      <c r="P35" s="51"/>
      <c r="Q35" s="35"/>
      <c r="R35" s="35"/>
      <c r="S35" s="35"/>
      <c r="T35" s="35"/>
      <c r="U35" s="66"/>
      <c r="V35" s="66"/>
      <c r="W35" s="66"/>
      <c r="Y35" s="32"/>
      <c r="Z35" s="38">
        <f>IF(Z26="MAX", MAX(Z27:Z33), IF(Z26="SUM", SUM(Z27:Z33), "ERROR"))</f>
        <v>6</v>
      </c>
      <c r="AA35" s="42">
        <f>IF(Z26="MAX", MAX(AA27:AA33), IF(Z26="SUM", SUM(AA27:AA33), "ERROR"))</f>
        <v>0</v>
      </c>
      <c r="AB35" s="38">
        <f>IF(AB26="MAX", MAX(AB27:AB33), IF(AB26="SUM", SUM(AB27:AB33), "ERROR"))</f>
        <v>0</v>
      </c>
      <c r="AC35" s="42">
        <f>IF(AB26="MAX", MAX(AC27:AC33), IF(AB26="SUM", SUM(AC27:AC33), "ERROR"))</f>
        <v>0</v>
      </c>
      <c r="AD35" s="38">
        <f>IF(AD26="MAX", MAX(AD27:AD33), IF(AD26="SUM", SUM(AD27:AD33), "ERROR"))</f>
        <v>0</v>
      </c>
      <c r="AE35" s="42">
        <f>IF(AD26="MAX", MAX(AE27:AE33), IF(AD26="SUM", SUM(AE27:AE33), "ERROR"))</f>
        <v>0</v>
      </c>
      <c r="AF35" s="33"/>
      <c r="AG35" s="33"/>
      <c r="AH35" s="33"/>
      <c r="AI35" s="33"/>
      <c r="AJ35" s="33"/>
      <c r="AK35" s="33"/>
      <c r="AL35" s="33"/>
      <c r="AM35" s="34"/>
    </row>
    <row r="36" spans="8:39" ht="12.95" customHeight="1" x14ac:dyDescent="0.25">
      <c r="I36" s="58"/>
      <c r="J36" s="51"/>
      <c r="K36" s="51"/>
      <c r="N36" s="51"/>
      <c r="O36" s="51"/>
      <c r="P36" s="51"/>
      <c r="Q36" s="35"/>
      <c r="R36" s="35"/>
      <c r="S36" s="35"/>
      <c r="T36" s="35"/>
      <c r="U36" s="66"/>
      <c r="V36" s="66"/>
      <c r="W36" s="66"/>
      <c r="Y36" s="15" t="s">
        <v>1484</v>
      </c>
      <c r="Z36" s="13" cm="1">
        <f t="array" ref="Z36">IF(Y36="SUM", SUM(Z35,AB35,AD35), IF(Y36=AVERAGE, AVERAGE(Z35,AB35,AD35), "ERROR"))</f>
        <v>6</v>
      </c>
      <c r="AA36" s="14" cm="1">
        <f t="array" ref="AA36">IF(Y36="SUM", SUM(AA35,AC35,AE35), IF(Y36=AVERAGE, AVERAGE(AA35,AC35,AE35), "ERROR"))</f>
        <v>0</v>
      </c>
      <c r="AB36" s="43"/>
      <c r="AC36" s="43"/>
      <c r="AD36" s="43"/>
      <c r="AE36" s="43"/>
      <c r="AF36" s="64">
        <v>0</v>
      </c>
      <c r="AG36" s="23" t="str">
        <f>_xlfn.XLOOKUP(AF36, RatesWeights[Index], RatesWeights[Weight], "ERROR")</f>
        <v>ERROR</v>
      </c>
      <c r="AH36" s="8" t="e">
        <f>AA36*AG36</f>
        <v>#VALUE!</v>
      </c>
      <c r="AI36" s="65">
        <v>0</v>
      </c>
      <c r="AJ36" s="12" t="str">
        <f>_xlfn.XLOOKUP(AI36, RatesWeights[Index], RatesWeights[Weight], "ERROR")</f>
        <v>ERROR</v>
      </c>
      <c r="AK36" s="9" t="e">
        <f>AH36*AJ36</f>
        <v>#VALUE!</v>
      </c>
      <c r="AL36" s="24" t="e">
        <f>AH36/Z36*10</f>
        <v>#VALUE!</v>
      </c>
      <c r="AM36" s="10" t="e">
        <f>AK36/Z36*10</f>
        <v>#VALUE!</v>
      </c>
    </row>
    <row r="37" spans="8:39" x14ac:dyDescent="0.25">
      <c r="M37" s="35"/>
      <c r="N37" s="35"/>
      <c r="O37" s="35"/>
      <c r="P37" s="35"/>
      <c r="Q37" s="35"/>
      <c r="R37" s="35"/>
      <c r="S37" s="35"/>
      <c r="T37" s="35"/>
      <c r="U37" s="66"/>
      <c r="V37" s="66"/>
      <c r="W37" s="66"/>
    </row>
    <row r="38" spans="8:39" x14ac:dyDescent="0.25">
      <c r="I38" s="58" t="s">
        <v>1738</v>
      </c>
      <c r="M38" s="35"/>
      <c r="N38" s="35"/>
      <c r="O38" s="35"/>
      <c r="P38" s="35"/>
      <c r="Q38" s="35"/>
      <c r="R38" s="35"/>
      <c r="S38" s="35"/>
      <c r="T38" s="35"/>
      <c r="U38" s="66"/>
      <c r="V38" s="66"/>
      <c r="W38" s="66"/>
      <c r="Z38" s="87" t="s">
        <v>1484</v>
      </c>
      <c r="AB38" s="71" t="s">
        <v>1484</v>
      </c>
      <c r="AD38" s="71" t="s">
        <v>1483</v>
      </c>
    </row>
    <row r="39" spans="8:39" x14ac:dyDescent="0.25">
      <c r="H39" s="45"/>
      <c r="I39" s="53" t="str">
        <f t="shared" ref="I39:I45" si="4">I62</f>
        <v xml:space="preserve">Outil dédié, spécialement conçu pour l’utilisation par les tribunaux </v>
      </c>
      <c r="J39" s="46"/>
      <c r="M39" s="45"/>
      <c r="N39" s="53" t="str">
        <f>N62</f>
        <v>Accord des parties nécessaire</v>
      </c>
      <c r="O39" s="46"/>
      <c r="Q39" s="35"/>
      <c r="R39" s="35"/>
      <c r="S39" s="35"/>
      <c r="T39" s="35"/>
      <c r="U39" s="66" t="b">
        <v>0</v>
      </c>
      <c r="V39" s="66" t="b">
        <v>0</v>
      </c>
      <c r="W39" s="66"/>
      <c r="Y39" s="26" t="s">
        <v>1452</v>
      </c>
      <c r="Z39" s="36">
        <f>_xlfn.XLOOKUP(H79,Weights!$F:$F,Weights!$M:$M)</f>
        <v>1</v>
      </c>
      <c r="AA39" s="39">
        <f t="shared" ref="AA39:AA45" si="5">IF(U39,Z39, 0)</f>
        <v>0</v>
      </c>
      <c r="AB39" s="36">
        <f>_xlfn.XLOOKUP(M79,Weights!$F:$F,Weights!$M:$M)</f>
        <v>0</v>
      </c>
      <c r="AC39" s="39">
        <f>IF(V39,AB39, 0)</f>
        <v>0</v>
      </c>
      <c r="AD39" s="36"/>
      <c r="AE39" s="39">
        <f>IF(W39,AD39, 0)</f>
        <v>0</v>
      </c>
      <c r="AF39" s="27"/>
      <c r="AG39" s="27"/>
      <c r="AH39" s="27"/>
      <c r="AI39" s="27"/>
      <c r="AJ39" s="27"/>
      <c r="AK39" s="27"/>
      <c r="AL39" s="27"/>
      <c r="AM39" s="28"/>
    </row>
    <row r="40" spans="8:39" x14ac:dyDescent="0.25">
      <c r="H40" s="47"/>
      <c r="I40" s="52" t="str">
        <f t="shared" si="4"/>
        <v>Outils disponibles publiquement et utilisés par les tribunaux</v>
      </c>
      <c r="J40" s="48"/>
      <c r="K40" s="51"/>
      <c r="M40" s="47"/>
      <c r="N40" s="52" t="str">
        <f>N63</f>
        <v>Le juge peut imposer une audience à distance</v>
      </c>
      <c r="O40" s="48"/>
      <c r="P40" s="51"/>
      <c r="Q40" s="35"/>
      <c r="R40" s="35"/>
      <c r="S40" s="35"/>
      <c r="T40" s="35"/>
      <c r="U40" s="66" t="b">
        <v>0</v>
      </c>
      <c r="V40" s="66" t="b">
        <v>0</v>
      </c>
      <c r="W40" s="66"/>
      <c r="Y40" s="29"/>
      <c r="Z40" s="37">
        <f>_xlfn.XLOOKUP(H80,Weights!$F:$F,Weights!$M:$M)</f>
        <v>1</v>
      </c>
      <c r="AA40" s="40">
        <f t="shared" si="5"/>
        <v>0</v>
      </c>
      <c r="AB40" s="37">
        <f>_xlfn.XLOOKUP(M80,Weights!$F:$F,Weights!$M:$M)</f>
        <v>0</v>
      </c>
      <c r="AC40" s="40">
        <f>IF(V40,AB40, 0)</f>
        <v>0</v>
      </c>
      <c r="AD40" s="37"/>
      <c r="AE40" s="40">
        <f>IF(W40,AD40, 0)</f>
        <v>0</v>
      </c>
      <c r="AF40" s="30"/>
      <c r="AG40" s="30"/>
      <c r="AH40" s="30"/>
      <c r="AI40" s="30"/>
      <c r="AJ40" s="30"/>
      <c r="AK40" s="30"/>
      <c r="AL40" s="30"/>
      <c r="AM40" s="31"/>
    </row>
    <row r="41" spans="8:39" x14ac:dyDescent="0.25">
      <c r="H41" s="47"/>
      <c r="I41" s="52" t="str">
        <f t="shared" si="4"/>
        <v>Organisation de sessions privées dans le cadre des audiences à distance pour la consultation entre les parties et leurs avocats</v>
      </c>
      <c r="J41" s="48"/>
      <c r="K41" s="51"/>
      <c r="M41" s="47"/>
      <c r="N41" s="52" t="str">
        <f>N64</f>
        <v>NAP – les audiences à distance ne sont pas possibles</v>
      </c>
      <c r="O41" s="48"/>
      <c r="P41" s="51"/>
      <c r="Q41" s="35"/>
      <c r="R41" s="35"/>
      <c r="S41" s="35"/>
      <c r="T41" s="35"/>
      <c r="U41" s="66" t="b">
        <v>0</v>
      </c>
      <c r="V41" s="66" t="b">
        <v>0</v>
      </c>
      <c r="W41" s="66"/>
      <c r="Y41" s="29"/>
      <c r="Z41" s="37">
        <f>_xlfn.XLOOKUP(H81,Weights!$F:$F,Weights!$M:$M)</f>
        <v>1</v>
      </c>
      <c r="AA41" s="40">
        <f t="shared" si="5"/>
        <v>0</v>
      </c>
      <c r="AB41" s="37">
        <f>_xlfn.XLOOKUP(M81,Weights!$F:$F,Weights!$M:$M)</f>
        <v>0</v>
      </c>
      <c r="AC41" s="40">
        <f>IF(V41,AB41, 0)</f>
        <v>0</v>
      </c>
      <c r="AD41" s="37"/>
      <c r="AE41" s="40">
        <f>IF(W41,AD41, 0)</f>
        <v>0</v>
      </c>
      <c r="AF41" s="30"/>
      <c r="AG41" s="30"/>
      <c r="AH41" s="30"/>
      <c r="AI41" s="30"/>
      <c r="AJ41" s="30"/>
      <c r="AK41" s="30"/>
      <c r="AL41" s="30"/>
      <c r="AM41" s="31"/>
    </row>
    <row r="42" spans="8:39" x14ac:dyDescent="0.25">
      <c r="H42" s="47"/>
      <c r="I42" s="52" t="str">
        <f t="shared" si="4"/>
        <v>Outils de protection des témoins (distorsion de la voix, distorsion de l’image)</v>
      </c>
      <c r="J42" s="48"/>
      <c r="K42" s="51"/>
      <c r="M42" s="47"/>
      <c r="N42" s="52" t="s">
        <v>1457</v>
      </c>
      <c r="O42" s="48"/>
      <c r="P42" s="51"/>
      <c r="Q42" s="35"/>
      <c r="R42" s="35"/>
      <c r="S42" s="35"/>
      <c r="T42" s="35"/>
      <c r="U42" s="66" t="b">
        <v>0</v>
      </c>
      <c r="V42" s="66" t="b">
        <v>0</v>
      </c>
      <c r="W42" s="66"/>
      <c r="Y42" s="29"/>
      <c r="Z42" s="37">
        <f>_xlfn.XLOOKUP(H82,Weights!$F:$F,Weights!$M:$M)</f>
        <v>1</v>
      </c>
      <c r="AA42" s="40">
        <f t="shared" si="5"/>
        <v>0</v>
      </c>
      <c r="AB42" s="37">
        <v>0</v>
      </c>
      <c r="AC42" s="40">
        <f>IF(V42,AB42, 0)</f>
        <v>0</v>
      </c>
      <c r="AD42" s="37"/>
      <c r="AE42" s="40">
        <f>IF(W42,AD42, 0)</f>
        <v>0</v>
      </c>
      <c r="AF42" s="30"/>
      <c r="AG42" s="30"/>
      <c r="AH42" s="30"/>
      <c r="AI42" s="30"/>
      <c r="AJ42" s="30"/>
      <c r="AK42" s="30"/>
      <c r="AL42" s="30"/>
      <c r="AM42" s="31"/>
    </row>
    <row r="43" spans="8:39" x14ac:dyDescent="0.25">
      <c r="H43" s="47"/>
      <c r="I43" s="52" t="str">
        <f t="shared" si="4"/>
        <v>Outils d’interprétation simultanée</v>
      </c>
      <c r="J43" s="48"/>
      <c r="K43" s="51"/>
      <c r="M43" s="47"/>
      <c r="N43" s="52"/>
      <c r="O43" s="48"/>
      <c r="P43" s="51"/>
      <c r="Q43" s="35"/>
      <c r="R43" s="35"/>
      <c r="S43" s="35"/>
      <c r="T43" s="35"/>
      <c r="U43" s="66" t="b">
        <v>0</v>
      </c>
      <c r="V43" s="66"/>
      <c r="W43" s="66"/>
      <c r="Y43" s="29"/>
      <c r="Z43" s="37">
        <f>Z31</f>
        <v>1</v>
      </c>
      <c r="AA43" s="40">
        <f t="shared" si="5"/>
        <v>0</v>
      </c>
      <c r="AB43" s="37"/>
      <c r="AC43" s="40"/>
      <c r="AD43" s="37"/>
      <c r="AE43" s="40"/>
      <c r="AF43" s="30"/>
      <c r="AG43" s="30"/>
      <c r="AH43" s="30"/>
      <c r="AI43" s="30"/>
      <c r="AJ43" s="30"/>
      <c r="AK43" s="30"/>
      <c r="AL43" s="30"/>
      <c r="AM43" s="31"/>
    </row>
    <row r="44" spans="8:39" x14ac:dyDescent="0.25">
      <c r="H44" s="47"/>
      <c r="I44" s="52" t="str">
        <f t="shared" si="4"/>
        <v>Outils de sous-titrage automatique (paroles transformées en texte)</v>
      </c>
      <c r="J44" s="48"/>
      <c r="K44" s="51"/>
      <c r="M44" s="47"/>
      <c r="N44" s="52"/>
      <c r="O44" s="48"/>
      <c r="P44" s="51"/>
      <c r="Q44" s="35"/>
      <c r="R44" s="35"/>
      <c r="S44" s="35"/>
      <c r="T44" s="35"/>
      <c r="U44" s="66" t="b">
        <v>0</v>
      </c>
      <c r="V44" s="66"/>
      <c r="W44" s="66"/>
      <c r="Y44" s="29"/>
      <c r="Z44" s="37">
        <f>Z32</f>
        <v>1</v>
      </c>
      <c r="AA44" s="40">
        <f t="shared" si="5"/>
        <v>0</v>
      </c>
      <c r="AB44" s="37"/>
      <c r="AC44" s="41"/>
      <c r="AD44" s="37"/>
      <c r="AE44" s="40"/>
      <c r="AF44" s="30"/>
      <c r="AG44" s="30"/>
      <c r="AH44" s="30"/>
      <c r="AI44" s="30"/>
      <c r="AJ44" s="30"/>
      <c r="AK44" s="30"/>
      <c r="AL44" s="30"/>
      <c r="AM44" s="31"/>
    </row>
    <row r="45" spans="8:39" x14ac:dyDescent="0.25">
      <c r="H45" s="47"/>
      <c r="I45" s="52" t="str">
        <f t="shared" si="4"/>
        <v>NAP – les audiences à distance ne sont pas possibles</v>
      </c>
      <c r="J45" s="48"/>
      <c r="K45" s="51"/>
      <c r="M45" s="47"/>
      <c r="N45" s="52"/>
      <c r="O45" s="48"/>
      <c r="P45" s="51"/>
      <c r="Q45" s="35"/>
      <c r="R45" s="35"/>
      <c r="S45" s="35"/>
      <c r="T45" s="35"/>
      <c r="U45" s="66" t="b">
        <v>0</v>
      </c>
      <c r="V45" s="56"/>
      <c r="W45" s="56"/>
      <c r="Y45" s="29"/>
      <c r="Z45" s="37">
        <v>0</v>
      </c>
      <c r="AA45" s="40">
        <f t="shared" si="5"/>
        <v>0</v>
      </c>
      <c r="AB45" s="37"/>
      <c r="AC45" s="41"/>
      <c r="AD45" s="37"/>
      <c r="AE45" s="40"/>
      <c r="AF45" s="30"/>
      <c r="AG45" s="30"/>
      <c r="AH45" s="30"/>
      <c r="AI45" s="30"/>
      <c r="AJ45" s="30"/>
      <c r="AK45" s="30"/>
      <c r="AL45" s="30"/>
      <c r="AM45" s="31"/>
    </row>
    <row r="46" spans="8:39" x14ac:dyDescent="0.25">
      <c r="H46" s="47"/>
      <c r="I46" s="52" t="s">
        <v>1457</v>
      </c>
      <c r="J46" s="48"/>
      <c r="K46" s="51"/>
      <c r="M46" s="47"/>
      <c r="N46" s="52"/>
      <c r="O46" s="48"/>
      <c r="P46" s="51"/>
      <c r="Q46" s="35"/>
      <c r="R46" s="35"/>
      <c r="S46" s="35"/>
      <c r="T46" s="35"/>
      <c r="U46" s="66" t="b">
        <v>0</v>
      </c>
      <c r="V46" s="56"/>
      <c r="W46" s="56"/>
      <c r="Y46" s="29"/>
      <c r="Z46" s="37"/>
      <c r="AA46" s="40"/>
      <c r="AB46" s="37"/>
      <c r="AC46" s="41"/>
      <c r="AD46" s="37"/>
      <c r="AE46" s="40"/>
      <c r="AF46" s="30"/>
      <c r="AG46" s="30"/>
      <c r="AH46" s="30"/>
      <c r="AI46" s="30"/>
      <c r="AJ46" s="30"/>
      <c r="AK46" s="30"/>
      <c r="AL46" s="30"/>
      <c r="AM46" s="31"/>
    </row>
    <row r="47" spans="8:39" x14ac:dyDescent="0.25">
      <c r="H47" s="49"/>
      <c r="I47" s="54"/>
      <c r="J47" s="50"/>
      <c r="K47" s="51"/>
      <c r="M47" s="49"/>
      <c r="N47" s="54"/>
      <c r="O47" s="50"/>
      <c r="P47" s="51"/>
      <c r="Q47" s="35"/>
      <c r="R47" s="35"/>
      <c r="S47" s="35"/>
      <c r="T47" s="35"/>
      <c r="U47" s="56"/>
      <c r="V47" s="56"/>
      <c r="W47" s="56"/>
      <c r="Y47" s="32"/>
      <c r="Z47" s="38">
        <f>IF(Z38="MAX", MAX(Z39:Z45), IF(Z38="SUM", SUM(Z39:Z45), "ERROR"))</f>
        <v>6</v>
      </c>
      <c r="AA47" s="42">
        <f>IF(Z38="MAX", MAX(AA39:AA45), IF(Z38="SUM", SUM(AA39:AA45), "ERROR"))</f>
        <v>0</v>
      </c>
      <c r="AB47" s="38">
        <f>IF(AB38="MAX", MAX(AB39:AB45), IF(AB38="SUM", SUM(AB39:AB45), "ERROR"))</f>
        <v>0</v>
      </c>
      <c r="AC47" s="42">
        <f>IF(AB38="MAX", MAX(AC39:AC45), IF(AB38="SUM", SUM(AC39:AC45), "ERROR"))</f>
        <v>0</v>
      </c>
      <c r="AD47" s="38">
        <f>IF(AD38="MAX", MAX(AD39:AD45), IF(AD38="SUM", SUM(AD39:AD45), "ERROR"))</f>
        <v>0</v>
      </c>
      <c r="AE47" s="42">
        <f>IF(AD38="MAX", MAX(AE39:AE45), IF(AD38="SUM", SUM(AE39:AE45), "ERROR"))</f>
        <v>0</v>
      </c>
      <c r="AF47" s="33"/>
      <c r="AG47" s="33"/>
      <c r="AH47" s="33"/>
      <c r="AI47" s="33"/>
      <c r="AJ47" s="33"/>
      <c r="AK47" s="33"/>
      <c r="AL47" s="33"/>
      <c r="AM47" s="34"/>
    </row>
    <row r="48" spans="8:39" x14ac:dyDescent="0.25">
      <c r="I48" s="51"/>
      <c r="J48" s="51"/>
      <c r="K48" s="51"/>
      <c r="L48" s="35"/>
      <c r="N48" s="51"/>
      <c r="O48" s="51"/>
      <c r="P48" s="51"/>
      <c r="Q48" s="35"/>
      <c r="R48" s="35"/>
      <c r="S48" s="35"/>
      <c r="T48" s="35"/>
      <c r="Y48" s="15" t="s">
        <v>1484</v>
      </c>
      <c r="Z48" s="13" cm="1">
        <f t="array" ref="Z48">IF(Y48="SUM", SUM(Z47,AB47,AD47), IF(Y48=AVERAGE, AVERAGE(Z47,AB47,AD47), "ERROR"))</f>
        <v>6</v>
      </c>
      <c r="AA48" s="14" cm="1">
        <f t="array" ref="AA48">IF(Y48="SUM", SUM(AA47,AC47,AE47), IF(Y48=AVERAGE, AVERAGE(AA47,AC47,AE47), "ERROR"))</f>
        <v>0</v>
      </c>
      <c r="AB48" s="43"/>
      <c r="AC48" s="43"/>
      <c r="AD48" s="43"/>
      <c r="AE48" s="43"/>
      <c r="AF48" s="64">
        <v>0</v>
      </c>
      <c r="AG48" s="23" t="str">
        <f>_xlfn.XLOOKUP(AF48, RatesWeights[Index], RatesWeights[Weight], "ERROR")</f>
        <v>ERROR</v>
      </c>
      <c r="AH48" s="8" t="e">
        <f>AA48*AG48</f>
        <v>#VALUE!</v>
      </c>
      <c r="AI48" s="65">
        <v>0</v>
      </c>
      <c r="AJ48" s="12" t="str">
        <f>_xlfn.XLOOKUP(AI48, RatesWeights[Index], RatesWeights[Weight], "ERROR")</f>
        <v>ERROR</v>
      </c>
      <c r="AK48" s="9" t="e">
        <f>AH48*AJ48</f>
        <v>#VALUE!</v>
      </c>
      <c r="AL48" s="24" t="e">
        <f>AH48/Z48*10</f>
        <v>#VALUE!</v>
      </c>
      <c r="AM48" s="10" t="e">
        <f>AK48/Z48*10</f>
        <v>#VALUE!</v>
      </c>
    </row>
    <row r="49" spans="5:39" ht="15.75" thickBot="1" x14ac:dyDescent="0.3">
      <c r="AH49" t="s">
        <v>1739</v>
      </c>
      <c r="AK49" t="s">
        <v>1740</v>
      </c>
      <c r="AL49" t="s">
        <v>1717</v>
      </c>
      <c r="AM49" t="s">
        <v>1718</v>
      </c>
    </row>
    <row r="50" spans="5:39" ht="15.75" thickBot="1" x14ac:dyDescent="0.3">
      <c r="Y50" s="16" t="s">
        <v>1485</v>
      </c>
      <c r="Z50" s="17">
        <f>SUM(Z24,Z36,Z48)</f>
        <v>18</v>
      </c>
      <c r="AA50" s="18"/>
      <c r="AB50" s="18"/>
      <c r="AC50" s="18"/>
      <c r="AD50" s="18"/>
      <c r="AE50" s="18"/>
      <c r="AF50" s="18"/>
      <c r="AG50" s="18"/>
      <c r="AH50" s="20" t="e">
        <f>SUM(AH24,AH36,AH48)</f>
        <v>#VALUE!</v>
      </c>
      <c r="AI50" s="18"/>
      <c r="AJ50" s="18"/>
      <c r="AK50" s="19" t="e">
        <f>SUM(AK24,AK36,AK48)</f>
        <v>#VALUE!</v>
      </c>
      <c r="AL50" s="20" t="e">
        <f>AH50/Z50*10</f>
        <v>#VALUE!</v>
      </c>
      <c r="AM50" s="21" t="e">
        <f>AK50/Z50*10</f>
        <v>#VALUE!</v>
      </c>
    </row>
    <row r="51" spans="5:39" ht="29.1" customHeight="1" x14ac:dyDescent="0.25">
      <c r="I51" s="119"/>
      <c r="J51" s="119"/>
      <c r="N51" s="120"/>
      <c r="O51" s="120"/>
      <c r="P51" s="120"/>
    </row>
    <row r="55" spans="5:39" x14ac:dyDescent="0.25">
      <c r="AD55" s="75"/>
    </row>
    <row r="56" spans="5:39" x14ac:dyDescent="0.25">
      <c r="AD56" s="75"/>
    </row>
    <row r="58" spans="5:39" hidden="1" outlineLevel="1" x14ac:dyDescent="0.25"/>
    <row r="59" spans="5:39" hidden="1" outlineLevel="1" x14ac:dyDescent="0.25"/>
    <row r="60" spans="5:39" hidden="1" outlineLevel="1" x14ac:dyDescent="0.25"/>
    <row r="61" spans="5:39" hidden="1" outlineLevel="1" x14ac:dyDescent="0.25">
      <c r="E61">
        <v>1</v>
      </c>
    </row>
    <row r="62" spans="5:39" hidden="1" outlineLevel="1" x14ac:dyDescent="0.25">
      <c r="E62">
        <v>1</v>
      </c>
      <c r="H62" t="str">
        <f t="shared" ref="H62:H68" si="6">$Y$8&amp;".1."&amp;$E$61&amp;"."&amp;E62</f>
        <v>062-17.1.1.1</v>
      </c>
      <c r="I62" t="str">
        <f>_xlfn.XLOOKUP(H62,'ICT questions 2022'!B:B,'ICT questions 2022'!F:F)</f>
        <v xml:space="preserve">Outil dédié, spécialement conçu pour l’utilisation par les tribunaux </v>
      </c>
      <c r="M62" t="str">
        <f t="shared" ref="M62:M67" si="7">$Y$8&amp;".2."&amp;$E$61&amp;"."&amp;E62</f>
        <v>062-17.2.1.1</v>
      </c>
      <c r="N62" t="str">
        <f>_xlfn.XLOOKUP(M62,'ICT questions 2022'!$B:$B,'ICT questions 2022'!$F:$F)</f>
        <v>Accord des parties nécessaire</v>
      </c>
    </row>
    <row r="63" spans="5:39" hidden="1" outlineLevel="1" x14ac:dyDescent="0.25">
      <c r="E63">
        <v>2</v>
      </c>
      <c r="H63" t="str">
        <f t="shared" si="6"/>
        <v>062-17.1.1.2</v>
      </c>
      <c r="I63" t="str">
        <f>_xlfn.XLOOKUP(H63,'ICT questions 2022'!B:B,'ICT questions 2022'!F:F)</f>
        <v>Outils disponibles publiquement et utilisés par les tribunaux</v>
      </c>
      <c r="M63" t="str">
        <f t="shared" si="7"/>
        <v>062-17.2.1.2</v>
      </c>
      <c r="N63" t="str">
        <f>_xlfn.XLOOKUP(M63,'ICT questions 2022'!$B:$B,'ICT questions 2022'!$F:$F)</f>
        <v>Le juge peut imposer une audience à distance</v>
      </c>
    </row>
    <row r="64" spans="5:39" hidden="1" outlineLevel="1" x14ac:dyDescent="0.25">
      <c r="E64">
        <v>3</v>
      </c>
      <c r="H64" t="str">
        <f t="shared" si="6"/>
        <v>062-17.1.1.3</v>
      </c>
      <c r="I64" t="str">
        <f>_xlfn.XLOOKUP(H64,'ICT questions 2022'!B:B,'ICT questions 2022'!F:F)</f>
        <v>Organisation de sessions privées dans le cadre des audiences à distance pour la consultation entre les parties et leurs avocats</v>
      </c>
      <c r="M64" t="str">
        <f t="shared" si="7"/>
        <v>062-17.2.1.3</v>
      </c>
      <c r="N64" t="str">
        <f>_xlfn.XLOOKUP(M64,'ICT questions 2022'!$B:$B,'ICT questions 2022'!$F:$F)</f>
        <v>NAP – les audiences à distance ne sont pas possibles</v>
      </c>
    </row>
    <row r="65" spans="5:14" hidden="1" outlineLevel="1" x14ac:dyDescent="0.25">
      <c r="E65">
        <v>4</v>
      </c>
      <c r="H65" t="str">
        <f t="shared" si="6"/>
        <v>062-17.1.1.4</v>
      </c>
      <c r="I65" t="str">
        <f>_xlfn.XLOOKUP(H65,'ICT questions 2022'!B:B,'ICT questions 2022'!F:F)</f>
        <v>Outils de protection des témoins (distorsion de la voix, distorsion de l’image)</v>
      </c>
      <c r="M65" t="str">
        <f t="shared" si="7"/>
        <v>062-17.2.1.4</v>
      </c>
      <c r="N65" t="e">
        <f>_xlfn.XLOOKUP(M65,'ICT questions 2022'!$B:$B,'ICT questions 2022'!$F:$F)</f>
        <v>#N/A</v>
      </c>
    </row>
    <row r="66" spans="5:14" hidden="1" outlineLevel="1" x14ac:dyDescent="0.25">
      <c r="E66">
        <v>5</v>
      </c>
      <c r="H66" t="str">
        <f t="shared" si="6"/>
        <v>062-17.1.1.5</v>
      </c>
      <c r="I66" t="str">
        <f>_xlfn.XLOOKUP(H66,'ICT questions 2022'!B:B,'ICT questions 2022'!F:F)</f>
        <v>Outils d’interprétation simultanée</v>
      </c>
      <c r="M66" t="str">
        <f t="shared" si="7"/>
        <v>062-17.2.1.5</v>
      </c>
      <c r="N66" t="e">
        <f>_xlfn.XLOOKUP(M66,'ICT questions 2022'!$B:$B,'ICT questions 2022'!$F:$F)</f>
        <v>#N/A</v>
      </c>
    </row>
    <row r="67" spans="5:14" hidden="1" outlineLevel="1" x14ac:dyDescent="0.25">
      <c r="E67">
        <v>6</v>
      </c>
      <c r="H67" t="str">
        <f t="shared" si="6"/>
        <v>062-17.1.1.6</v>
      </c>
      <c r="I67" t="str">
        <f>_xlfn.XLOOKUP(H67,'ICT questions 2022'!B:B,'ICT questions 2022'!F:F)</f>
        <v>Outils de sous-titrage automatique (paroles transformées en texte)</v>
      </c>
      <c r="M67" t="str">
        <f t="shared" si="7"/>
        <v>062-17.2.1.6</v>
      </c>
      <c r="N67" t="e">
        <f>_xlfn.XLOOKUP(M67,'ICT questions 2022'!$B:$B,'ICT questions 2022'!$F:$F)</f>
        <v>#N/A</v>
      </c>
    </row>
    <row r="68" spans="5:14" hidden="1" outlineLevel="1" x14ac:dyDescent="0.25">
      <c r="E68">
        <v>7</v>
      </c>
      <c r="H68" t="str">
        <f t="shared" si="6"/>
        <v>062-17.1.1.7</v>
      </c>
      <c r="I68" t="str">
        <f>_xlfn.XLOOKUP(H68,'ICT questions 2022'!B:B,'ICT questions 2022'!F:F)</f>
        <v>NAP – les audiences à distance ne sont pas possibles</v>
      </c>
    </row>
    <row r="69" spans="5:14" hidden="1" outlineLevel="1" x14ac:dyDescent="0.25"/>
    <row r="70" spans="5:14" hidden="1" outlineLevel="1" x14ac:dyDescent="0.25">
      <c r="E70">
        <v>2</v>
      </c>
    </row>
    <row r="71" spans="5:14" hidden="1" outlineLevel="1" x14ac:dyDescent="0.25">
      <c r="E71">
        <v>1</v>
      </c>
      <c r="H71" t="str">
        <f t="shared" ref="H71:H77" si="8">$Y$8&amp;".1."&amp;$E$70&amp;"."&amp;E71</f>
        <v>062-17.1.2.1</v>
      </c>
      <c r="M71" t="str">
        <f t="shared" ref="M71:M76" si="9">$Y$8&amp;".2."&amp;$E$70&amp;"."&amp;E71</f>
        <v>062-17.2.2.1</v>
      </c>
    </row>
    <row r="72" spans="5:14" hidden="1" outlineLevel="1" x14ac:dyDescent="0.25">
      <c r="E72">
        <v>2</v>
      </c>
      <c r="H72" t="str">
        <f t="shared" si="8"/>
        <v>062-17.1.2.2</v>
      </c>
      <c r="M72" t="str">
        <f t="shared" si="9"/>
        <v>062-17.2.2.2</v>
      </c>
    </row>
    <row r="73" spans="5:14" hidden="1" outlineLevel="1" x14ac:dyDescent="0.25">
      <c r="E73">
        <v>3</v>
      </c>
      <c r="H73" t="str">
        <f t="shared" si="8"/>
        <v>062-17.1.2.3</v>
      </c>
      <c r="M73" t="str">
        <f t="shared" si="9"/>
        <v>062-17.2.2.3</v>
      </c>
    </row>
    <row r="74" spans="5:14" hidden="1" outlineLevel="1" x14ac:dyDescent="0.25">
      <c r="E74">
        <v>4</v>
      </c>
      <c r="H74" t="str">
        <f t="shared" si="8"/>
        <v>062-17.1.2.4</v>
      </c>
      <c r="M74" t="str">
        <f t="shared" si="9"/>
        <v>062-17.2.2.4</v>
      </c>
    </row>
    <row r="75" spans="5:14" hidden="1" outlineLevel="1" x14ac:dyDescent="0.25">
      <c r="E75">
        <v>5</v>
      </c>
      <c r="H75" t="str">
        <f t="shared" si="8"/>
        <v>062-17.1.2.5</v>
      </c>
      <c r="M75" t="str">
        <f t="shared" si="9"/>
        <v>062-17.2.2.5</v>
      </c>
    </row>
    <row r="76" spans="5:14" hidden="1" outlineLevel="1" x14ac:dyDescent="0.25">
      <c r="E76">
        <v>6</v>
      </c>
      <c r="H76" t="str">
        <f t="shared" si="8"/>
        <v>062-17.1.2.6</v>
      </c>
      <c r="M76" t="str">
        <f t="shared" si="9"/>
        <v>062-17.2.2.6</v>
      </c>
    </row>
    <row r="77" spans="5:14" hidden="1" outlineLevel="1" x14ac:dyDescent="0.25">
      <c r="E77">
        <v>7</v>
      </c>
      <c r="H77" t="str">
        <f t="shared" si="8"/>
        <v>062-17.1.2.7</v>
      </c>
    </row>
    <row r="78" spans="5:14" hidden="1" outlineLevel="1" x14ac:dyDescent="0.25">
      <c r="E78">
        <v>3</v>
      </c>
    </row>
    <row r="79" spans="5:14" hidden="1" outlineLevel="1" x14ac:dyDescent="0.25">
      <c r="E79">
        <v>1</v>
      </c>
      <c r="H79" t="str">
        <f t="shared" ref="H79:H85" si="10">$Y$8&amp;".1."&amp;$E$78&amp;"."&amp;E79</f>
        <v>062-17.1.3.1</v>
      </c>
      <c r="M79" t="str">
        <f t="shared" ref="M79:M84" si="11">$Y$8&amp;".2."&amp;$E$78&amp;"."&amp;E79</f>
        <v>062-17.2.3.1</v>
      </c>
    </row>
    <row r="80" spans="5:14" hidden="1" outlineLevel="1" x14ac:dyDescent="0.25">
      <c r="E80">
        <v>2</v>
      </c>
      <c r="H80" t="str">
        <f t="shared" si="10"/>
        <v>062-17.1.3.2</v>
      </c>
      <c r="M80" t="str">
        <f t="shared" si="11"/>
        <v>062-17.2.3.2</v>
      </c>
    </row>
    <row r="81" spans="5:13" hidden="1" outlineLevel="1" x14ac:dyDescent="0.25">
      <c r="E81">
        <v>3</v>
      </c>
      <c r="H81" t="str">
        <f t="shared" si="10"/>
        <v>062-17.1.3.3</v>
      </c>
      <c r="M81" t="str">
        <f t="shared" si="11"/>
        <v>062-17.2.3.3</v>
      </c>
    </row>
    <row r="82" spans="5:13" hidden="1" outlineLevel="1" x14ac:dyDescent="0.25">
      <c r="E82">
        <v>4</v>
      </c>
      <c r="H82" t="str">
        <f t="shared" si="10"/>
        <v>062-17.1.3.4</v>
      </c>
      <c r="M82" t="str">
        <f t="shared" si="11"/>
        <v>062-17.2.3.4</v>
      </c>
    </row>
    <row r="83" spans="5:13" hidden="1" outlineLevel="1" x14ac:dyDescent="0.25">
      <c r="E83">
        <v>5</v>
      </c>
      <c r="H83" t="str">
        <f t="shared" si="10"/>
        <v>062-17.1.3.5</v>
      </c>
      <c r="M83" t="str">
        <f t="shared" si="11"/>
        <v>062-17.2.3.5</v>
      </c>
    </row>
    <row r="84" spans="5:13" hidden="1" outlineLevel="1" x14ac:dyDescent="0.25">
      <c r="E84">
        <v>6</v>
      </c>
      <c r="H84" t="str">
        <f t="shared" si="10"/>
        <v>062-17.1.3.6</v>
      </c>
      <c r="M84" t="str">
        <f t="shared" si="11"/>
        <v>062-17.2.3.6</v>
      </c>
    </row>
    <row r="85" spans="5:13" hidden="1" outlineLevel="1" x14ac:dyDescent="0.25">
      <c r="E85">
        <v>7</v>
      </c>
      <c r="H85" t="str">
        <f t="shared" si="10"/>
        <v>062-17.1.3.7</v>
      </c>
    </row>
    <row r="86" spans="5:13" collapsed="1" x14ac:dyDescent="0.25"/>
  </sheetData>
  <sheetProtection algorithmName="SHA-512" hashValue="CXyNVHLx8yqPZRQyfoSjPfBhGLFWo6LLY57kbS/iXV8fqLLMYRUi/tfWcQJUbeoOlwKUqB5nJVV5GGY8K4710w==" saltValue="7QGEZNZN7OI2I185uMf/ZQ==" spinCount="100000" sheet="1" objects="1" scenarios="1" selectLockedCells="1" selectUnlockedCells="1"/>
  <mergeCells count="17">
    <mergeCell ref="I51:J51"/>
    <mergeCell ref="N51:P51"/>
    <mergeCell ref="B10:C10"/>
    <mergeCell ref="E10:F10"/>
    <mergeCell ref="Y10:Y12"/>
    <mergeCell ref="Z10:AK10"/>
    <mergeCell ref="AE11:AE12"/>
    <mergeCell ref="AF11:AH11"/>
    <mergeCell ref="AI11:AK11"/>
    <mergeCell ref="AL10:AM10"/>
    <mergeCell ref="Z11:Z12"/>
    <mergeCell ref="AA11:AA12"/>
    <mergeCell ref="AB11:AB12"/>
    <mergeCell ref="AC11:AC12"/>
    <mergeCell ref="AD11:AD12"/>
    <mergeCell ref="AL11:AL12"/>
    <mergeCell ref="AM11:AM12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2465" r:id="rId3" name="Group Box 1">
              <controlPr locked="0" defaultSize="0" autoFill="0" autoPict="0">
                <anchor moveWithCells="1">
                  <from>
                    <xdr:col>1</xdr:col>
                    <xdr:colOff>0</xdr:colOff>
                    <xdr:row>13</xdr:row>
                    <xdr:rowOff>28575</xdr:rowOff>
                  </from>
                  <to>
                    <xdr:col>2</xdr:col>
                    <xdr:colOff>561975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6" r:id="rId4" name="Option Button 2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14</xdr:row>
                    <xdr:rowOff>38100</xdr:rowOff>
                  </from>
                  <to>
                    <xdr:col>2</xdr:col>
                    <xdr:colOff>485775</xdr:colOff>
                    <xdr:row>15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7" r:id="rId5" name="Option Button 3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15</xdr:row>
                    <xdr:rowOff>57150</xdr:rowOff>
                  </from>
                  <to>
                    <xdr:col>2</xdr:col>
                    <xdr:colOff>485775</xdr:colOff>
                    <xdr:row>16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8" r:id="rId6" name="Option Button 4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16</xdr:row>
                    <xdr:rowOff>76200</xdr:rowOff>
                  </from>
                  <to>
                    <xdr:col>2</xdr:col>
                    <xdr:colOff>485775</xdr:colOff>
                    <xdr:row>17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9" r:id="rId7" name="Option Button 5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17</xdr:row>
                    <xdr:rowOff>95250</xdr:rowOff>
                  </from>
                  <to>
                    <xdr:col>2</xdr:col>
                    <xdr:colOff>485775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0" r:id="rId8" name="Option Button 6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18</xdr:row>
                    <xdr:rowOff>123825</xdr:rowOff>
                  </from>
                  <to>
                    <xdr:col>2</xdr:col>
                    <xdr:colOff>485775</xdr:colOff>
                    <xdr:row>19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1" r:id="rId9" name="Option Button 7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19</xdr:row>
                    <xdr:rowOff>142875</xdr:rowOff>
                  </from>
                  <to>
                    <xdr:col>2</xdr:col>
                    <xdr:colOff>485775</xdr:colOff>
                    <xdr:row>20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2" r:id="rId10" name="Option Button 8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20</xdr:row>
                    <xdr:rowOff>161925</xdr:rowOff>
                  </from>
                  <to>
                    <xdr:col>2</xdr:col>
                    <xdr:colOff>485775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3" r:id="rId11" name="Option Button 9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21</xdr:row>
                    <xdr:rowOff>180975</xdr:rowOff>
                  </from>
                  <to>
                    <xdr:col>2</xdr:col>
                    <xdr:colOff>485775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4" r:id="rId12" name="Group Box 10">
              <controlPr defaultSize="0" autoFill="0" autoPict="0">
                <anchor moveWithCells="1">
                  <from>
                    <xdr:col>1</xdr:col>
                    <xdr:colOff>9525</xdr:colOff>
                    <xdr:row>25</xdr:row>
                    <xdr:rowOff>47625</xdr:rowOff>
                  </from>
                  <to>
                    <xdr:col>2</xdr:col>
                    <xdr:colOff>571500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5" r:id="rId13" name="Option Button 11">
              <controlPr defaultSize="0" autoFill="0" autoLine="0" autoPict="0">
                <anchor moveWithCells="1">
                  <from>
                    <xdr:col>1</xdr:col>
                    <xdr:colOff>276225</xdr:colOff>
                    <xdr:row>26</xdr:row>
                    <xdr:rowOff>57150</xdr:rowOff>
                  </from>
                  <to>
                    <xdr:col>2</xdr:col>
                    <xdr:colOff>485775</xdr:colOff>
                    <xdr:row>27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6" r:id="rId14" name="Option Button 12">
              <controlPr defaultSize="0" autoFill="0" autoLine="0" autoPict="0">
                <anchor moveWithCells="1">
                  <from>
                    <xdr:col>1</xdr:col>
                    <xdr:colOff>276225</xdr:colOff>
                    <xdr:row>27</xdr:row>
                    <xdr:rowOff>76200</xdr:rowOff>
                  </from>
                  <to>
                    <xdr:col>2</xdr:col>
                    <xdr:colOff>485775</xdr:colOff>
                    <xdr:row>28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7" r:id="rId15" name="Option Button 13">
              <controlPr defaultSize="0" autoFill="0" autoLine="0" autoPict="0">
                <anchor moveWithCells="1">
                  <from>
                    <xdr:col>1</xdr:col>
                    <xdr:colOff>276225</xdr:colOff>
                    <xdr:row>28</xdr:row>
                    <xdr:rowOff>104775</xdr:rowOff>
                  </from>
                  <to>
                    <xdr:col>2</xdr:col>
                    <xdr:colOff>485775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8" r:id="rId16" name="Option Button 14">
              <controlPr defaultSize="0" autoFill="0" autoLine="0" autoPict="0">
                <anchor moveWithCells="1">
                  <from>
                    <xdr:col>1</xdr:col>
                    <xdr:colOff>276225</xdr:colOff>
                    <xdr:row>29</xdr:row>
                    <xdr:rowOff>133350</xdr:rowOff>
                  </from>
                  <to>
                    <xdr:col>2</xdr:col>
                    <xdr:colOff>485775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9" r:id="rId17" name="Option Button 15">
              <controlPr defaultSize="0" autoFill="0" autoLine="0" autoPict="0">
                <anchor moveWithCells="1">
                  <from>
                    <xdr:col>1</xdr:col>
                    <xdr:colOff>276225</xdr:colOff>
                    <xdr:row>30</xdr:row>
                    <xdr:rowOff>152400</xdr:rowOff>
                  </from>
                  <to>
                    <xdr:col>2</xdr:col>
                    <xdr:colOff>485775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0" r:id="rId18" name="Option Button 16">
              <controlPr defaultSize="0" autoFill="0" autoLine="0" autoPict="0">
                <anchor moveWithCells="1">
                  <from>
                    <xdr:col>1</xdr:col>
                    <xdr:colOff>276225</xdr:colOff>
                    <xdr:row>31</xdr:row>
                    <xdr:rowOff>180975</xdr:rowOff>
                  </from>
                  <to>
                    <xdr:col>2</xdr:col>
                    <xdr:colOff>485775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1" r:id="rId19" name="Option Button 17">
              <controlPr defaultSize="0" autoFill="0" autoLine="0" autoPict="0">
                <anchor moveWithCells="1">
                  <from>
                    <xdr:col>1</xdr:col>
                    <xdr:colOff>276225</xdr:colOff>
                    <xdr:row>33</xdr:row>
                    <xdr:rowOff>9525</xdr:rowOff>
                  </from>
                  <to>
                    <xdr:col>2</xdr:col>
                    <xdr:colOff>485775</xdr:colOff>
                    <xdr:row>34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2" r:id="rId20" name="Option Button 18">
              <controlPr defaultSize="0" autoFill="0" autoLine="0" autoPict="0">
                <anchor moveWithCells="1">
                  <from>
                    <xdr:col>1</xdr:col>
                    <xdr:colOff>276225</xdr:colOff>
                    <xdr:row>34</xdr:row>
                    <xdr:rowOff>38100</xdr:rowOff>
                  </from>
                  <to>
                    <xdr:col>2</xdr:col>
                    <xdr:colOff>485775</xdr:colOff>
                    <xdr:row>35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3" r:id="rId21" name="Group Box 19">
              <controlPr defaultSize="0" autoFill="0" autoPict="0">
                <anchor moveWithCells="1">
                  <from>
                    <xdr:col>1</xdr:col>
                    <xdr:colOff>28575</xdr:colOff>
                    <xdr:row>37</xdr:row>
                    <xdr:rowOff>133350</xdr:rowOff>
                  </from>
                  <to>
                    <xdr:col>2</xdr:col>
                    <xdr:colOff>600075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4" r:id="rId22" name="Option Button 20">
              <controlPr defaultSize="0" autoFill="0" autoLine="0" autoPict="0">
                <anchor moveWithCells="1">
                  <from>
                    <xdr:col>1</xdr:col>
                    <xdr:colOff>276225</xdr:colOff>
                    <xdr:row>38</xdr:row>
                    <xdr:rowOff>142875</xdr:rowOff>
                  </from>
                  <to>
                    <xdr:col>2</xdr:col>
                    <xdr:colOff>485775</xdr:colOff>
                    <xdr:row>39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5" r:id="rId23" name="Option Button 21">
              <controlPr defaultSize="0" autoFill="0" autoLine="0" autoPict="0">
                <anchor moveWithCells="1">
                  <from>
                    <xdr:col>1</xdr:col>
                    <xdr:colOff>276225</xdr:colOff>
                    <xdr:row>39</xdr:row>
                    <xdr:rowOff>161925</xdr:rowOff>
                  </from>
                  <to>
                    <xdr:col>2</xdr:col>
                    <xdr:colOff>485775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6" r:id="rId24" name="Option Button 22">
              <controlPr defaultSize="0" autoFill="0" autoLine="0" autoPict="0">
                <anchor moveWithCells="1">
                  <from>
                    <xdr:col>1</xdr:col>
                    <xdr:colOff>276225</xdr:colOff>
                    <xdr:row>40</xdr:row>
                    <xdr:rowOff>180975</xdr:rowOff>
                  </from>
                  <to>
                    <xdr:col>2</xdr:col>
                    <xdr:colOff>485775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7" r:id="rId25" name="Option Button 23">
              <controlPr defaultSize="0" autoFill="0" autoLine="0" autoPict="0">
                <anchor moveWithCells="1">
                  <from>
                    <xdr:col>1</xdr:col>
                    <xdr:colOff>276225</xdr:colOff>
                    <xdr:row>42</xdr:row>
                    <xdr:rowOff>9525</xdr:rowOff>
                  </from>
                  <to>
                    <xdr:col>2</xdr:col>
                    <xdr:colOff>485775</xdr:colOff>
                    <xdr:row>43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8" r:id="rId26" name="Option Button 24">
              <controlPr defaultSize="0" autoFill="0" autoLine="0" autoPict="0">
                <anchor moveWithCells="1">
                  <from>
                    <xdr:col>1</xdr:col>
                    <xdr:colOff>276225</xdr:colOff>
                    <xdr:row>43</xdr:row>
                    <xdr:rowOff>28575</xdr:rowOff>
                  </from>
                  <to>
                    <xdr:col>2</xdr:col>
                    <xdr:colOff>485775</xdr:colOff>
                    <xdr:row>44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9" r:id="rId27" name="Option Button 25">
              <controlPr defaultSize="0" autoFill="0" autoLine="0" autoPict="0">
                <anchor moveWithCells="1">
                  <from>
                    <xdr:col>1</xdr:col>
                    <xdr:colOff>276225</xdr:colOff>
                    <xdr:row>44</xdr:row>
                    <xdr:rowOff>57150</xdr:rowOff>
                  </from>
                  <to>
                    <xdr:col>2</xdr:col>
                    <xdr:colOff>485775</xdr:colOff>
                    <xdr:row>45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0" r:id="rId28" name="Option Button 26">
              <controlPr defaultSize="0" autoFill="0" autoLine="0" autoPict="0">
                <anchor moveWithCells="1">
                  <from>
                    <xdr:col>1</xdr:col>
                    <xdr:colOff>276225</xdr:colOff>
                    <xdr:row>45</xdr:row>
                    <xdr:rowOff>76200</xdr:rowOff>
                  </from>
                  <to>
                    <xdr:col>2</xdr:col>
                    <xdr:colOff>485775</xdr:colOff>
                    <xdr:row>46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1" r:id="rId29" name="Option Button 27">
              <controlPr defaultSize="0" autoFill="0" autoLine="0" autoPict="0">
                <anchor moveWithCells="1">
                  <from>
                    <xdr:col>1</xdr:col>
                    <xdr:colOff>276225</xdr:colOff>
                    <xdr:row>46</xdr:row>
                    <xdr:rowOff>95250</xdr:rowOff>
                  </from>
                  <to>
                    <xdr:col>2</xdr:col>
                    <xdr:colOff>485775</xdr:colOff>
                    <xdr:row>47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2" r:id="rId30" name="Group Box 28">
              <controlPr defaultSize="0" autoFill="0" autoPict="0">
                <anchor moveWithCells="1">
                  <from>
                    <xdr:col>4</xdr:col>
                    <xdr:colOff>0</xdr:colOff>
                    <xdr:row>13</xdr:row>
                    <xdr:rowOff>19050</xdr:rowOff>
                  </from>
                  <to>
                    <xdr:col>5</xdr:col>
                    <xdr:colOff>561975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3" r:id="rId31" name="Option Button 29">
              <controlPr defaultSize="0" autoFill="0" autoLine="0" autoPict="0">
                <anchor moveWithCells="1">
                  <from>
                    <xdr:col>4</xdr:col>
                    <xdr:colOff>276225</xdr:colOff>
                    <xdr:row>14</xdr:row>
                    <xdr:rowOff>28575</xdr:rowOff>
                  </from>
                  <to>
                    <xdr:col>5</xdr:col>
                    <xdr:colOff>485775</xdr:colOff>
                    <xdr:row>15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4" r:id="rId32" name="Option Button 30">
              <controlPr defaultSize="0" autoFill="0" autoLine="0" autoPict="0">
                <anchor moveWithCells="1">
                  <from>
                    <xdr:col>4</xdr:col>
                    <xdr:colOff>276225</xdr:colOff>
                    <xdr:row>15</xdr:row>
                    <xdr:rowOff>47625</xdr:rowOff>
                  </from>
                  <to>
                    <xdr:col>5</xdr:col>
                    <xdr:colOff>485775</xdr:colOff>
                    <xdr:row>16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5" r:id="rId33" name="Option Button 31">
              <controlPr defaultSize="0" autoFill="0" autoLine="0" autoPict="0">
                <anchor moveWithCells="1">
                  <from>
                    <xdr:col>4</xdr:col>
                    <xdr:colOff>276225</xdr:colOff>
                    <xdr:row>16</xdr:row>
                    <xdr:rowOff>66675</xdr:rowOff>
                  </from>
                  <to>
                    <xdr:col>5</xdr:col>
                    <xdr:colOff>485775</xdr:colOff>
                    <xdr:row>17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6" r:id="rId34" name="Option Button 32">
              <controlPr defaultSize="0" autoFill="0" autoLine="0" autoPict="0">
                <anchor moveWithCells="1">
                  <from>
                    <xdr:col>4</xdr:col>
                    <xdr:colOff>276225</xdr:colOff>
                    <xdr:row>17</xdr:row>
                    <xdr:rowOff>95250</xdr:rowOff>
                  </from>
                  <to>
                    <xdr:col>5</xdr:col>
                    <xdr:colOff>485775</xdr:colOff>
                    <xdr:row>18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7" r:id="rId35" name="Option Button 33">
              <controlPr defaultSize="0" autoFill="0" autoLine="0" autoPict="0">
                <anchor moveWithCells="1">
                  <from>
                    <xdr:col>4</xdr:col>
                    <xdr:colOff>276225</xdr:colOff>
                    <xdr:row>18</xdr:row>
                    <xdr:rowOff>114300</xdr:rowOff>
                  </from>
                  <to>
                    <xdr:col>5</xdr:col>
                    <xdr:colOff>485775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8" r:id="rId36" name="Option Button 34">
              <controlPr defaultSize="0" autoFill="0" autoLine="0" autoPict="0">
                <anchor moveWithCells="1">
                  <from>
                    <xdr:col>4</xdr:col>
                    <xdr:colOff>276225</xdr:colOff>
                    <xdr:row>19</xdr:row>
                    <xdr:rowOff>133350</xdr:rowOff>
                  </from>
                  <to>
                    <xdr:col>5</xdr:col>
                    <xdr:colOff>485775</xdr:colOff>
                    <xdr:row>20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9" r:id="rId37" name="Option Button 35">
              <controlPr defaultSize="0" autoFill="0" autoLine="0" autoPict="0">
                <anchor moveWithCells="1">
                  <from>
                    <xdr:col>4</xdr:col>
                    <xdr:colOff>276225</xdr:colOff>
                    <xdr:row>20</xdr:row>
                    <xdr:rowOff>152400</xdr:rowOff>
                  </from>
                  <to>
                    <xdr:col>5</xdr:col>
                    <xdr:colOff>485775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00" r:id="rId38" name="Option Button 36">
              <controlPr defaultSize="0" autoFill="0" autoLine="0" autoPict="0">
                <anchor moveWithCells="1">
                  <from>
                    <xdr:col>4</xdr:col>
                    <xdr:colOff>276225</xdr:colOff>
                    <xdr:row>21</xdr:row>
                    <xdr:rowOff>171450</xdr:rowOff>
                  </from>
                  <to>
                    <xdr:col>5</xdr:col>
                    <xdr:colOff>485775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01" r:id="rId39" name="Group Box 37">
              <controlPr defaultSize="0" autoFill="0" autoPict="0">
                <anchor moveWithCells="1">
                  <from>
                    <xdr:col>4</xdr:col>
                    <xdr:colOff>0</xdr:colOff>
                    <xdr:row>25</xdr:row>
                    <xdr:rowOff>47625</xdr:rowOff>
                  </from>
                  <to>
                    <xdr:col>5</xdr:col>
                    <xdr:colOff>571500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02" r:id="rId40" name="Option Button 38">
              <controlPr defaultSize="0" autoFill="0" autoLine="0" autoPict="0">
                <anchor moveWithCells="1">
                  <from>
                    <xdr:col>4</xdr:col>
                    <xdr:colOff>276225</xdr:colOff>
                    <xdr:row>26</xdr:row>
                    <xdr:rowOff>47625</xdr:rowOff>
                  </from>
                  <to>
                    <xdr:col>5</xdr:col>
                    <xdr:colOff>485775</xdr:colOff>
                    <xdr:row>27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03" r:id="rId41" name="Option Button 39">
              <controlPr defaultSize="0" autoFill="0" autoLine="0" autoPict="0">
                <anchor moveWithCells="1">
                  <from>
                    <xdr:col>4</xdr:col>
                    <xdr:colOff>276225</xdr:colOff>
                    <xdr:row>27</xdr:row>
                    <xdr:rowOff>66675</xdr:rowOff>
                  </from>
                  <to>
                    <xdr:col>5</xdr:col>
                    <xdr:colOff>485775</xdr:colOff>
                    <xdr:row>28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04" r:id="rId42" name="Option Button 40">
              <controlPr defaultSize="0" autoFill="0" autoLine="0" autoPict="0">
                <anchor moveWithCells="1">
                  <from>
                    <xdr:col>4</xdr:col>
                    <xdr:colOff>276225</xdr:colOff>
                    <xdr:row>28</xdr:row>
                    <xdr:rowOff>95250</xdr:rowOff>
                  </from>
                  <to>
                    <xdr:col>5</xdr:col>
                    <xdr:colOff>485775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05" r:id="rId43" name="Option Button 41">
              <controlPr defaultSize="0" autoFill="0" autoLine="0" autoPict="0">
                <anchor moveWithCells="1">
                  <from>
                    <xdr:col>4</xdr:col>
                    <xdr:colOff>276225</xdr:colOff>
                    <xdr:row>29</xdr:row>
                    <xdr:rowOff>123825</xdr:rowOff>
                  </from>
                  <to>
                    <xdr:col>5</xdr:col>
                    <xdr:colOff>485775</xdr:colOff>
                    <xdr:row>30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06" r:id="rId44" name="Option Button 42">
              <controlPr defaultSize="0" autoFill="0" autoLine="0" autoPict="0">
                <anchor moveWithCells="1">
                  <from>
                    <xdr:col>4</xdr:col>
                    <xdr:colOff>276225</xdr:colOff>
                    <xdr:row>30</xdr:row>
                    <xdr:rowOff>142875</xdr:rowOff>
                  </from>
                  <to>
                    <xdr:col>5</xdr:col>
                    <xdr:colOff>485775</xdr:colOff>
                    <xdr:row>31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07" r:id="rId45" name="Option Button 43">
              <controlPr defaultSize="0" autoFill="0" autoLine="0" autoPict="0">
                <anchor moveWithCells="1">
                  <from>
                    <xdr:col>4</xdr:col>
                    <xdr:colOff>276225</xdr:colOff>
                    <xdr:row>31</xdr:row>
                    <xdr:rowOff>171450</xdr:rowOff>
                  </from>
                  <to>
                    <xdr:col>5</xdr:col>
                    <xdr:colOff>485775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08" r:id="rId46" name="Option Button 44">
              <controlPr defaultSize="0" autoFill="0" autoLine="0" autoPict="0">
                <anchor moveWithCells="1">
                  <from>
                    <xdr:col>4</xdr:col>
                    <xdr:colOff>276225</xdr:colOff>
                    <xdr:row>33</xdr:row>
                    <xdr:rowOff>0</xdr:rowOff>
                  </from>
                  <to>
                    <xdr:col>5</xdr:col>
                    <xdr:colOff>485775</xdr:colOff>
                    <xdr:row>34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09" r:id="rId47" name="Option Button 45">
              <controlPr defaultSize="0" autoFill="0" autoLine="0" autoPict="0">
                <anchor moveWithCells="1">
                  <from>
                    <xdr:col>4</xdr:col>
                    <xdr:colOff>276225</xdr:colOff>
                    <xdr:row>34</xdr:row>
                    <xdr:rowOff>28575</xdr:rowOff>
                  </from>
                  <to>
                    <xdr:col>5</xdr:col>
                    <xdr:colOff>485775</xdr:colOff>
                    <xdr:row>35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0" r:id="rId48" name="Group Box 46">
              <controlPr defaultSize="0" autoFill="0" autoPict="0">
                <anchor moveWithCells="1">
                  <from>
                    <xdr:col>4</xdr:col>
                    <xdr:colOff>9525</xdr:colOff>
                    <xdr:row>37</xdr:row>
                    <xdr:rowOff>133350</xdr:rowOff>
                  </from>
                  <to>
                    <xdr:col>5</xdr:col>
                    <xdr:colOff>571500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1" r:id="rId49" name="Option Button 47">
              <controlPr defaultSize="0" autoFill="0" autoLine="0" autoPict="0">
                <anchor moveWithCells="1">
                  <from>
                    <xdr:col>4</xdr:col>
                    <xdr:colOff>276225</xdr:colOff>
                    <xdr:row>38</xdr:row>
                    <xdr:rowOff>133350</xdr:rowOff>
                  </from>
                  <to>
                    <xdr:col>5</xdr:col>
                    <xdr:colOff>485775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2" r:id="rId50" name="Option Button 48">
              <controlPr defaultSize="0" autoFill="0" autoLine="0" autoPict="0">
                <anchor moveWithCells="1">
                  <from>
                    <xdr:col>4</xdr:col>
                    <xdr:colOff>276225</xdr:colOff>
                    <xdr:row>39</xdr:row>
                    <xdr:rowOff>152400</xdr:rowOff>
                  </from>
                  <to>
                    <xdr:col>5</xdr:col>
                    <xdr:colOff>485775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3" r:id="rId51" name="Option Button 49">
              <controlPr defaultSize="0" autoFill="0" autoLine="0" autoPict="0">
                <anchor moveWithCells="1">
                  <from>
                    <xdr:col>4</xdr:col>
                    <xdr:colOff>276225</xdr:colOff>
                    <xdr:row>40</xdr:row>
                    <xdr:rowOff>171450</xdr:rowOff>
                  </from>
                  <to>
                    <xdr:col>5</xdr:col>
                    <xdr:colOff>485775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4" r:id="rId52" name="Option Button 50">
              <controlPr defaultSize="0" autoFill="0" autoLine="0" autoPict="0">
                <anchor moveWithCells="1">
                  <from>
                    <xdr:col>4</xdr:col>
                    <xdr:colOff>276225</xdr:colOff>
                    <xdr:row>42</xdr:row>
                    <xdr:rowOff>0</xdr:rowOff>
                  </from>
                  <to>
                    <xdr:col>5</xdr:col>
                    <xdr:colOff>485775</xdr:colOff>
                    <xdr:row>43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5" r:id="rId53" name="Option Button 51">
              <controlPr defaultSize="0" autoFill="0" autoLine="0" autoPict="0">
                <anchor moveWithCells="1">
                  <from>
                    <xdr:col>4</xdr:col>
                    <xdr:colOff>276225</xdr:colOff>
                    <xdr:row>43</xdr:row>
                    <xdr:rowOff>28575</xdr:rowOff>
                  </from>
                  <to>
                    <xdr:col>5</xdr:col>
                    <xdr:colOff>485775</xdr:colOff>
                    <xdr:row>44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6" r:id="rId54" name="Option Button 52">
              <controlPr defaultSize="0" autoFill="0" autoLine="0" autoPict="0">
                <anchor moveWithCells="1">
                  <from>
                    <xdr:col>4</xdr:col>
                    <xdr:colOff>276225</xdr:colOff>
                    <xdr:row>44</xdr:row>
                    <xdr:rowOff>47625</xdr:rowOff>
                  </from>
                  <to>
                    <xdr:col>5</xdr:col>
                    <xdr:colOff>485775</xdr:colOff>
                    <xdr:row>45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7" r:id="rId55" name="Option Button 53">
              <controlPr defaultSize="0" autoFill="0" autoLine="0" autoPict="0">
                <anchor moveWithCells="1">
                  <from>
                    <xdr:col>4</xdr:col>
                    <xdr:colOff>276225</xdr:colOff>
                    <xdr:row>45</xdr:row>
                    <xdr:rowOff>66675</xdr:rowOff>
                  </from>
                  <to>
                    <xdr:col>5</xdr:col>
                    <xdr:colOff>485775</xdr:colOff>
                    <xdr:row>46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8" r:id="rId56" name="Option Button 54">
              <controlPr defaultSize="0" autoFill="0" autoLine="0" autoPict="0">
                <anchor moveWithCells="1">
                  <from>
                    <xdr:col>4</xdr:col>
                    <xdr:colOff>276225</xdr:colOff>
                    <xdr:row>46</xdr:row>
                    <xdr:rowOff>85725</xdr:rowOff>
                  </from>
                  <to>
                    <xdr:col>5</xdr:col>
                    <xdr:colOff>485775</xdr:colOff>
                    <xdr:row>47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9" r:id="rId57" name="Check Box 55">
              <controlPr defaultSize="0" autoFill="0" autoLine="0" autoPict="0">
                <anchor moveWithCells="1">
                  <from>
                    <xdr:col>9</xdr:col>
                    <xdr:colOff>114300</xdr:colOff>
                    <xdr:row>13</xdr:row>
                    <xdr:rowOff>161925</xdr:rowOff>
                  </from>
                  <to>
                    <xdr:col>9</xdr:col>
                    <xdr:colOff>323850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20" r:id="rId58" name="Check Box 56">
              <controlPr defaultSize="0" autoFill="0" autoLine="0" autoPict="0">
                <anchor moveWithCells="1">
                  <from>
                    <xdr:col>9</xdr:col>
                    <xdr:colOff>114300</xdr:colOff>
                    <xdr:row>14</xdr:row>
                    <xdr:rowOff>161925</xdr:rowOff>
                  </from>
                  <to>
                    <xdr:col>9</xdr:col>
                    <xdr:colOff>323850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21" r:id="rId59" name="Check Box 57">
              <controlPr defaultSize="0" autoFill="0" autoLine="0" autoPict="0">
                <anchor moveWithCells="1">
                  <from>
                    <xdr:col>9</xdr:col>
                    <xdr:colOff>114300</xdr:colOff>
                    <xdr:row>15</xdr:row>
                    <xdr:rowOff>161925</xdr:rowOff>
                  </from>
                  <to>
                    <xdr:col>9</xdr:col>
                    <xdr:colOff>323850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22" r:id="rId60" name="Check Box 58">
              <controlPr defaultSize="0" autoFill="0" autoLine="0" autoPict="0">
                <anchor moveWithCells="1">
                  <from>
                    <xdr:col>9</xdr:col>
                    <xdr:colOff>114300</xdr:colOff>
                    <xdr:row>16</xdr:row>
                    <xdr:rowOff>161925</xdr:rowOff>
                  </from>
                  <to>
                    <xdr:col>9</xdr:col>
                    <xdr:colOff>323850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23" r:id="rId61" name="Check Box 59">
              <controlPr defaultSize="0" autoFill="0" autoLine="0" autoPict="0">
                <anchor moveWithCells="1">
                  <from>
                    <xdr:col>9</xdr:col>
                    <xdr:colOff>66675</xdr:colOff>
                    <xdr:row>25</xdr:row>
                    <xdr:rowOff>171450</xdr:rowOff>
                  </from>
                  <to>
                    <xdr:col>9</xdr:col>
                    <xdr:colOff>276225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24" r:id="rId62" name="Check Box 60">
              <controlPr defaultSize="0" autoFill="0" autoLine="0" autoPict="0">
                <anchor moveWithCells="1">
                  <from>
                    <xdr:col>9</xdr:col>
                    <xdr:colOff>66675</xdr:colOff>
                    <xdr:row>26</xdr:row>
                    <xdr:rowOff>190500</xdr:rowOff>
                  </from>
                  <to>
                    <xdr:col>9</xdr:col>
                    <xdr:colOff>276225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25" r:id="rId63" name="Check Box 61">
              <controlPr defaultSize="0" autoFill="0" autoLine="0" autoPict="0">
                <anchor moveWithCells="1">
                  <from>
                    <xdr:col>9</xdr:col>
                    <xdr:colOff>66675</xdr:colOff>
                    <xdr:row>28</xdr:row>
                    <xdr:rowOff>9525</xdr:rowOff>
                  </from>
                  <to>
                    <xdr:col>9</xdr:col>
                    <xdr:colOff>276225</xdr:colOff>
                    <xdr:row>29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26" r:id="rId64" name="Check Box 62">
              <controlPr defaultSize="0" autoFill="0" autoLine="0" autoPict="0">
                <anchor moveWithCells="1">
                  <from>
                    <xdr:col>9</xdr:col>
                    <xdr:colOff>66675</xdr:colOff>
                    <xdr:row>29</xdr:row>
                    <xdr:rowOff>28575</xdr:rowOff>
                  </from>
                  <to>
                    <xdr:col>9</xdr:col>
                    <xdr:colOff>276225</xdr:colOff>
                    <xdr:row>30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27" r:id="rId65" name="Check Box 63">
              <controlPr defaultSize="0" autoFill="0" autoLine="0" autoPict="0">
                <anchor moveWithCells="1">
                  <from>
                    <xdr:col>9</xdr:col>
                    <xdr:colOff>66675</xdr:colOff>
                    <xdr:row>30</xdr:row>
                    <xdr:rowOff>38100</xdr:rowOff>
                  </from>
                  <to>
                    <xdr:col>9</xdr:col>
                    <xdr:colOff>276225</xdr:colOff>
                    <xdr:row>31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28" r:id="rId66" name="Check Box 64">
              <controlPr defaultSize="0" autoFill="0" autoLine="0" autoPict="0">
                <anchor moveWithCells="1">
                  <from>
                    <xdr:col>9</xdr:col>
                    <xdr:colOff>38100</xdr:colOff>
                    <xdr:row>37</xdr:row>
                    <xdr:rowOff>161925</xdr:rowOff>
                  </from>
                  <to>
                    <xdr:col>9</xdr:col>
                    <xdr:colOff>247650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29" r:id="rId67" name="Check Box 65">
              <controlPr defaultSize="0" autoFill="0" autoLine="0" autoPict="0">
                <anchor moveWithCells="1">
                  <from>
                    <xdr:col>9</xdr:col>
                    <xdr:colOff>38100</xdr:colOff>
                    <xdr:row>38</xdr:row>
                    <xdr:rowOff>161925</xdr:rowOff>
                  </from>
                  <to>
                    <xdr:col>9</xdr:col>
                    <xdr:colOff>247650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30" r:id="rId68" name="Check Box 66">
              <controlPr defaultSize="0" autoFill="0" autoLine="0" autoPict="0">
                <anchor moveWithCells="1">
                  <from>
                    <xdr:col>9</xdr:col>
                    <xdr:colOff>38100</xdr:colOff>
                    <xdr:row>39</xdr:row>
                    <xdr:rowOff>161925</xdr:rowOff>
                  </from>
                  <to>
                    <xdr:col>9</xdr:col>
                    <xdr:colOff>247650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31" r:id="rId69" name="Check Box 67">
              <controlPr defaultSize="0" autoFill="0" autoLine="0" autoPict="0">
                <anchor moveWithCells="1">
                  <from>
                    <xdr:col>9</xdr:col>
                    <xdr:colOff>38100</xdr:colOff>
                    <xdr:row>40</xdr:row>
                    <xdr:rowOff>152400</xdr:rowOff>
                  </from>
                  <to>
                    <xdr:col>9</xdr:col>
                    <xdr:colOff>247650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32" r:id="rId70" name="Check Box 68">
              <controlPr defaultSize="0" autoFill="0" autoLine="0" autoPict="0">
                <anchor moveWithCells="1">
                  <from>
                    <xdr:col>9</xdr:col>
                    <xdr:colOff>38100</xdr:colOff>
                    <xdr:row>41</xdr:row>
                    <xdr:rowOff>152400</xdr:rowOff>
                  </from>
                  <to>
                    <xdr:col>9</xdr:col>
                    <xdr:colOff>247650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33" r:id="rId71" name="Check Box 69">
              <controlPr defaultSize="0" autoFill="0" autoLine="0" autoPict="0">
                <anchor moveWithCells="1">
                  <from>
                    <xdr:col>14</xdr:col>
                    <xdr:colOff>104775</xdr:colOff>
                    <xdr:row>13</xdr:row>
                    <xdr:rowOff>171450</xdr:rowOff>
                  </from>
                  <to>
                    <xdr:col>14</xdr:col>
                    <xdr:colOff>314325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34" r:id="rId72" name="Check Box 70">
              <controlPr defaultSize="0" autoFill="0" autoLine="0" autoPict="0">
                <anchor moveWithCells="1">
                  <from>
                    <xdr:col>14</xdr:col>
                    <xdr:colOff>104775</xdr:colOff>
                    <xdr:row>14</xdr:row>
                    <xdr:rowOff>171450</xdr:rowOff>
                  </from>
                  <to>
                    <xdr:col>14</xdr:col>
                    <xdr:colOff>314325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35" r:id="rId73" name="Check Box 71">
              <controlPr defaultSize="0" autoFill="0" autoLine="0" autoPict="0">
                <anchor moveWithCells="1">
                  <from>
                    <xdr:col>14</xdr:col>
                    <xdr:colOff>104775</xdr:colOff>
                    <xdr:row>15</xdr:row>
                    <xdr:rowOff>171450</xdr:rowOff>
                  </from>
                  <to>
                    <xdr:col>14</xdr:col>
                    <xdr:colOff>314325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36" r:id="rId74" name="Check Box 72">
              <controlPr defaultSize="0" autoFill="0" autoLine="0" autoPict="0">
                <anchor moveWithCells="1">
                  <from>
                    <xdr:col>14</xdr:col>
                    <xdr:colOff>104775</xdr:colOff>
                    <xdr:row>16</xdr:row>
                    <xdr:rowOff>171450</xdr:rowOff>
                  </from>
                  <to>
                    <xdr:col>14</xdr:col>
                    <xdr:colOff>314325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38" r:id="rId75" name="Check Box 74">
              <controlPr defaultSize="0" autoFill="0" autoLine="0" autoPict="0">
                <anchor moveWithCells="1">
                  <from>
                    <xdr:col>14</xdr:col>
                    <xdr:colOff>104775</xdr:colOff>
                    <xdr:row>25</xdr:row>
                    <xdr:rowOff>171450</xdr:rowOff>
                  </from>
                  <to>
                    <xdr:col>14</xdr:col>
                    <xdr:colOff>314325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39" r:id="rId76" name="Check Box 75">
              <controlPr defaultSize="0" autoFill="0" autoLine="0" autoPict="0">
                <anchor moveWithCells="1">
                  <from>
                    <xdr:col>14</xdr:col>
                    <xdr:colOff>104775</xdr:colOff>
                    <xdr:row>26</xdr:row>
                    <xdr:rowOff>171450</xdr:rowOff>
                  </from>
                  <to>
                    <xdr:col>14</xdr:col>
                    <xdr:colOff>314325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40" r:id="rId77" name="Check Box 76">
              <controlPr defaultSize="0" autoFill="0" autoLine="0" autoPict="0">
                <anchor moveWithCells="1">
                  <from>
                    <xdr:col>14</xdr:col>
                    <xdr:colOff>104775</xdr:colOff>
                    <xdr:row>27</xdr:row>
                    <xdr:rowOff>171450</xdr:rowOff>
                  </from>
                  <to>
                    <xdr:col>14</xdr:col>
                    <xdr:colOff>314325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41" r:id="rId78" name="Check Box 77">
              <controlPr defaultSize="0" autoFill="0" autoLine="0" autoPict="0">
                <anchor moveWithCells="1">
                  <from>
                    <xdr:col>14</xdr:col>
                    <xdr:colOff>104775</xdr:colOff>
                    <xdr:row>28</xdr:row>
                    <xdr:rowOff>171450</xdr:rowOff>
                  </from>
                  <to>
                    <xdr:col>14</xdr:col>
                    <xdr:colOff>314325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43" r:id="rId79" name="Check Box 79">
              <controlPr defaultSize="0" autoFill="0" autoLine="0" autoPict="0">
                <anchor moveWithCells="1">
                  <from>
                    <xdr:col>14</xdr:col>
                    <xdr:colOff>104775</xdr:colOff>
                    <xdr:row>37</xdr:row>
                    <xdr:rowOff>171450</xdr:rowOff>
                  </from>
                  <to>
                    <xdr:col>14</xdr:col>
                    <xdr:colOff>314325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44" r:id="rId80" name="Check Box 80">
              <controlPr defaultSize="0" autoFill="0" autoLine="0" autoPict="0">
                <anchor moveWithCells="1">
                  <from>
                    <xdr:col>14</xdr:col>
                    <xdr:colOff>104775</xdr:colOff>
                    <xdr:row>38</xdr:row>
                    <xdr:rowOff>171450</xdr:rowOff>
                  </from>
                  <to>
                    <xdr:col>14</xdr:col>
                    <xdr:colOff>314325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45" r:id="rId81" name="Check Box 81">
              <controlPr defaultSize="0" autoFill="0" autoLine="0" autoPict="0">
                <anchor moveWithCells="1">
                  <from>
                    <xdr:col>14</xdr:col>
                    <xdr:colOff>104775</xdr:colOff>
                    <xdr:row>39</xdr:row>
                    <xdr:rowOff>171450</xdr:rowOff>
                  </from>
                  <to>
                    <xdr:col>14</xdr:col>
                    <xdr:colOff>314325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46" r:id="rId82" name="Check Box 82">
              <controlPr defaultSize="0" autoFill="0" autoLine="0" autoPict="0">
                <anchor moveWithCells="1">
                  <from>
                    <xdr:col>14</xdr:col>
                    <xdr:colOff>104775</xdr:colOff>
                    <xdr:row>40</xdr:row>
                    <xdr:rowOff>171450</xdr:rowOff>
                  </from>
                  <to>
                    <xdr:col>14</xdr:col>
                    <xdr:colOff>314325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60" r:id="rId83" name="Check Box 96">
              <controlPr defaultSize="0" autoFill="0" autoLine="0" autoPict="0">
                <anchor moveWithCells="1">
                  <from>
                    <xdr:col>9</xdr:col>
                    <xdr:colOff>114300</xdr:colOff>
                    <xdr:row>17</xdr:row>
                    <xdr:rowOff>161925</xdr:rowOff>
                  </from>
                  <to>
                    <xdr:col>11</xdr:col>
                    <xdr:colOff>19050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61" r:id="rId84" name="Check Box 97">
              <controlPr defaultSize="0" autoFill="0" autoLine="0" autoPict="0">
                <anchor moveWithCells="1">
                  <from>
                    <xdr:col>9</xdr:col>
                    <xdr:colOff>114300</xdr:colOff>
                    <xdr:row>18</xdr:row>
                    <xdr:rowOff>152400</xdr:rowOff>
                  </from>
                  <to>
                    <xdr:col>11</xdr:col>
                    <xdr:colOff>9525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62" r:id="rId85" name="Check Box 98">
              <controlPr defaultSize="0" autoFill="0" autoLine="0" autoPict="0">
                <anchor moveWithCells="1">
                  <from>
                    <xdr:col>9</xdr:col>
                    <xdr:colOff>114300</xdr:colOff>
                    <xdr:row>19</xdr:row>
                    <xdr:rowOff>152400</xdr:rowOff>
                  </from>
                  <to>
                    <xdr:col>10</xdr:col>
                    <xdr:colOff>38100</xdr:colOff>
                    <xdr:row>21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63" r:id="rId86" name="Check Box 99">
              <controlPr defaultSize="0" autoFill="0" autoLine="0" autoPict="0">
                <anchor moveWithCells="1">
                  <from>
                    <xdr:col>9</xdr:col>
                    <xdr:colOff>114300</xdr:colOff>
                    <xdr:row>20</xdr:row>
                    <xdr:rowOff>161925</xdr:rowOff>
                  </from>
                  <to>
                    <xdr:col>10</xdr:col>
                    <xdr:colOff>47625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64" r:id="rId87" name="Check Box 100">
              <controlPr defaultSize="0" autoFill="0" autoLine="0" autoPict="0">
                <anchor moveWithCells="1">
                  <from>
                    <xdr:col>9</xdr:col>
                    <xdr:colOff>66675</xdr:colOff>
                    <xdr:row>31</xdr:row>
                    <xdr:rowOff>57150</xdr:rowOff>
                  </from>
                  <to>
                    <xdr:col>10</xdr:col>
                    <xdr:colOff>57150</xdr:colOff>
                    <xdr:row>32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65" r:id="rId88" name="Check Box 101">
              <controlPr defaultSize="0" autoFill="0" autoLine="0" autoPict="0">
                <anchor moveWithCells="1">
                  <from>
                    <xdr:col>9</xdr:col>
                    <xdr:colOff>66675</xdr:colOff>
                    <xdr:row>32</xdr:row>
                    <xdr:rowOff>38100</xdr:rowOff>
                  </from>
                  <to>
                    <xdr:col>10</xdr:col>
                    <xdr:colOff>57150</xdr:colOff>
                    <xdr:row>33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67" r:id="rId89" name="Check Box 103">
              <controlPr defaultSize="0" autoFill="0" autoLine="0" autoPict="0">
                <anchor moveWithCells="1">
                  <from>
                    <xdr:col>9</xdr:col>
                    <xdr:colOff>38100</xdr:colOff>
                    <xdr:row>42</xdr:row>
                    <xdr:rowOff>152400</xdr:rowOff>
                  </from>
                  <to>
                    <xdr:col>9</xdr:col>
                    <xdr:colOff>247650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68" r:id="rId90" name="Check Box 104">
              <controlPr defaultSize="0" autoFill="0" autoLine="0" autoPict="0">
                <anchor moveWithCells="1">
                  <from>
                    <xdr:col>9</xdr:col>
                    <xdr:colOff>38100</xdr:colOff>
                    <xdr:row>43</xdr:row>
                    <xdr:rowOff>152400</xdr:rowOff>
                  </from>
                  <to>
                    <xdr:col>9</xdr:col>
                    <xdr:colOff>247650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69" r:id="rId91" name="Check Box 105">
              <controlPr defaultSize="0" autoFill="0" autoLine="0" autoPict="0">
                <anchor moveWithCells="1">
                  <from>
                    <xdr:col>9</xdr:col>
                    <xdr:colOff>38100</xdr:colOff>
                    <xdr:row>44</xdr:row>
                    <xdr:rowOff>152400</xdr:rowOff>
                  </from>
                  <to>
                    <xdr:col>9</xdr:col>
                    <xdr:colOff>247650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70" r:id="rId92" name="Check Box 106">
              <controlPr defaultSize="0" autoFill="0" autoLine="0" autoPict="0">
                <anchor moveWithCells="1">
                  <from>
                    <xdr:col>9</xdr:col>
                    <xdr:colOff>66675</xdr:colOff>
                    <xdr:row>33</xdr:row>
                    <xdr:rowOff>28575</xdr:rowOff>
                  </from>
                  <to>
                    <xdr:col>10</xdr:col>
                    <xdr:colOff>57150</xdr:colOff>
                    <xdr:row>34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B7D93-F52F-473C-B467-F1AFF8371765}">
  <sheetPr codeName="Sheet9"/>
  <dimension ref="B7:AK83"/>
  <sheetViews>
    <sheetView showGridLines="0" showRowColHeaders="0" zoomScale="85" zoomScaleNormal="85" workbookViewId="0"/>
  </sheetViews>
  <sheetFormatPr defaultColWidth="9.140625" defaultRowHeight="15" outlineLevelRow="1" outlineLevelCol="1" x14ac:dyDescent="0.25"/>
  <cols>
    <col min="1" max="1" width="3.5703125" customWidth="1"/>
    <col min="2" max="3" width="9.140625" customWidth="1"/>
    <col min="4" max="4" width="3.7109375" customWidth="1"/>
    <col min="5" max="6" width="9.140625" customWidth="1"/>
    <col min="7" max="7" width="3.42578125" customWidth="1"/>
    <col min="8" max="8" width="1.140625" customWidth="1"/>
    <col min="9" max="9" width="93.5703125" customWidth="1"/>
    <col min="10" max="10" width="5.140625" customWidth="1"/>
    <col min="11" max="11" width="1.28515625" customWidth="1"/>
    <col min="12" max="15" width="1.140625" customWidth="1"/>
    <col min="16" max="18" width="9.5703125" hidden="1" customWidth="1" outlineLevel="1"/>
    <col min="19" max="19" width="9.140625" hidden="1" customWidth="1" outlineLevel="1"/>
    <col min="20" max="34" width="10.7109375" hidden="1" customWidth="1" outlineLevel="1"/>
    <col min="35" max="35" width="9.140625" collapsed="1"/>
  </cols>
  <sheetData>
    <row r="7" spans="2:34" ht="30.6" customHeight="1" x14ac:dyDescent="0.25">
      <c r="D7" s="60"/>
      <c r="S7" t="str">
        <f>T7&amp;" - " &amp;U7</f>
        <v xml:space="preserve">062-18 - S’il existe des archives électroniques des affaires, quels sont les taux de déploiement et d’utilisation ? </v>
      </c>
      <c r="T7" s="61" t="str">
        <f>"062-18"</f>
        <v>062-18</v>
      </c>
      <c r="U7" s="61" t="str">
        <f>_xlfn.XLOOKUP('062-18'!T7,'ICT questions 2022'!A:A,'ICT questions 2022'!C:C)</f>
        <v xml:space="preserve">S’il existe des archives électroniques des affaires, quels sont les taux de déploiement et d’utilisation ? </v>
      </c>
    </row>
    <row r="8" spans="2:34" ht="30.6" customHeight="1" x14ac:dyDescent="0.25">
      <c r="D8" s="60"/>
      <c r="S8" t="str">
        <f>T8&amp;" - " &amp;U8</f>
        <v>062-19 - S’il existe des archives électroniques des affaires, veuillez en décrire les modalités :</v>
      </c>
      <c r="T8" s="61" t="str">
        <f>"062-19"</f>
        <v>062-19</v>
      </c>
      <c r="U8" s="61" t="str">
        <f>_xlfn.XLOOKUP('062-18'!T8,'ICT questions 2022'!A:A,'ICT questions 2022'!C:C)</f>
        <v>S’il existe des archives électroniques des affaires, veuillez en décrire les modalités :</v>
      </c>
    </row>
    <row r="10" spans="2:34" x14ac:dyDescent="0.25">
      <c r="B10" s="121" t="s">
        <v>1717</v>
      </c>
      <c r="C10" s="121"/>
      <c r="D10" s="44"/>
      <c r="E10" s="121" t="s">
        <v>1718</v>
      </c>
      <c r="F10" s="121"/>
      <c r="G10" s="44"/>
      <c r="H10" s="44"/>
      <c r="I10" t="str">
        <f>_xlfn.XLOOKUP(H59,'ICT questions 2022'!$B:$B,'ICT questions 2022'!$D:$D)</f>
        <v>Electronique ou papier</v>
      </c>
      <c r="J10" s="78"/>
      <c r="K10" s="78"/>
      <c r="L10" s="78"/>
      <c r="M10" s="78"/>
      <c r="N10" s="78"/>
      <c r="O10" s="78"/>
      <c r="P10" s="55" t="s">
        <v>1482</v>
      </c>
      <c r="Q10" s="55" t="s">
        <v>1482</v>
      </c>
      <c r="R10" s="55" t="s">
        <v>1482</v>
      </c>
      <c r="T10" s="123" t="s">
        <v>1486</v>
      </c>
      <c r="U10" s="122" t="s">
        <v>1488</v>
      </c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 t="s">
        <v>1491</v>
      </c>
      <c r="AH10" s="122"/>
    </row>
    <row r="11" spans="2:34" x14ac:dyDescent="0.25">
      <c r="B11" s="7"/>
      <c r="C11" s="7"/>
      <c r="E11" s="7"/>
      <c r="F11" s="7"/>
      <c r="I11" s="7"/>
      <c r="J11" s="7"/>
      <c r="K11" s="7"/>
      <c r="L11" s="7"/>
      <c r="M11" s="7"/>
      <c r="N11" s="7"/>
      <c r="O11" s="7"/>
      <c r="P11" s="55"/>
      <c r="Q11" s="55"/>
      <c r="R11" s="55"/>
      <c r="T11" s="124"/>
      <c r="U11" s="126" t="s">
        <v>1487</v>
      </c>
      <c r="V11" s="128" t="s">
        <v>1459</v>
      </c>
      <c r="W11" s="126" t="s">
        <v>1487</v>
      </c>
      <c r="X11" s="128" t="s">
        <v>1459</v>
      </c>
      <c r="Y11" s="126" t="s">
        <v>1487</v>
      </c>
      <c r="Z11" s="128" t="s">
        <v>1459</v>
      </c>
      <c r="AA11" s="134" t="s">
        <v>1493</v>
      </c>
      <c r="AB11" s="135"/>
      <c r="AC11" s="136"/>
      <c r="AD11" s="137" t="s">
        <v>1494</v>
      </c>
      <c r="AE11" s="138"/>
      <c r="AF11" s="139"/>
      <c r="AG11" s="132" t="s">
        <v>1489</v>
      </c>
      <c r="AH11" s="130" t="s">
        <v>1490</v>
      </c>
    </row>
    <row r="12" spans="2:34" ht="8.25" customHeight="1" x14ac:dyDescent="0.25">
      <c r="P12" s="56"/>
      <c r="Q12" s="56"/>
      <c r="R12" s="56"/>
      <c r="T12" s="125"/>
      <c r="U12" s="127"/>
      <c r="V12" s="129"/>
      <c r="W12" s="127"/>
      <c r="X12" s="129"/>
      <c r="Y12" s="127"/>
      <c r="Z12" s="129"/>
      <c r="AA12" s="22" t="s">
        <v>1492</v>
      </c>
      <c r="AB12" s="22" t="s">
        <v>1441</v>
      </c>
      <c r="AC12" s="22" t="s">
        <v>1495</v>
      </c>
      <c r="AD12" s="11" t="s">
        <v>1492</v>
      </c>
      <c r="AE12" s="11" t="s">
        <v>1441</v>
      </c>
      <c r="AF12" s="11" t="s">
        <v>1495</v>
      </c>
      <c r="AG12" s="133"/>
      <c r="AH12" s="131"/>
    </row>
    <row r="13" spans="2:34" x14ac:dyDescent="0.25">
      <c r="P13" s="56"/>
      <c r="Q13" s="56"/>
      <c r="R13" s="56"/>
      <c r="T13" s="5"/>
      <c r="U13" s="5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</row>
    <row r="14" spans="2:34" x14ac:dyDescent="0.25">
      <c r="I14" s="58" t="s">
        <v>1449</v>
      </c>
      <c r="P14" s="56"/>
      <c r="Q14" s="56"/>
      <c r="R14" s="56"/>
      <c r="U14" s="79" t="s">
        <v>1483</v>
      </c>
      <c r="W14" s="79" t="s">
        <v>1484</v>
      </c>
      <c r="Y14" s="79" t="s">
        <v>1483</v>
      </c>
    </row>
    <row r="15" spans="2:34" x14ac:dyDescent="0.25">
      <c r="H15" s="45"/>
      <c r="I15" s="53" t="str">
        <f>I59</f>
        <v>L’archivage papier reste possible</v>
      </c>
      <c r="J15" s="46"/>
      <c r="L15" s="35"/>
      <c r="M15" s="35"/>
      <c r="N15" s="35"/>
      <c r="O15" s="35"/>
      <c r="P15" s="66" t="b">
        <v>0</v>
      </c>
      <c r="Q15" s="66"/>
      <c r="R15" s="66"/>
      <c r="T15" s="26" t="s">
        <v>1449</v>
      </c>
      <c r="U15" s="36">
        <f>_xlfn.XLOOKUP(H59,Weights!$F:$F,Weights!$M:$M)</f>
        <v>1</v>
      </c>
      <c r="V15" s="39">
        <f>IF(P15,U15, 0)</f>
        <v>0</v>
      </c>
      <c r="W15" s="36"/>
      <c r="X15" s="39">
        <f>IF(Q15,W15, 0)</f>
        <v>0</v>
      </c>
      <c r="Y15" s="36"/>
      <c r="Z15" s="39">
        <f>IF(R15,Y15, 0)</f>
        <v>0</v>
      </c>
      <c r="AA15" s="27"/>
      <c r="AB15" s="27"/>
      <c r="AC15" s="27"/>
      <c r="AD15" s="27"/>
      <c r="AE15" s="27"/>
      <c r="AF15" s="27"/>
      <c r="AG15" s="27"/>
      <c r="AH15" s="28"/>
    </row>
    <row r="16" spans="2:34" x14ac:dyDescent="0.25">
      <c r="H16" s="47"/>
      <c r="I16" s="52" t="str">
        <f>I60</f>
        <v>L’archivage papier n’est plus possible (l’archivage électronique est la seule option)</v>
      </c>
      <c r="J16" s="48"/>
      <c r="K16" s="51"/>
      <c r="L16" s="35"/>
      <c r="M16" s="35"/>
      <c r="N16" s="35"/>
      <c r="O16" s="35"/>
      <c r="P16" s="66" t="b">
        <v>0</v>
      </c>
      <c r="Q16" s="66"/>
      <c r="R16" s="66"/>
      <c r="T16" s="29"/>
      <c r="U16" s="37">
        <f>_xlfn.XLOOKUP(H60,Weights!$F:$F,Weights!$M:$M)</f>
        <v>1</v>
      </c>
      <c r="V16" s="40">
        <f>IF(P16,U16, 0)</f>
        <v>0</v>
      </c>
      <c r="W16" s="37"/>
      <c r="X16" s="40">
        <f>IF(Q16,W16, 0)</f>
        <v>0</v>
      </c>
      <c r="Y16" s="37"/>
      <c r="Z16" s="40">
        <f>IF(R16,Y16, 0)</f>
        <v>0</v>
      </c>
      <c r="AA16" s="30"/>
      <c r="AB16" s="30"/>
      <c r="AC16" s="30"/>
      <c r="AD16" s="30"/>
      <c r="AE16" s="30"/>
      <c r="AF16" s="30"/>
      <c r="AG16" s="30"/>
      <c r="AH16" s="31"/>
    </row>
    <row r="17" spans="8:34" x14ac:dyDescent="0.25">
      <c r="H17" s="47"/>
      <c r="I17" s="52" t="str">
        <f>I61</f>
        <v>Double archivage (l’archivage papier doit accompagner l’archivage électronique)</v>
      </c>
      <c r="J17" s="48"/>
      <c r="K17" s="51"/>
      <c r="L17" s="35"/>
      <c r="M17" s="35"/>
      <c r="N17" s="35"/>
      <c r="O17" s="35"/>
      <c r="P17" s="66" t="b">
        <v>0</v>
      </c>
      <c r="Q17" s="66"/>
      <c r="R17" s="66"/>
      <c r="T17" s="29"/>
      <c r="U17" s="37">
        <f>_xlfn.XLOOKUP(H61,Weights!$F:$F,Weights!$M:$M)</f>
        <v>0.5</v>
      </c>
      <c r="V17" s="40">
        <f>IF(P17,U17, 0)</f>
        <v>0</v>
      </c>
      <c r="W17" s="37"/>
      <c r="X17" s="40">
        <f>IF(Q17,W17, 0)</f>
        <v>0</v>
      </c>
      <c r="Y17" s="37"/>
      <c r="Z17" s="40">
        <f>IF(R17,Y17, 0)</f>
        <v>0</v>
      </c>
      <c r="AA17" s="30"/>
      <c r="AB17" s="30"/>
      <c r="AC17" s="30"/>
      <c r="AD17" s="30"/>
      <c r="AE17" s="30"/>
      <c r="AF17" s="30"/>
      <c r="AG17" s="30"/>
      <c r="AH17" s="31"/>
    </row>
    <row r="18" spans="8:34" x14ac:dyDescent="0.25">
      <c r="H18" s="47"/>
      <c r="I18" s="52" t="str">
        <f>I62</f>
        <v>NAP – l’archivage électronique n’existe pas</v>
      </c>
      <c r="J18" s="48"/>
      <c r="K18" s="51"/>
      <c r="L18" s="35"/>
      <c r="M18" s="35"/>
      <c r="N18" s="35"/>
      <c r="O18" s="35"/>
      <c r="P18" s="66" t="b">
        <v>0</v>
      </c>
      <c r="Q18" s="66"/>
      <c r="R18" s="66"/>
      <c r="T18" s="29"/>
      <c r="U18" s="37">
        <f>_xlfn.XLOOKUP(H62,Weights!$F:$F,Weights!$M:$M)</f>
        <v>0</v>
      </c>
      <c r="V18" s="40">
        <f>IF(P18,U18, 0)</f>
        <v>0</v>
      </c>
      <c r="W18" s="37"/>
      <c r="X18" s="40">
        <f>IF(Q18,W18, 0)</f>
        <v>0</v>
      </c>
      <c r="Y18" s="37"/>
      <c r="Z18" s="40">
        <f>IF(R18,Y18, 0)</f>
        <v>0</v>
      </c>
      <c r="AA18" s="30"/>
      <c r="AB18" s="30"/>
      <c r="AC18" s="30"/>
      <c r="AD18" s="30"/>
      <c r="AE18" s="30"/>
      <c r="AF18" s="30"/>
      <c r="AG18" s="30"/>
      <c r="AH18" s="31"/>
    </row>
    <row r="19" spans="8:34" x14ac:dyDescent="0.25">
      <c r="H19" s="47"/>
      <c r="I19" s="52" t="s">
        <v>1457</v>
      </c>
      <c r="J19" s="48"/>
      <c r="K19" s="51"/>
      <c r="L19" s="35"/>
      <c r="M19" s="35"/>
      <c r="N19" s="35"/>
      <c r="O19" s="35"/>
      <c r="P19" s="66" t="b">
        <v>0</v>
      </c>
      <c r="Q19" s="66"/>
      <c r="R19" s="66"/>
      <c r="T19" s="29"/>
      <c r="U19" s="37">
        <v>0</v>
      </c>
      <c r="V19" s="40">
        <f>IF(P19,U19, 0)</f>
        <v>0</v>
      </c>
      <c r="W19" s="37"/>
      <c r="X19" s="40">
        <f>IF(Q19,W19, 0)</f>
        <v>0</v>
      </c>
      <c r="Y19" s="37"/>
      <c r="Z19" s="40"/>
      <c r="AA19" s="30"/>
      <c r="AB19" s="30"/>
      <c r="AC19" s="30"/>
      <c r="AD19" s="30"/>
      <c r="AE19" s="30"/>
      <c r="AF19" s="30"/>
      <c r="AG19" s="30"/>
      <c r="AH19" s="31"/>
    </row>
    <row r="20" spans="8:34" x14ac:dyDescent="0.25">
      <c r="H20" s="47"/>
      <c r="I20" s="52"/>
      <c r="J20" s="48"/>
      <c r="K20" s="51"/>
      <c r="L20" s="35"/>
      <c r="M20" s="35"/>
      <c r="N20" s="35"/>
      <c r="O20" s="35"/>
      <c r="P20" s="66"/>
      <c r="Q20" s="66"/>
      <c r="R20" s="66"/>
      <c r="T20" s="29"/>
      <c r="U20" s="37"/>
      <c r="V20" s="41"/>
      <c r="W20" s="37"/>
      <c r="X20" s="41"/>
      <c r="Y20" s="37"/>
      <c r="Z20" s="40"/>
      <c r="AA20" s="30"/>
      <c r="AB20" s="30"/>
      <c r="AC20" s="30"/>
      <c r="AD20" s="30"/>
      <c r="AE20" s="30"/>
      <c r="AF20" s="30"/>
      <c r="AG20" s="30"/>
      <c r="AH20" s="31"/>
    </row>
    <row r="21" spans="8:34" x14ac:dyDescent="0.25">
      <c r="H21" s="47"/>
      <c r="I21" s="52"/>
      <c r="J21" s="48"/>
      <c r="K21" s="51"/>
      <c r="L21" s="35"/>
      <c r="M21" s="35"/>
      <c r="N21" s="35"/>
      <c r="O21" s="35"/>
      <c r="P21" s="66"/>
      <c r="Q21" s="66"/>
      <c r="R21" s="66"/>
      <c r="T21" s="29"/>
      <c r="U21" s="69"/>
      <c r="V21" s="41"/>
      <c r="W21" s="37"/>
      <c r="X21" s="41"/>
      <c r="Y21" s="37"/>
      <c r="Z21" s="40"/>
      <c r="AA21" s="30"/>
      <c r="AB21" s="30"/>
      <c r="AC21" s="30"/>
      <c r="AD21" s="30"/>
      <c r="AE21" s="30"/>
      <c r="AF21" s="30"/>
      <c r="AG21" s="30"/>
      <c r="AH21" s="31"/>
    </row>
    <row r="22" spans="8:34" x14ac:dyDescent="0.25">
      <c r="H22" s="49"/>
      <c r="I22" s="54"/>
      <c r="J22" s="50"/>
      <c r="K22" s="51"/>
      <c r="L22" s="35"/>
      <c r="M22" s="35"/>
      <c r="N22" s="35"/>
      <c r="O22" s="35"/>
      <c r="P22" s="66"/>
      <c r="Q22" s="66"/>
      <c r="R22" s="66"/>
      <c r="T22" s="32"/>
      <c r="U22" s="38">
        <f>IF(U14="MAX", MAX(U15:U21), IF(U14="SUM", SUM(U15:U21), "ERROR"))</f>
        <v>1</v>
      </c>
      <c r="V22" s="42">
        <f>IF(U14="MAX", MAX(V15:V21), IF(U14="SUM", SUM(V15:V21), "ERROR"))</f>
        <v>0</v>
      </c>
      <c r="W22" s="38">
        <f>IF(W14="MAX", MAX(W15:W21), IF(W14="SUM", SUM(W15:W21), "ERROR"))</f>
        <v>0</v>
      </c>
      <c r="X22" s="42">
        <f>IF(W14="MAX", MAX(X15:X21), IF(W14="SUM", SUM(X15:X21), "ERROR"))</f>
        <v>0</v>
      </c>
      <c r="Y22" s="38">
        <f>IF(Y14="MAX", MAX(Y15:Y21), IF(Y14="SUM", SUM(Y15:Y21), "ERROR"))</f>
        <v>0</v>
      </c>
      <c r="Z22" s="42">
        <f>IF(Y14="MAX", MAX(Z15:Z21), IF(Y14="SUM", SUM(Z15:Z21), "ERROR"))</f>
        <v>0</v>
      </c>
      <c r="AA22" s="33"/>
      <c r="AB22" s="33"/>
      <c r="AC22" s="33"/>
      <c r="AD22" s="33"/>
      <c r="AE22" s="33"/>
      <c r="AF22" s="33"/>
      <c r="AG22" s="33"/>
      <c r="AH22" s="34"/>
    </row>
    <row r="23" spans="8:34" x14ac:dyDescent="0.25">
      <c r="I23" s="51"/>
      <c r="J23" s="51"/>
      <c r="K23" s="51"/>
      <c r="L23" s="35"/>
      <c r="M23" s="35"/>
      <c r="N23" s="35"/>
      <c r="O23" s="35"/>
      <c r="P23" s="66"/>
      <c r="Q23" s="66"/>
      <c r="R23" s="66"/>
      <c r="T23" s="15" t="s">
        <v>1484</v>
      </c>
      <c r="U23" s="13" cm="1">
        <f t="array" ref="U23">IF(T23="SUM", SUM(U22,W22,Y22), IF(T23=AVERAGE, AVERAGE(U22,W22,Y22), "ERROR"))</f>
        <v>1</v>
      </c>
      <c r="V23" s="14" cm="1">
        <f t="array" ref="V23">IF(T23="SUM", SUM(V22,X22,Z22), IF(T23=AVERAGE, AVERAGE(V22,X22,Z22), "ERROR"))</f>
        <v>0</v>
      </c>
      <c r="W23" s="43"/>
      <c r="X23" s="43"/>
      <c r="Y23" s="43"/>
      <c r="Z23" s="43"/>
      <c r="AA23" s="64">
        <v>0</v>
      </c>
      <c r="AB23" s="23" t="str">
        <f>_xlfn.XLOOKUP(AA23, RatesWeights[Index], RatesWeights[Weight], "ERROR")</f>
        <v>ERROR</v>
      </c>
      <c r="AC23" s="8" t="e">
        <f>V23*AB23</f>
        <v>#VALUE!</v>
      </c>
      <c r="AD23" s="65">
        <v>0</v>
      </c>
      <c r="AE23" s="12" t="str">
        <f>_xlfn.XLOOKUP(AD23, RatesWeights[Index], RatesWeights[Weight], "ERROR")</f>
        <v>ERROR</v>
      </c>
      <c r="AF23" s="9" t="e">
        <f>AC23*AE23</f>
        <v>#VALUE!</v>
      </c>
      <c r="AG23" s="24" t="e">
        <f>AC23/U23*10</f>
        <v>#VALUE!</v>
      </c>
      <c r="AH23" s="10" t="e">
        <f>AF23/U23*10</f>
        <v>#VALUE!</v>
      </c>
    </row>
    <row r="24" spans="8:34" x14ac:dyDescent="0.25">
      <c r="L24" s="35"/>
      <c r="M24" s="35"/>
      <c r="N24" s="35"/>
      <c r="O24" s="35"/>
      <c r="P24" s="66"/>
      <c r="Q24" s="66"/>
      <c r="R24" s="66"/>
    </row>
    <row r="25" spans="8:34" x14ac:dyDescent="0.25">
      <c r="I25" s="58" t="s">
        <v>1451</v>
      </c>
      <c r="L25" s="35"/>
      <c r="M25" s="35"/>
      <c r="N25" s="35"/>
      <c r="O25" s="35"/>
      <c r="P25" s="66"/>
      <c r="Q25" s="66"/>
      <c r="R25" s="66"/>
      <c r="U25" s="79" t="s">
        <v>1483</v>
      </c>
      <c r="W25" s="79" t="s">
        <v>1484</v>
      </c>
      <c r="Y25" s="79" t="s">
        <v>1483</v>
      </c>
    </row>
    <row r="26" spans="8:34" x14ac:dyDescent="0.25">
      <c r="H26" s="45"/>
      <c r="I26" s="53" t="str">
        <f>I59</f>
        <v>L’archivage papier reste possible</v>
      </c>
      <c r="J26" s="46"/>
      <c r="L26" s="35"/>
      <c r="M26" s="35"/>
      <c r="N26" s="35"/>
      <c r="O26" s="35"/>
      <c r="P26" s="66" t="b">
        <v>0</v>
      </c>
      <c r="Q26" s="66"/>
      <c r="R26" s="66"/>
      <c r="T26" s="26" t="s">
        <v>1451</v>
      </c>
      <c r="U26" s="36">
        <f>_xlfn.XLOOKUP(H68,Weights!$F:$F,Weights!$M:$M)</f>
        <v>1</v>
      </c>
      <c r="V26" s="39">
        <f>IF(P26,U26, 0)</f>
        <v>0</v>
      </c>
      <c r="W26" s="36"/>
      <c r="X26" s="39">
        <f>IF(Q26,W26, 0)</f>
        <v>0</v>
      </c>
      <c r="Y26" s="36"/>
      <c r="Z26" s="39">
        <f>IF(R26,Y26, 0)</f>
        <v>0</v>
      </c>
      <c r="AA26" s="27"/>
      <c r="AB26" s="27"/>
      <c r="AC26" s="27"/>
      <c r="AD26" s="27"/>
      <c r="AE26" s="27"/>
      <c r="AF26" s="27"/>
      <c r="AG26" s="27"/>
      <c r="AH26" s="28"/>
    </row>
    <row r="27" spans="8:34" x14ac:dyDescent="0.25">
      <c r="H27" s="47"/>
      <c r="I27" s="52" t="str">
        <f>I60</f>
        <v>L’archivage papier n’est plus possible (l’archivage électronique est la seule option)</v>
      </c>
      <c r="J27" s="48"/>
      <c r="K27" s="51"/>
      <c r="L27" s="35"/>
      <c r="M27" s="35"/>
      <c r="N27" s="35"/>
      <c r="O27" s="35"/>
      <c r="P27" s="66" t="b">
        <v>0</v>
      </c>
      <c r="Q27" s="66"/>
      <c r="R27" s="66"/>
      <c r="T27" s="29"/>
      <c r="U27" s="37">
        <f>_xlfn.XLOOKUP(H69,Weights!$F:$F,Weights!$M:$M)</f>
        <v>1</v>
      </c>
      <c r="V27" s="40">
        <f>IF(P27,U27, 0)</f>
        <v>0</v>
      </c>
      <c r="W27" s="37"/>
      <c r="X27" s="40">
        <f>IF(Q27,W27, 0)</f>
        <v>0</v>
      </c>
      <c r="Y27" s="37"/>
      <c r="Z27" s="40">
        <f>IF(R27,Y27, 0)</f>
        <v>0</v>
      </c>
      <c r="AA27" s="30"/>
      <c r="AB27" s="30"/>
      <c r="AC27" s="30"/>
      <c r="AD27" s="30"/>
      <c r="AE27" s="30"/>
      <c r="AF27" s="30"/>
      <c r="AG27" s="30"/>
      <c r="AH27" s="31"/>
    </row>
    <row r="28" spans="8:34" x14ac:dyDescent="0.25">
      <c r="H28" s="47"/>
      <c r="I28" s="52" t="str">
        <f>I61</f>
        <v>Double archivage (l’archivage papier doit accompagner l’archivage électronique)</v>
      </c>
      <c r="J28" s="48"/>
      <c r="K28" s="51"/>
      <c r="L28" s="35"/>
      <c r="M28" s="35"/>
      <c r="N28" s="35"/>
      <c r="O28" s="35"/>
      <c r="P28" s="66" t="b">
        <v>0</v>
      </c>
      <c r="Q28" s="66"/>
      <c r="R28" s="66"/>
      <c r="T28" s="29"/>
      <c r="U28" s="37">
        <f>_xlfn.XLOOKUP(H70,Weights!$F:$F,Weights!$M:$M)</f>
        <v>0.5</v>
      </c>
      <c r="V28" s="40">
        <f>IF(P28,U28, 0)</f>
        <v>0</v>
      </c>
      <c r="W28" s="37"/>
      <c r="X28" s="40">
        <f>IF(Q28,W28, 0)</f>
        <v>0</v>
      </c>
      <c r="Y28" s="37"/>
      <c r="Z28" s="40">
        <f>IF(R28,Y28, 0)</f>
        <v>0</v>
      </c>
      <c r="AA28" s="30"/>
      <c r="AB28" s="30"/>
      <c r="AC28" s="30"/>
      <c r="AD28" s="30"/>
      <c r="AE28" s="30"/>
      <c r="AF28" s="30"/>
      <c r="AG28" s="30"/>
      <c r="AH28" s="31"/>
    </row>
    <row r="29" spans="8:34" x14ac:dyDescent="0.25">
      <c r="H29" s="47"/>
      <c r="I29" s="52" t="str">
        <f>I62</f>
        <v>NAP – l’archivage électronique n’existe pas</v>
      </c>
      <c r="J29" s="48"/>
      <c r="K29" s="51"/>
      <c r="L29" s="35"/>
      <c r="M29" s="35"/>
      <c r="N29" s="35"/>
      <c r="O29" s="35"/>
      <c r="P29" s="66" t="b">
        <v>0</v>
      </c>
      <c r="Q29" s="66"/>
      <c r="R29" s="66"/>
      <c r="T29" s="29"/>
      <c r="U29" s="37">
        <f>_xlfn.XLOOKUP(H71,Weights!$F:$F,Weights!$M:$M)</f>
        <v>0</v>
      </c>
      <c r="V29" s="40">
        <f>IF(P29,U29, 0)</f>
        <v>0</v>
      </c>
      <c r="W29" s="37"/>
      <c r="X29" s="40">
        <f>IF(Q29,W29, 0)</f>
        <v>0</v>
      </c>
      <c r="Y29" s="37"/>
      <c r="Z29" s="40">
        <f>IF(R29,Y29, 0)</f>
        <v>0</v>
      </c>
      <c r="AA29" s="30"/>
      <c r="AB29" s="30"/>
      <c r="AC29" s="30"/>
      <c r="AD29" s="30"/>
      <c r="AE29" s="30"/>
      <c r="AF29" s="30"/>
      <c r="AG29" s="30"/>
      <c r="AH29" s="31"/>
    </row>
    <row r="30" spans="8:34" x14ac:dyDescent="0.25">
      <c r="H30" s="47"/>
      <c r="I30" s="52" t="s">
        <v>1457</v>
      </c>
      <c r="J30" s="48"/>
      <c r="K30" s="51"/>
      <c r="L30" s="35"/>
      <c r="M30" s="35"/>
      <c r="N30" s="35"/>
      <c r="O30" s="35"/>
      <c r="P30" s="66" t="b">
        <v>0</v>
      </c>
      <c r="Q30" s="66"/>
      <c r="R30" s="66"/>
      <c r="T30" s="29"/>
      <c r="U30" s="37">
        <v>0</v>
      </c>
      <c r="V30" s="40">
        <f>IF(P30,U30, 0)</f>
        <v>0</v>
      </c>
      <c r="W30" s="37"/>
      <c r="X30" s="40">
        <f>IF(Q30,W30, 0)</f>
        <v>0</v>
      </c>
      <c r="Y30" s="37"/>
      <c r="Z30" s="40"/>
      <c r="AA30" s="30"/>
      <c r="AB30" s="30"/>
      <c r="AC30" s="30"/>
      <c r="AD30" s="30"/>
      <c r="AE30" s="30"/>
      <c r="AF30" s="30"/>
      <c r="AG30" s="30"/>
      <c r="AH30" s="31"/>
    </row>
    <row r="31" spans="8:34" x14ac:dyDescent="0.25">
      <c r="H31" s="47"/>
      <c r="I31" s="52"/>
      <c r="J31" s="48"/>
      <c r="K31" s="51"/>
      <c r="L31" s="35"/>
      <c r="M31" s="35"/>
      <c r="N31" s="35"/>
      <c r="O31" s="35"/>
      <c r="P31" s="66"/>
      <c r="Q31" s="66"/>
      <c r="R31" s="66"/>
      <c r="T31" s="29"/>
      <c r="U31" s="37"/>
      <c r="V31" s="41"/>
      <c r="W31" s="37"/>
      <c r="X31" s="41"/>
      <c r="Y31" s="37"/>
      <c r="Z31" s="40"/>
      <c r="AA31" s="30"/>
      <c r="AB31" s="30"/>
      <c r="AC31" s="30"/>
      <c r="AD31" s="30"/>
      <c r="AE31" s="30"/>
      <c r="AF31" s="30"/>
      <c r="AG31" s="30"/>
      <c r="AH31" s="31"/>
    </row>
    <row r="32" spans="8:34" x14ac:dyDescent="0.25">
      <c r="H32" s="47"/>
      <c r="I32" s="52"/>
      <c r="J32" s="48"/>
      <c r="K32" s="51"/>
      <c r="L32" s="35"/>
      <c r="M32" s="35"/>
      <c r="N32" s="35"/>
      <c r="O32" s="35"/>
      <c r="P32" s="66"/>
      <c r="Q32" s="66"/>
      <c r="R32" s="66"/>
      <c r="T32" s="29"/>
      <c r="U32" s="69"/>
      <c r="V32" s="41"/>
      <c r="W32" s="37"/>
      <c r="X32" s="41"/>
      <c r="Y32" s="37"/>
      <c r="Z32" s="40"/>
      <c r="AA32" s="30"/>
      <c r="AB32" s="30"/>
      <c r="AC32" s="30"/>
      <c r="AD32" s="30"/>
      <c r="AE32" s="30"/>
      <c r="AF32" s="30"/>
      <c r="AG32" s="30"/>
      <c r="AH32" s="31"/>
    </row>
    <row r="33" spans="8:37" x14ac:dyDescent="0.25">
      <c r="H33" s="49"/>
      <c r="I33" s="54"/>
      <c r="J33" s="50"/>
      <c r="K33" s="51"/>
      <c r="L33" s="35"/>
      <c r="M33" s="35"/>
      <c r="N33" s="35"/>
      <c r="O33" s="35"/>
      <c r="P33" s="66"/>
      <c r="Q33" s="66"/>
      <c r="R33" s="66"/>
      <c r="T33" s="32"/>
      <c r="U33" s="38">
        <f>IF(U25="MAX", MAX(U26:U32), IF(U25="SUM", SUM(U26:U32), "ERROR"))</f>
        <v>1</v>
      </c>
      <c r="V33" s="42">
        <f>IF(U25="MAX", MAX(V26:V32), IF(U25="SUM", SUM(V26:V32), "ERROR"))</f>
        <v>0</v>
      </c>
      <c r="W33" s="38">
        <f>IF(W25="MAX", MAX(W26:W32), IF(W25="SUM", SUM(W26:W32), "ERROR"))</f>
        <v>0</v>
      </c>
      <c r="X33" s="42">
        <f>IF(W25="MAX", MAX(X26:X32), IF(W25="SUM", SUM(X26:X32), "ERROR"))</f>
        <v>0</v>
      </c>
      <c r="Y33" s="38">
        <f>IF(Y25="MAX", MAX(Y26:Y32), IF(Y25="SUM", SUM(Y26:Y32), "ERROR"))</f>
        <v>0</v>
      </c>
      <c r="Z33" s="42">
        <f>IF(Y25="MAX", MAX(Z26:Z32), IF(Y25="SUM", SUM(Z26:Z32), "ERROR"))</f>
        <v>0</v>
      </c>
      <c r="AA33" s="33"/>
      <c r="AB33" s="33"/>
      <c r="AC33" s="33"/>
      <c r="AD33" s="33"/>
      <c r="AE33" s="33"/>
      <c r="AF33" s="33"/>
      <c r="AG33" s="33"/>
      <c r="AH33" s="34"/>
    </row>
    <row r="34" spans="8:37" ht="12.95" customHeight="1" x14ac:dyDescent="0.25">
      <c r="I34" s="51"/>
      <c r="J34" s="51"/>
      <c r="K34" s="51"/>
      <c r="L34" s="35"/>
      <c r="M34" s="35"/>
      <c r="N34" s="35"/>
      <c r="O34" s="35"/>
      <c r="P34" s="66"/>
      <c r="Q34" s="66"/>
      <c r="R34" s="66"/>
      <c r="T34" s="15" t="s">
        <v>1484</v>
      </c>
      <c r="U34" s="13" cm="1">
        <f t="array" ref="U34">IF(T34="SUM", SUM(U33,W33,Y33), IF(T34=AVERAGE, AVERAGE(U33,W33,Y33), "ERROR"))</f>
        <v>1</v>
      </c>
      <c r="V34" s="14" cm="1">
        <f t="array" ref="V34">IF(T34="SUM", SUM(V33,X33,Z33), IF(T34=AVERAGE, AVERAGE(V33,X33,Z33), "ERROR"))</f>
        <v>0</v>
      </c>
      <c r="W34" s="43"/>
      <c r="X34" s="43"/>
      <c r="Y34" s="43"/>
      <c r="Z34" s="43"/>
      <c r="AA34" s="64">
        <v>0</v>
      </c>
      <c r="AB34" s="23" t="str">
        <f>_xlfn.XLOOKUP(AA34, RatesWeights[Index], RatesWeights[Weight], "ERROR")</f>
        <v>ERROR</v>
      </c>
      <c r="AC34" s="8" t="e">
        <f>V34*AB34</f>
        <v>#VALUE!</v>
      </c>
      <c r="AD34" s="65">
        <v>0</v>
      </c>
      <c r="AE34" s="12" t="str">
        <f>_xlfn.XLOOKUP(AD34, RatesWeights[Index], RatesWeights[Weight], "ERROR")</f>
        <v>ERROR</v>
      </c>
      <c r="AF34" s="9" t="e">
        <f>AC34*AE34</f>
        <v>#VALUE!</v>
      </c>
      <c r="AG34" s="24" t="e">
        <f>AC34/U34*10</f>
        <v>#VALUE!</v>
      </c>
      <c r="AH34" s="10" t="e">
        <f>AF34/U34*10</f>
        <v>#VALUE!</v>
      </c>
    </row>
    <row r="35" spans="8:37" x14ac:dyDescent="0.25">
      <c r="L35" s="35"/>
      <c r="M35" s="35"/>
      <c r="N35" s="35"/>
      <c r="O35" s="35"/>
      <c r="P35" s="66"/>
      <c r="Q35" s="66"/>
      <c r="R35" s="66"/>
      <c r="AK35" s="116"/>
    </row>
    <row r="36" spans="8:37" x14ac:dyDescent="0.25">
      <c r="I36" s="58" t="s">
        <v>1738</v>
      </c>
      <c r="L36" s="35"/>
      <c r="M36" s="35"/>
      <c r="N36" s="35"/>
      <c r="O36" s="35"/>
      <c r="P36" s="66"/>
      <c r="Q36" s="66"/>
      <c r="R36" s="66"/>
      <c r="U36" s="79" t="s">
        <v>1483</v>
      </c>
      <c r="W36" s="79" t="s">
        <v>1484</v>
      </c>
      <c r="Y36" s="79" t="s">
        <v>1483</v>
      </c>
    </row>
    <row r="37" spans="8:37" x14ac:dyDescent="0.25">
      <c r="H37" s="45"/>
      <c r="I37" s="53" t="str">
        <f>I59</f>
        <v>L’archivage papier reste possible</v>
      </c>
      <c r="J37" s="46"/>
      <c r="L37" s="35"/>
      <c r="M37" s="35"/>
      <c r="N37" s="35"/>
      <c r="O37" s="35"/>
      <c r="P37" s="66" t="b">
        <v>0</v>
      </c>
      <c r="Q37" s="66"/>
      <c r="R37" s="66"/>
      <c r="T37" s="26" t="s">
        <v>1452</v>
      </c>
      <c r="U37" s="36">
        <f>_xlfn.XLOOKUP(H76,Weights!$F:$F,Weights!$M:$M)</f>
        <v>1</v>
      </c>
      <c r="V37" s="39">
        <f>IF(P37,U37, 0)</f>
        <v>0</v>
      </c>
      <c r="W37" s="36"/>
      <c r="X37" s="39">
        <f>IF(Q37,W37, 0)</f>
        <v>0</v>
      </c>
      <c r="Y37" s="36"/>
      <c r="Z37" s="39">
        <f>IF(R37,Y37, 0)</f>
        <v>0</v>
      </c>
      <c r="AA37" s="27"/>
      <c r="AB37" s="27"/>
      <c r="AC37" s="27"/>
      <c r="AD37" s="27"/>
      <c r="AE37" s="27"/>
      <c r="AF37" s="27"/>
      <c r="AG37" s="27"/>
      <c r="AH37" s="28"/>
    </row>
    <row r="38" spans="8:37" x14ac:dyDescent="0.25">
      <c r="H38" s="47"/>
      <c r="I38" s="52" t="str">
        <f>I60</f>
        <v>L’archivage papier n’est plus possible (l’archivage électronique est la seule option)</v>
      </c>
      <c r="J38" s="48"/>
      <c r="K38" s="51"/>
      <c r="L38" s="35"/>
      <c r="M38" s="35"/>
      <c r="N38" s="35"/>
      <c r="O38" s="35"/>
      <c r="P38" s="66" t="b">
        <v>0</v>
      </c>
      <c r="Q38" s="66"/>
      <c r="R38" s="66"/>
      <c r="T38" s="29"/>
      <c r="U38" s="37">
        <f>_xlfn.XLOOKUP(H77,Weights!$F:$F,Weights!$M:$M)</f>
        <v>1</v>
      </c>
      <c r="V38" s="40">
        <f>IF(P38,U38, 0)</f>
        <v>0</v>
      </c>
      <c r="W38" s="37"/>
      <c r="X38" s="40">
        <f>IF(Q38,W38, 0)</f>
        <v>0</v>
      </c>
      <c r="Y38" s="37"/>
      <c r="Z38" s="40">
        <f>IF(R38,Y38, 0)</f>
        <v>0</v>
      </c>
      <c r="AA38" s="30"/>
      <c r="AB38" s="30"/>
      <c r="AC38" s="30"/>
      <c r="AD38" s="30"/>
      <c r="AE38" s="30"/>
      <c r="AF38" s="30"/>
      <c r="AG38" s="30"/>
      <c r="AH38" s="31"/>
    </row>
    <row r="39" spans="8:37" x14ac:dyDescent="0.25">
      <c r="H39" s="47"/>
      <c r="I39" s="52" t="str">
        <f>I61</f>
        <v>Double archivage (l’archivage papier doit accompagner l’archivage électronique)</v>
      </c>
      <c r="J39" s="48"/>
      <c r="K39" s="51"/>
      <c r="L39" s="35"/>
      <c r="M39" s="35"/>
      <c r="N39" s="35"/>
      <c r="O39" s="35"/>
      <c r="P39" s="66" t="b">
        <v>0</v>
      </c>
      <c r="Q39" s="66"/>
      <c r="R39" s="66"/>
      <c r="T39" s="29"/>
      <c r="U39" s="37">
        <f>_xlfn.XLOOKUP(H78,Weights!$F:$F,Weights!$M:$M)</f>
        <v>0.5</v>
      </c>
      <c r="V39" s="40">
        <f>IF(P39,U39, 0)</f>
        <v>0</v>
      </c>
      <c r="W39" s="37"/>
      <c r="X39" s="40">
        <f>IF(Q39,W39, 0)</f>
        <v>0</v>
      </c>
      <c r="Y39" s="37"/>
      <c r="Z39" s="40">
        <f>IF(R39,Y39, 0)</f>
        <v>0</v>
      </c>
      <c r="AA39" s="30"/>
      <c r="AB39" s="30"/>
      <c r="AC39" s="30"/>
      <c r="AD39" s="30"/>
      <c r="AE39" s="30"/>
      <c r="AF39" s="30"/>
      <c r="AG39" s="30"/>
      <c r="AH39" s="31"/>
    </row>
    <row r="40" spans="8:37" x14ac:dyDescent="0.25">
      <c r="H40" s="47"/>
      <c r="I40" s="52" t="str">
        <f>I62</f>
        <v>NAP – l’archivage électronique n’existe pas</v>
      </c>
      <c r="J40" s="48"/>
      <c r="K40" s="51"/>
      <c r="L40" s="35"/>
      <c r="M40" s="35"/>
      <c r="N40" s="35"/>
      <c r="O40" s="35"/>
      <c r="P40" s="66" t="b">
        <v>0</v>
      </c>
      <c r="Q40" s="66"/>
      <c r="R40" s="66"/>
      <c r="T40" s="29"/>
      <c r="U40" s="37">
        <f>_xlfn.XLOOKUP(H79,Weights!$F:$F,Weights!$M:$M)</f>
        <v>0</v>
      </c>
      <c r="V40" s="40">
        <f>IF(P40,U40, 0)</f>
        <v>0</v>
      </c>
      <c r="W40" s="37"/>
      <c r="X40" s="40">
        <f>IF(Q40,W40, 0)</f>
        <v>0</v>
      </c>
      <c r="Y40" s="37"/>
      <c r="Z40" s="40">
        <f>IF(R40,Y40, 0)</f>
        <v>0</v>
      </c>
      <c r="AA40" s="30"/>
      <c r="AB40" s="30"/>
      <c r="AC40" s="30"/>
      <c r="AD40" s="30"/>
      <c r="AE40" s="30"/>
      <c r="AF40" s="30"/>
      <c r="AG40" s="30"/>
      <c r="AH40" s="31"/>
    </row>
    <row r="41" spans="8:37" x14ac:dyDescent="0.25">
      <c r="H41" s="47"/>
      <c r="I41" s="52" t="s">
        <v>1457</v>
      </c>
      <c r="J41" s="48"/>
      <c r="K41" s="51"/>
      <c r="L41" s="35"/>
      <c r="M41" s="35"/>
      <c r="N41" s="35"/>
      <c r="O41" s="35"/>
      <c r="P41" s="66" t="b">
        <v>0</v>
      </c>
      <c r="Q41" s="66"/>
      <c r="R41" s="66"/>
      <c r="T41" s="29"/>
      <c r="U41" s="37">
        <v>0</v>
      </c>
      <c r="V41" s="40">
        <f>IF(P41,U41, 0)</f>
        <v>0</v>
      </c>
      <c r="W41" s="37"/>
      <c r="X41" s="40">
        <f>IF(Q41,W41, 0)</f>
        <v>0</v>
      </c>
      <c r="Y41" s="37"/>
      <c r="Z41" s="40"/>
      <c r="AA41" s="30"/>
      <c r="AB41" s="30"/>
      <c r="AC41" s="30"/>
      <c r="AD41" s="30"/>
      <c r="AE41" s="30"/>
      <c r="AF41" s="30"/>
      <c r="AG41" s="30"/>
      <c r="AH41" s="31"/>
    </row>
    <row r="42" spans="8:37" x14ac:dyDescent="0.25">
      <c r="H42" s="47"/>
      <c r="I42" s="52"/>
      <c r="J42" s="48"/>
      <c r="K42" s="51"/>
      <c r="L42" s="35"/>
      <c r="M42" s="35"/>
      <c r="N42" s="35"/>
      <c r="O42" s="35"/>
      <c r="P42" s="66"/>
      <c r="Q42" s="66"/>
      <c r="R42" s="66"/>
      <c r="T42" s="29"/>
      <c r="U42" s="37"/>
      <c r="V42" s="41"/>
      <c r="W42" s="37"/>
      <c r="X42" s="41"/>
      <c r="Y42" s="37"/>
      <c r="Z42" s="40"/>
      <c r="AA42" s="30"/>
      <c r="AB42" s="30"/>
      <c r="AC42" s="30"/>
      <c r="AD42" s="30"/>
      <c r="AE42" s="30"/>
      <c r="AF42" s="30"/>
      <c r="AG42" s="30"/>
      <c r="AH42" s="31"/>
    </row>
    <row r="43" spans="8:37" x14ac:dyDescent="0.25">
      <c r="H43" s="47"/>
      <c r="I43" s="52"/>
      <c r="J43" s="48"/>
      <c r="K43" s="51"/>
      <c r="L43" s="35"/>
      <c r="M43" s="35"/>
      <c r="N43" s="35"/>
      <c r="O43" s="35"/>
      <c r="P43" s="56"/>
      <c r="Q43" s="56"/>
      <c r="R43" s="56"/>
      <c r="T43" s="29"/>
      <c r="U43" s="69"/>
      <c r="V43" s="41"/>
      <c r="W43" s="37"/>
      <c r="X43" s="41"/>
      <c r="Y43" s="37"/>
      <c r="Z43" s="40"/>
      <c r="AA43" s="30"/>
      <c r="AB43" s="30"/>
      <c r="AC43" s="30"/>
      <c r="AD43" s="30"/>
      <c r="AE43" s="30"/>
      <c r="AF43" s="30"/>
      <c r="AG43" s="30"/>
      <c r="AH43" s="31"/>
    </row>
    <row r="44" spans="8:37" x14ac:dyDescent="0.25">
      <c r="H44" s="49"/>
      <c r="I44" s="54"/>
      <c r="J44" s="50"/>
      <c r="K44" s="51"/>
      <c r="L44" s="35"/>
      <c r="M44" s="35"/>
      <c r="N44" s="35"/>
      <c r="O44" s="35"/>
      <c r="P44" s="56"/>
      <c r="Q44" s="56"/>
      <c r="R44" s="56"/>
      <c r="T44" s="32"/>
      <c r="U44" s="38">
        <f>IF(U36="MAX", MAX(U37:U43), IF(U36="SUM", SUM(U37:U43), "ERROR"))</f>
        <v>1</v>
      </c>
      <c r="V44" s="42">
        <f>IF(U36="MAX", MAX(V37:V43), IF(U36="SUM", SUM(V37:V43), "ERROR"))</f>
        <v>0</v>
      </c>
      <c r="W44" s="38">
        <f>IF(W36="MAX", MAX(W37:W43), IF(W36="SUM", SUM(W37:W43), "ERROR"))</f>
        <v>0</v>
      </c>
      <c r="X44" s="42">
        <f>IF(W36="MAX", MAX(X37:X43), IF(W36="SUM", SUM(X37:X43), "ERROR"))</f>
        <v>0</v>
      </c>
      <c r="Y44" s="38">
        <f>IF(Y36="MAX", MAX(Y37:Y43), IF(Y36="SUM", SUM(Y37:Y43), "ERROR"))</f>
        <v>0</v>
      </c>
      <c r="Z44" s="42">
        <f>IF(Y36="MAX", MAX(Z37:Z43), IF(Y36="SUM", SUM(Z37:Z43), "ERROR"))</f>
        <v>0</v>
      </c>
      <c r="AA44" s="33"/>
      <c r="AB44" s="33"/>
      <c r="AC44" s="33"/>
      <c r="AD44" s="33"/>
      <c r="AE44" s="33"/>
      <c r="AF44" s="33"/>
      <c r="AG44" s="33"/>
      <c r="AH44" s="34"/>
    </row>
    <row r="45" spans="8:37" x14ac:dyDescent="0.25">
      <c r="I45" s="51"/>
      <c r="J45" s="51"/>
      <c r="K45" s="51"/>
      <c r="L45" s="35"/>
      <c r="M45" s="35"/>
      <c r="N45" s="35"/>
      <c r="O45" s="35"/>
      <c r="T45" s="15" t="s">
        <v>1484</v>
      </c>
      <c r="U45" s="13" cm="1">
        <f t="array" ref="U45">IF(T45="SUM", SUM(U44,W44,Y44), IF(T45=AVERAGE, AVERAGE(U44,W44,Y44), "ERROR"))</f>
        <v>1</v>
      </c>
      <c r="V45" s="14" cm="1">
        <f t="array" ref="V45">IF(T45="SUM", SUM(V44,X44,Z44), IF(T45=AVERAGE, AVERAGE(V44,X44,Z44), "ERROR"))</f>
        <v>0</v>
      </c>
      <c r="W45" s="43"/>
      <c r="X45" s="43"/>
      <c r="Y45" s="43"/>
      <c r="Z45" s="43"/>
      <c r="AA45" s="64">
        <v>0</v>
      </c>
      <c r="AB45" s="23" t="str">
        <f>_xlfn.XLOOKUP(AA45, RatesWeights[Index], RatesWeights[Weight], "ERROR")</f>
        <v>ERROR</v>
      </c>
      <c r="AC45" s="8" t="e">
        <f>V45*AB45</f>
        <v>#VALUE!</v>
      </c>
      <c r="AD45" s="65">
        <v>0</v>
      </c>
      <c r="AE45" s="12" t="str">
        <f>_xlfn.XLOOKUP(AD45, RatesWeights[Index], RatesWeights[Weight], "ERROR")</f>
        <v>ERROR</v>
      </c>
      <c r="AF45" s="9" t="e">
        <f>AC45*AE45</f>
        <v>#VALUE!</v>
      </c>
      <c r="AG45" s="24" t="e">
        <f>AC45/U45*10</f>
        <v>#VALUE!</v>
      </c>
      <c r="AH45" s="10" t="e">
        <f>AF45/U45*10</f>
        <v>#VALUE!</v>
      </c>
    </row>
    <row r="46" spans="8:37" ht="15.75" thickBot="1" x14ac:dyDescent="0.3">
      <c r="AC46" t="s">
        <v>1739</v>
      </c>
      <c r="AF46" t="s">
        <v>1740</v>
      </c>
      <c r="AG46" t="s">
        <v>1717</v>
      </c>
      <c r="AH46" t="s">
        <v>1718</v>
      </c>
    </row>
    <row r="47" spans="8:37" ht="15.75" thickBot="1" x14ac:dyDescent="0.3">
      <c r="T47" s="16" t="s">
        <v>1485</v>
      </c>
      <c r="U47" s="17">
        <f>SUM(U23,U34,U45)</f>
        <v>3</v>
      </c>
      <c r="V47" s="18"/>
      <c r="W47" s="18"/>
      <c r="X47" s="18"/>
      <c r="Y47" s="18"/>
      <c r="Z47" s="18"/>
      <c r="AA47" s="18"/>
      <c r="AB47" s="18"/>
      <c r="AC47" s="20" t="e">
        <f>SUM(AC23,AC34,AC45)</f>
        <v>#VALUE!</v>
      </c>
      <c r="AD47" s="18"/>
      <c r="AE47" s="18"/>
      <c r="AF47" s="19" t="e">
        <f>SUM(AF23,AF34,AF45)</f>
        <v>#VALUE!</v>
      </c>
      <c r="AG47" s="20" t="e">
        <f>AC47/U47*10</f>
        <v>#VALUE!</v>
      </c>
      <c r="AH47" s="21" t="e">
        <f>AF47/U47*10</f>
        <v>#VALUE!</v>
      </c>
    </row>
    <row r="48" spans="8:37" ht="29.1" customHeight="1" x14ac:dyDescent="0.25">
      <c r="I48" s="119"/>
      <c r="J48" s="119"/>
      <c r="AG48">
        <v>10</v>
      </c>
      <c r="AH48">
        <v>10</v>
      </c>
    </row>
    <row r="52" spans="5:25" x14ac:dyDescent="0.25">
      <c r="X52" t="s">
        <v>1512</v>
      </c>
      <c r="Y52" s="75">
        <f>U47</f>
        <v>3</v>
      </c>
    </row>
    <row r="53" spans="5:25" x14ac:dyDescent="0.25">
      <c r="Y53" s="75"/>
    </row>
    <row r="55" spans="5:25" hidden="1" outlineLevel="1" x14ac:dyDescent="0.25"/>
    <row r="56" spans="5:25" hidden="1" outlineLevel="1" x14ac:dyDescent="0.25"/>
    <row r="57" spans="5:25" hidden="1" outlineLevel="1" x14ac:dyDescent="0.25"/>
    <row r="58" spans="5:25" hidden="1" outlineLevel="1" x14ac:dyDescent="0.25">
      <c r="E58">
        <v>1</v>
      </c>
    </row>
    <row r="59" spans="5:25" hidden="1" outlineLevel="1" x14ac:dyDescent="0.25">
      <c r="E59">
        <v>1</v>
      </c>
      <c r="H59" t="str">
        <f t="shared" ref="H59:H65" si="0">$T$8&amp;".1."&amp;$E$58&amp;"."&amp;E59</f>
        <v>062-19.1.1.1</v>
      </c>
      <c r="I59" t="str">
        <f>_xlfn.XLOOKUP(H59,'ICT questions 2022'!B:B,'ICT questions 2022'!F:F)</f>
        <v>L’archivage papier reste possible</v>
      </c>
    </row>
    <row r="60" spans="5:25" hidden="1" outlineLevel="1" x14ac:dyDescent="0.25">
      <c r="E60">
        <v>2</v>
      </c>
      <c r="H60" t="str">
        <f t="shared" si="0"/>
        <v>062-19.1.1.2</v>
      </c>
      <c r="I60" t="str">
        <f>_xlfn.XLOOKUP(H60,'ICT questions 2022'!B:B,'ICT questions 2022'!F:F)</f>
        <v>L’archivage papier n’est plus possible (l’archivage électronique est la seule option)</v>
      </c>
    </row>
    <row r="61" spans="5:25" hidden="1" outlineLevel="1" x14ac:dyDescent="0.25">
      <c r="E61">
        <v>3</v>
      </c>
      <c r="H61" t="str">
        <f t="shared" si="0"/>
        <v>062-19.1.1.3</v>
      </c>
      <c r="I61" t="str">
        <f>_xlfn.XLOOKUP(H61,'ICT questions 2022'!B:B,'ICT questions 2022'!F:F)</f>
        <v>Double archivage (l’archivage papier doit accompagner l’archivage électronique)</v>
      </c>
    </row>
    <row r="62" spans="5:25" hidden="1" outlineLevel="1" x14ac:dyDescent="0.25">
      <c r="E62">
        <v>4</v>
      </c>
      <c r="H62" t="str">
        <f t="shared" si="0"/>
        <v>062-19.1.1.4</v>
      </c>
      <c r="I62" t="str">
        <f>_xlfn.XLOOKUP(H62,'ICT questions 2022'!B:B,'ICT questions 2022'!F:F)</f>
        <v>NAP – l’archivage électronique n’existe pas</v>
      </c>
    </row>
    <row r="63" spans="5:25" hidden="1" outlineLevel="1" x14ac:dyDescent="0.25">
      <c r="E63">
        <v>5</v>
      </c>
      <c r="H63" t="str">
        <f t="shared" si="0"/>
        <v>062-19.1.1.5</v>
      </c>
      <c r="I63" t="e">
        <f>_xlfn.XLOOKUP(H63,'ICT questions 2022'!B:B,'ICT questions 2022'!F:F)</f>
        <v>#N/A</v>
      </c>
    </row>
    <row r="64" spans="5:25" hidden="1" outlineLevel="1" x14ac:dyDescent="0.25">
      <c r="E64">
        <v>6</v>
      </c>
      <c r="H64" t="str">
        <f t="shared" si="0"/>
        <v>062-19.1.1.6</v>
      </c>
      <c r="I64" t="e">
        <f>_xlfn.XLOOKUP(H64,'ICT questions 2022'!B:B,'ICT questions 2022'!F:F)</f>
        <v>#N/A</v>
      </c>
    </row>
    <row r="65" spans="5:9" hidden="1" outlineLevel="1" x14ac:dyDescent="0.25">
      <c r="E65">
        <v>7</v>
      </c>
      <c r="H65" t="str">
        <f t="shared" si="0"/>
        <v>062-19.1.1.7</v>
      </c>
      <c r="I65" t="e">
        <f>_xlfn.XLOOKUP(H65,'ICT questions 2022'!B:B,'ICT questions 2022'!F:F)</f>
        <v>#N/A</v>
      </c>
    </row>
    <row r="66" spans="5:9" hidden="1" outlineLevel="1" x14ac:dyDescent="0.25"/>
    <row r="67" spans="5:9" hidden="1" outlineLevel="1" x14ac:dyDescent="0.25">
      <c r="E67">
        <v>2</v>
      </c>
    </row>
    <row r="68" spans="5:9" hidden="1" outlineLevel="1" x14ac:dyDescent="0.25">
      <c r="E68">
        <v>1</v>
      </c>
      <c r="H68" t="str">
        <f t="shared" ref="H68:H74" si="1">$T$8&amp;".1."&amp;$E$67&amp;"."&amp;E68</f>
        <v>062-19.1.2.1</v>
      </c>
    </row>
    <row r="69" spans="5:9" hidden="1" outlineLevel="1" x14ac:dyDescent="0.25">
      <c r="E69">
        <v>2</v>
      </c>
      <c r="H69" t="str">
        <f t="shared" si="1"/>
        <v>062-19.1.2.2</v>
      </c>
    </row>
    <row r="70" spans="5:9" hidden="1" outlineLevel="1" x14ac:dyDescent="0.25">
      <c r="E70">
        <v>3</v>
      </c>
      <c r="H70" t="str">
        <f t="shared" si="1"/>
        <v>062-19.1.2.3</v>
      </c>
    </row>
    <row r="71" spans="5:9" hidden="1" outlineLevel="1" x14ac:dyDescent="0.25">
      <c r="E71">
        <v>4</v>
      </c>
      <c r="H71" t="str">
        <f t="shared" si="1"/>
        <v>062-19.1.2.4</v>
      </c>
    </row>
    <row r="72" spans="5:9" hidden="1" outlineLevel="1" x14ac:dyDescent="0.25">
      <c r="E72">
        <v>5</v>
      </c>
      <c r="H72" t="str">
        <f t="shared" si="1"/>
        <v>062-19.1.2.5</v>
      </c>
    </row>
    <row r="73" spans="5:9" hidden="1" outlineLevel="1" x14ac:dyDescent="0.25">
      <c r="E73">
        <v>6</v>
      </c>
      <c r="H73" t="str">
        <f t="shared" si="1"/>
        <v>062-19.1.2.6</v>
      </c>
    </row>
    <row r="74" spans="5:9" hidden="1" outlineLevel="1" x14ac:dyDescent="0.25">
      <c r="E74">
        <v>7</v>
      </c>
      <c r="H74" t="str">
        <f t="shared" si="1"/>
        <v>062-19.1.2.7</v>
      </c>
    </row>
    <row r="75" spans="5:9" hidden="1" outlineLevel="1" x14ac:dyDescent="0.25">
      <c r="E75">
        <v>3</v>
      </c>
    </row>
    <row r="76" spans="5:9" hidden="1" outlineLevel="1" x14ac:dyDescent="0.25">
      <c r="E76">
        <v>1</v>
      </c>
      <c r="H76" t="str">
        <f t="shared" ref="H76:H82" si="2">$T$8&amp;".1."&amp;$E$75&amp;"."&amp;E76</f>
        <v>062-19.1.3.1</v>
      </c>
    </row>
    <row r="77" spans="5:9" hidden="1" outlineLevel="1" x14ac:dyDescent="0.25">
      <c r="E77">
        <v>2</v>
      </c>
      <c r="H77" t="str">
        <f t="shared" si="2"/>
        <v>062-19.1.3.2</v>
      </c>
    </row>
    <row r="78" spans="5:9" hidden="1" outlineLevel="1" x14ac:dyDescent="0.25">
      <c r="E78">
        <v>3</v>
      </c>
      <c r="H78" t="str">
        <f t="shared" si="2"/>
        <v>062-19.1.3.3</v>
      </c>
    </row>
    <row r="79" spans="5:9" hidden="1" outlineLevel="1" x14ac:dyDescent="0.25">
      <c r="E79">
        <v>4</v>
      </c>
      <c r="H79" t="str">
        <f t="shared" si="2"/>
        <v>062-19.1.3.4</v>
      </c>
    </row>
    <row r="80" spans="5:9" hidden="1" outlineLevel="1" x14ac:dyDescent="0.25">
      <c r="E80">
        <v>5</v>
      </c>
      <c r="H80" t="str">
        <f t="shared" si="2"/>
        <v>062-19.1.3.5</v>
      </c>
    </row>
    <row r="81" spans="5:8" hidden="1" outlineLevel="1" x14ac:dyDescent="0.25">
      <c r="E81">
        <v>6</v>
      </c>
      <c r="H81" t="str">
        <f t="shared" si="2"/>
        <v>062-19.1.3.6</v>
      </c>
    </row>
    <row r="82" spans="5:8" hidden="1" outlineLevel="1" x14ac:dyDescent="0.25">
      <c r="E82">
        <v>7</v>
      </c>
      <c r="H82" t="str">
        <f t="shared" si="2"/>
        <v>062-19.1.3.7</v>
      </c>
    </row>
    <row r="83" spans="5:8" collapsed="1" x14ac:dyDescent="0.25"/>
  </sheetData>
  <sheetProtection algorithmName="SHA-512" hashValue="CEnbImrwf8HgsvESMgnSRa0M1vrQNb6bqZxBJThAROtKe78V5+ST2HcadP/pmuEWsT6hx1d5/ip0S85czL3DrA==" saltValue="Of8nYK9zJnKKB89KXB9pQg==" spinCount="100000" sheet="1" objects="1" scenarios="1" selectLockedCells="1" selectUnlockedCells="1"/>
  <mergeCells count="16">
    <mergeCell ref="I48:J48"/>
    <mergeCell ref="B10:C10"/>
    <mergeCell ref="E10:F10"/>
    <mergeCell ref="T10:T12"/>
    <mergeCell ref="U10:AF10"/>
    <mergeCell ref="Z11:Z12"/>
    <mergeCell ref="AA11:AC11"/>
    <mergeCell ref="AD11:AF11"/>
    <mergeCell ref="AG10:AH10"/>
    <mergeCell ref="U11:U12"/>
    <mergeCell ref="V11:V12"/>
    <mergeCell ref="W11:W12"/>
    <mergeCell ref="X11:X12"/>
    <mergeCell ref="Y11:Y12"/>
    <mergeCell ref="AG11:AG12"/>
    <mergeCell ref="AH11:AH12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3" name="Group Box 1">
              <controlPr locked="0" defaultSize="0" autoFill="0" autoPict="0">
                <anchor moveWithCells="1">
                  <from>
                    <xdr:col>1</xdr:col>
                    <xdr:colOff>0</xdr:colOff>
                    <xdr:row>13</xdr:row>
                    <xdr:rowOff>28575</xdr:rowOff>
                  </from>
                  <to>
                    <xdr:col>2</xdr:col>
                    <xdr:colOff>561975</xdr:colOff>
                    <xdr:row>23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4" name="Option Button 2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14</xdr:row>
                    <xdr:rowOff>19050</xdr:rowOff>
                  </from>
                  <to>
                    <xdr:col>2</xdr:col>
                    <xdr:colOff>485775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5" r:id="rId5" name="Option Button 3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15</xdr:row>
                    <xdr:rowOff>19050</xdr:rowOff>
                  </from>
                  <to>
                    <xdr:col>2</xdr:col>
                    <xdr:colOff>485775</xdr:colOff>
                    <xdr:row>16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6" r:id="rId6" name="Option Button 4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16</xdr:row>
                    <xdr:rowOff>28575</xdr:rowOff>
                  </from>
                  <to>
                    <xdr:col>2</xdr:col>
                    <xdr:colOff>485775</xdr:colOff>
                    <xdr:row>17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7" r:id="rId7" name="Option Button 5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17</xdr:row>
                    <xdr:rowOff>28575</xdr:rowOff>
                  </from>
                  <to>
                    <xdr:col>2</xdr:col>
                    <xdr:colOff>485775</xdr:colOff>
                    <xdr:row>18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8" r:id="rId8" name="Option Button 6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18</xdr:row>
                    <xdr:rowOff>28575</xdr:rowOff>
                  </from>
                  <to>
                    <xdr:col>2</xdr:col>
                    <xdr:colOff>485775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9" r:id="rId9" name="Option Button 7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19</xdr:row>
                    <xdr:rowOff>28575</xdr:rowOff>
                  </from>
                  <to>
                    <xdr:col>2</xdr:col>
                    <xdr:colOff>485775</xdr:colOff>
                    <xdr:row>20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40" r:id="rId10" name="Option Button 8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20</xdr:row>
                    <xdr:rowOff>28575</xdr:rowOff>
                  </from>
                  <to>
                    <xdr:col>2</xdr:col>
                    <xdr:colOff>485775</xdr:colOff>
                    <xdr:row>21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41" r:id="rId11" name="Option Button 9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21</xdr:row>
                    <xdr:rowOff>28575</xdr:rowOff>
                  </from>
                  <to>
                    <xdr:col>2</xdr:col>
                    <xdr:colOff>485775</xdr:colOff>
                    <xdr:row>22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42" r:id="rId12" name="Group Box 10">
              <controlPr defaultSize="0" autoFill="0" autoPict="0">
                <anchor moveWithCells="1">
                  <from>
                    <xdr:col>1</xdr:col>
                    <xdr:colOff>9525</xdr:colOff>
                    <xdr:row>24</xdr:row>
                    <xdr:rowOff>47625</xdr:rowOff>
                  </from>
                  <to>
                    <xdr:col>2</xdr:col>
                    <xdr:colOff>571500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43" r:id="rId13" name="Option Button 11">
              <controlPr defaultSize="0" autoFill="0" autoLine="0" autoPict="0">
                <anchor moveWithCells="1">
                  <from>
                    <xdr:col>1</xdr:col>
                    <xdr:colOff>276225</xdr:colOff>
                    <xdr:row>25</xdr:row>
                    <xdr:rowOff>38100</xdr:rowOff>
                  </from>
                  <to>
                    <xdr:col>2</xdr:col>
                    <xdr:colOff>485775</xdr:colOff>
                    <xdr:row>26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44" r:id="rId14" name="Option Button 12">
              <controlPr defaultSize="0" autoFill="0" autoLine="0" autoPict="0">
                <anchor moveWithCells="1">
                  <from>
                    <xdr:col>1</xdr:col>
                    <xdr:colOff>276225</xdr:colOff>
                    <xdr:row>26</xdr:row>
                    <xdr:rowOff>47625</xdr:rowOff>
                  </from>
                  <to>
                    <xdr:col>2</xdr:col>
                    <xdr:colOff>485775</xdr:colOff>
                    <xdr:row>27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45" r:id="rId15" name="Option Button 13">
              <controlPr defaultSize="0" autoFill="0" autoLine="0" autoPict="0">
                <anchor moveWithCells="1">
                  <from>
                    <xdr:col>1</xdr:col>
                    <xdr:colOff>276225</xdr:colOff>
                    <xdr:row>27</xdr:row>
                    <xdr:rowOff>47625</xdr:rowOff>
                  </from>
                  <to>
                    <xdr:col>2</xdr:col>
                    <xdr:colOff>485775</xdr:colOff>
                    <xdr:row>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46" r:id="rId16" name="Option Button 14">
              <controlPr defaultSize="0" autoFill="0" autoLine="0" autoPict="0">
                <anchor moveWithCells="1">
                  <from>
                    <xdr:col>1</xdr:col>
                    <xdr:colOff>276225</xdr:colOff>
                    <xdr:row>28</xdr:row>
                    <xdr:rowOff>57150</xdr:rowOff>
                  </from>
                  <to>
                    <xdr:col>2</xdr:col>
                    <xdr:colOff>485775</xdr:colOff>
                    <xdr:row>29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47" r:id="rId17" name="Option Button 15">
              <controlPr defaultSize="0" autoFill="0" autoLine="0" autoPict="0">
                <anchor moveWithCells="1">
                  <from>
                    <xdr:col>1</xdr:col>
                    <xdr:colOff>276225</xdr:colOff>
                    <xdr:row>29</xdr:row>
                    <xdr:rowOff>57150</xdr:rowOff>
                  </from>
                  <to>
                    <xdr:col>2</xdr:col>
                    <xdr:colOff>485775</xdr:colOff>
                    <xdr:row>30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48" r:id="rId18" name="Option Button 16">
              <controlPr defaultSize="0" autoFill="0" autoLine="0" autoPict="0">
                <anchor moveWithCells="1">
                  <from>
                    <xdr:col>1</xdr:col>
                    <xdr:colOff>276225</xdr:colOff>
                    <xdr:row>30</xdr:row>
                    <xdr:rowOff>66675</xdr:rowOff>
                  </from>
                  <to>
                    <xdr:col>2</xdr:col>
                    <xdr:colOff>485775</xdr:colOff>
                    <xdr:row>31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49" r:id="rId19" name="Option Button 17">
              <controlPr defaultSize="0" autoFill="0" autoLine="0" autoPict="0">
                <anchor moveWithCells="1">
                  <from>
                    <xdr:col>1</xdr:col>
                    <xdr:colOff>276225</xdr:colOff>
                    <xdr:row>31</xdr:row>
                    <xdr:rowOff>66675</xdr:rowOff>
                  </from>
                  <to>
                    <xdr:col>2</xdr:col>
                    <xdr:colOff>485775</xdr:colOff>
                    <xdr:row>32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50" r:id="rId20" name="Option Button 18">
              <controlPr defaultSize="0" autoFill="0" autoLine="0" autoPict="0">
                <anchor moveWithCells="1">
                  <from>
                    <xdr:col>1</xdr:col>
                    <xdr:colOff>276225</xdr:colOff>
                    <xdr:row>32</xdr:row>
                    <xdr:rowOff>76200</xdr:rowOff>
                  </from>
                  <to>
                    <xdr:col>2</xdr:col>
                    <xdr:colOff>485775</xdr:colOff>
                    <xdr:row>33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51" r:id="rId21" name="Group Box 19">
              <controlPr defaultSize="0" autoFill="0" autoPict="0">
                <anchor moveWithCells="1">
                  <from>
                    <xdr:col>1</xdr:col>
                    <xdr:colOff>9525</xdr:colOff>
                    <xdr:row>35</xdr:row>
                    <xdr:rowOff>142875</xdr:rowOff>
                  </from>
                  <to>
                    <xdr:col>2</xdr:col>
                    <xdr:colOff>571500</xdr:colOff>
                    <xdr:row>45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52" r:id="rId22" name="Option Button 20">
              <controlPr defaultSize="0" autoFill="0" autoLine="0" autoPict="0">
                <anchor moveWithCells="1">
                  <from>
                    <xdr:col>1</xdr:col>
                    <xdr:colOff>276225</xdr:colOff>
                    <xdr:row>36</xdr:row>
                    <xdr:rowOff>123825</xdr:rowOff>
                  </from>
                  <to>
                    <xdr:col>2</xdr:col>
                    <xdr:colOff>485775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53" r:id="rId23" name="Option Button 21">
              <controlPr defaultSize="0" autoFill="0" autoLine="0" autoPict="0">
                <anchor moveWithCells="1">
                  <from>
                    <xdr:col>1</xdr:col>
                    <xdr:colOff>276225</xdr:colOff>
                    <xdr:row>37</xdr:row>
                    <xdr:rowOff>123825</xdr:rowOff>
                  </from>
                  <to>
                    <xdr:col>2</xdr:col>
                    <xdr:colOff>485775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54" r:id="rId24" name="Option Button 22">
              <controlPr defaultSize="0" autoFill="0" autoLine="0" autoPict="0">
                <anchor moveWithCells="1">
                  <from>
                    <xdr:col>1</xdr:col>
                    <xdr:colOff>276225</xdr:colOff>
                    <xdr:row>38</xdr:row>
                    <xdr:rowOff>123825</xdr:rowOff>
                  </from>
                  <to>
                    <xdr:col>2</xdr:col>
                    <xdr:colOff>485775</xdr:colOff>
                    <xdr:row>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55" r:id="rId25" name="Option Button 23">
              <controlPr defaultSize="0" autoFill="0" autoLine="0" autoPict="0">
                <anchor moveWithCells="1">
                  <from>
                    <xdr:col>1</xdr:col>
                    <xdr:colOff>276225</xdr:colOff>
                    <xdr:row>39</xdr:row>
                    <xdr:rowOff>133350</xdr:rowOff>
                  </from>
                  <to>
                    <xdr:col>2</xdr:col>
                    <xdr:colOff>485775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56" r:id="rId26" name="Option Button 24">
              <controlPr defaultSize="0" autoFill="0" autoLine="0" autoPict="0">
                <anchor moveWithCells="1">
                  <from>
                    <xdr:col>1</xdr:col>
                    <xdr:colOff>276225</xdr:colOff>
                    <xdr:row>40</xdr:row>
                    <xdr:rowOff>133350</xdr:rowOff>
                  </from>
                  <to>
                    <xdr:col>2</xdr:col>
                    <xdr:colOff>485775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57" r:id="rId27" name="Option Button 25">
              <controlPr defaultSize="0" autoFill="0" autoLine="0" autoPict="0">
                <anchor moveWithCells="1">
                  <from>
                    <xdr:col>1</xdr:col>
                    <xdr:colOff>276225</xdr:colOff>
                    <xdr:row>41</xdr:row>
                    <xdr:rowOff>133350</xdr:rowOff>
                  </from>
                  <to>
                    <xdr:col>2</xdr:col>
                    <xdr:colOff>485775</xdr:colOff>
                    <xdr:row>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58" r:id="rId28" name="Option Button 26">
              <controlPr defaultSize="0" autoFill="0" autoLine="0" autoPict="0">
                <anchor moveWithCells="1">
                  <from>
                    <xdr:col>1</xdr:col>
                    <xdr:colOff>276225</xdr:colOff>
                    <xdr:row>42</xdr:row>
                    <xdr:rowOff>133350</xdr:rowOff>
                  </from>
                  <to>
                    <xdr:col>2</xdr:col>
                    <xdr:colOff>485775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59" r:id="rId29" name="Option Button 27">
              <controlPr defaultSize="0" autoFill="0" autoLine="0" autoPict="0">
                <anchor moveWithCells="1">
                  <from>
                    <xdr:col>1</xdr:col>
                    <xdr:colOff>276225</xdr:colOff>
                    <xdr:row>43</xdr:row>
                    <xdr:rowOff>133350</xdr:rowOff>
                  </from>
                  <to>
                    <xdr:col>2</xdr:col>
                    <xdr:colOff>485775</xdr:colOff>
                    <xdr:row>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60" r:id="rId30" name="Group Box 28">
              <controlPr defaultSize="0" autoFill="0" autoPict="0">
                <anchor moveWithCells="1">
                  <from>
                    <xdr:col>4</xdr:col>
                    <xdr:colOff>0</xdr:colOff>
                    <xdr:row>13</xdr:row>
                    <xdr:rowOff>19050</xdr:rowOff>
                  </from>
                  <to>
                    <xdr:col>5</xdr:col>
                    <xdr:colOff>561975</xdr:colOff>
                    <xdr:row>23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61" r:id="rId31" name="Option Button 29">
              <controlPr defaultSize="0" autoFill="0" autoLine="0" autoPict="0">
                <anchor moveWithCells="1">
                  <from>
                    <xdr:col>4</xdr:col>
                    <xdr:colOff>276225</xdr:colOff>
                    <xdr:row>14</xdr:row>
                    <xdr:rowOff>9525</xdr:rowOff>
                  </from>
                  <to>
                    <xdr:col>5</xdr:col>
                    <xdr:colOff>485775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62" r:id="rId32" name="Option Button 30">
              <controlPr defaultSize="0" autoFill="0" autoLine="0" autoPict="0">
                <anchor moveWithCells="1">
                  <from>
                    <xdr:col>4</xdr:col>
                    <xdr:colOff>276225</xdr:colOff>
                    <xdr:row>15</xdr:row>
                    <xdr:rowOff>9525</xdr:rowOff>
                  </from>
                  <to>
                    <xdr:col>5</xdr:col>
                    <xdr:colOff>485775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63" r:id="rId33" name="Option Button 31">
              <controlPr defaultSize="0" autoFill="0" autoLine="0" autoPict="0">
                <anchor moveWithCells="1">
                  <from>
                    <xdr:col>4</xdr:col>
                    <xdr:colOff>276225</xdr:colOff>
                    <xdr:row>16</xdr:row>
                    <xdr:rowOff>19050</xdr:rowOff>
                  </from>
                  <to>
                    <xdr:col>5</xdr:col>
                    <xdr:colOff>485775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64" r:id="rId34" name="Option Button 32">
              <controlPr defaultSize="0" autoFill="0" autoLine="0" autoPict="0">
                <anchor moveWithCells="1">
                  <from>
                    <xdr:col>4</xdr:col>
                    <xdr:colOff>276225</xdr:colOff>
                    <xdr:row>17</xdr:row>
                    <xdr:rowOff>19050</xdr:rowOff>
                  </from>
                  <to>
                    <xdr:col>5</xdr:col>
                    <xdr:colOff>485775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65" r:id="rId35" name="Option Button 33">
              <controlPr defaultSize="0" autoFill="0" autoLine="0" autoPict="0">
                <anchor moveWithCells="1">
                  <from>
                    <xdr:col>4</xdr:col>
                    <xdr:colOff>276225</xdr:colOff>
                    <xdr:row>18</xdr:row>
                    <xdr:rowOff>19050</xdr:rowOff>
                  </from>
                  <to>
                    <xdr:col>5</xdr:col>
                    <xdr:colOff>485775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66" r:id="rId36" name="Option Button 34">
              <controlPr defaultSize="0" autoFill="0" autoLine="0" autoPict="0">
                <anchor moveWithCells="1">
                  <from>
                    <xdr:col>4</xdr:col>
                    <xdr:colOff>276225</xdr:colOff>
                    <xdr:row>19</xdr:row>
                    <xdr:rowOff>19050</xdr:rowOff>
                  </from>
                  <to>
                    <xdr:col>5</xdr:col>
                    <xdr:colOff>485775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67" r:id="rId37" name="Option Button 35">
              <controlPr defaultSize="0" autoFill="0" autoLine="0" autoPict="0">
                <anchor moveWithCells="1">
                  <from>
                    <xdr:col>4</xdr:col>
                    <xdr:colOff>276225</xdr:colOff>
                    <xdr:row>20</xdr:row>
                    <xdr:rowOff>19050</xdr:rowOff>
                  </from>
                  <to>
                    <xdr:col>5</xdr:col>
                    <xdr:colOff>485775</xdr:colOff>
                    <xdr:row>21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68" r:id="rId38" name="Option Button 36">
              <controlPr defaultSize="0" autoFill="0" autoLine="0" autoPict="0">
                <anchor moveWithCells="1">
                  <from>
                    <xdr:col>4</xdr:col>
                    <xdr:colOff>276225</xdr:colOff>
                    <xdr:row>21</xdr:row>
                    <xdr:rowOff>28575</xdr:rowOff>
                  </from>
                  <to>
                    <xdr:col>5</xdr:col>
                    <xdr:colOff>485775</xdr:colOff>
                    <xdr:row>22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69" r:id="rId39" name="Group Box 37">
              <controlPr defaultSize="0" autoFill="0" autoPict="0">
                <anchor moveWithCells="1">
                  <from>
                    <xdr:col>4</xdr:col>
                    <xdr:colOff>9525</xdr:colOff>
                    <xdr:row>24</xdr:row>
                    <xdr:rowOff>47625</xdr:rowOff>
                  </from>
                  <to>
                    <xdr:col>5</xdr:col>
                    <xdr:colOff>561975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70" r:id="rId40" name="Option Button 38">
              <controlPr defaultSize="0" autoFill="0" autoLine="0" autoPict="0">
                <anchor moveWithCells="1">
                  <from>
                    <xdr:col>4</xdr:col>
                    <xdr:colOff>276225</xdr:colOff>
                    <xdr:row>25</xdr:row>
                    <xdr:rowOff>28575</xdr:rowOff>
                  </from>
                  <to>
                    <xdr:col>5</xdr:col>
                    <xdr:colOff>485775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71" r:id="rId41" name="Option Button 39">
              <controlPr defaultSize="0" autoFill="0" autoLine="0" autoPict="0">
                <anchor moveWithCells="1">
                  <from>
                    <xdr:col>4</xdr:col>
                    <xdr:colOff>276225</xdr:colOff>
                    <xdr:row>26</xdr:row>
                    <xdr:rowOff>28575</xdr:rowOff>
                  </from>
                  <to>
                    <xdr:col>5</xdr:col>
                    <xdr:colOff>485775</xdr:colOff>
                    <xdr:row>27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72" r:id="rId42" name="Option Button 40">
              <controlPr defaultSize="0" autoFill="0" autoLine="0" autoPict="0">
                <anchor moveWithCells="1">
                  <from>
                    <xdr:col>4</xdr:col>
                    <xdr:colOff>276225</xdr:colOff>
                    <xdr:row>27</xdr:row>
                    <xdr:rowOff>38100</xdr:rowOff>
                  </from>
                  <to>
                    <xdr:col>5</xdr:col>
                    <xdr:colOff>485775</xdr:colOff>
                    <xdr:row>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73" r:id="rId43" name="Option Button 41">
              <controlPr defaultSize="0" autoFill="0" autoLine="0" autoPict="0">
                <anchor moveWithCells="1">
                  <from>
                    <xdr:col>4</xdr:col>
                    <xdr:colOff>276225</xdr:colOff>
                    <xdr:row>28</xdr:row>
                    <xdr:rowOff>38100</xdr:rowOff>
                  </from>
                  <to>
                    <xdr:col>5</xdr:col>
                    <xdr:colOff>485775</xdr:colOff>
                    <xdr:row>29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74" r:id="rId44" name="Option Button 42">
              <controlPr defaultSize="0" autoFill="0" autoLine="0" autoPict="0">
                <anchor moveWithCells="1">
                  <from>
                    <xdr:col>4</xdr:col>
                    <xdr:colOff>276225</xdr:colOff>
                    <xdr:row>29</xdr:row>
                    <xdr:rowOff>47625</xdr:rowOff>
                  </from>
                  <to>
                    <xdr:col>5</xdr:col>
                    <xdr:colOff>485775</xdr:colOff>
                    <xdr:row>30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75" r:id="rId45" name="Option Button 43">
              <controlPr defaultSize="0" autoFill="0" autoLine="0" autoPict="0">
                <anchor moveWithCells="1">
                  <from>
                    <xdr:col>4</xdr:col>
                    <xdr:colOff>276225</xdr:colOff>
                    <xdr:row>30</xdr:row>
                    <xdr:rowOff>57150</xdr:rowOff>
                  </from>
                  <to>
                    <xdr:col>5</xdr:col>
                    <xdr:colOff>485775</xdr:colOff>
                    <xdr:row>31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76" r:id="rId46" name="Option Button 44">
              <controlPr defaultSize="0" autoFill="0" autoLine="0" autoPict="0">
                <anchor moveWithCells="1">
                  <from>
                    <xdr:col>4</xdr:col>
                    <xdr:colOff>276225</xdr:colOff>
                    <xdr:row>31</xdr:row>
                    <xdr:rowOff>57150</xdr:rowOff>
                  </from>
                  <to>
                    <xdr:col>5</xdr:col>
                    <xdr:colOff>485775</xdr:colOff>
                    <xdr:row>32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77" r:id="rId47" name="Option Button 45">
              <controlPr defaultSize="0" autoFill="0" autoLine="0" autoPict="0">
                <anchor moveWithCells="1">
                  <from>
                    <xdr:col>4</xdr:col>
                    <xdr:colOff>276225</xdr:colOff>
                    <xdr:row>32</xdr:row>
                    <xdr:rowOff>66675</xdr:rowOff>
                  </from>
                  <to>
                    <xdr:col>5</xdr:col>
                    <xdr:colOff>485775</xdr:colOff>
                    <xdr:row>33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78" r:id="rId48" name="Group Box 46">
              <controlPr defaultSize="0" autoFill="0" autoPict="0" altText="Pénal">
                <anchor moveWithCells="1">
                  <from>
                    <xdr:col>4</xdr:col>
                    <xdr:colOff>38100</xdr:colOff>
                    <xdr:row>35</xdr:row>
                    <xdr:rowOff>123825</xdr:rowOff>
                  </from>
                  <to>
                    <xdr:col>5</xdr:col>
                    <xdr:colOff>600075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79" r:id="rId49" name="Option Button 47">
              <controlPr defaultSize="0" autoFill="0" autoLine="0" autoPict="0">
                <anchor moveWithCells="1">
                  <from>
                    <xdr:col>4</xdr:col>
                    <xdr:colOff>276225</xdr:colOff>
                    <xdr:row>36</xdr:row>
                    <xdr:rowOff>123825</xdr:rowOff>
                  </from>
                  <to>
                    <xdr:col>5</xdr:col>
                    <xdr:colOff>485775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80" r:id="rId50" name="Option Button 48">
              <controlPr defaultSize="0" autoFill="0" autoLine="0" autoPict="0">
                <anchor moveWithCells="1">
                  <from>
                    <xdr:col>4</xdr:col>
                    <xdr:colOff>276225</xdr:colOff>
                    <xdr:row>37</xdr:row>
                    <xdr:rowOff>123825</xdr:rowOff>
                  </from>
                  <to>
                    <xdr:col>5</xdr:col>
                    <xdr:colOff>485775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81" r:id="rId51" name="Option Button 49">
              <controlPr defaultSize="0" autoFill="0" autoLine="0" autoPict="0">
                <anchor moveWithCells="1">
                  <from>
                    <xdr:col>4</xdr:col>
                    <xdr:colOff>276225</xdr:colOff>
                    <xdr:row>38</xdr:row>
                    <xdr:rowOff>123825</xdr:rowOff>
                  </from>
                  <to>
                    <xdr:col>5</xdr:col>
                    <xdr:colOff>485775</xdr:colOff>
                    <xdr:row>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82" r:id="rId52" name="Option Button 50">
              <controlPr defaultSize="0" autoFill="0" autoLine="0" autoPict="0">
                <anchor moveWithCells="1">
                  <from>
                    <xdr:col>4</xdr:col>
                    <xdr:colOff>276225</xdr:colOff>
                    <xdr:row>39</xdr:row>
                    <xdr:rowOff>133350</xdr:rowOff>
                  </from>
                  <to>
                    <xdr:col>5</xdr:col>
                    <xdr:colOff>485775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83" r:id="rId53" name="Option Button 51">
              <controlPr defaultSize="0" autoFill="0" autoLine="0" autoPict="0">
                <anchor moveWithCells="1">
                  <from>
                    <xdr:col>4</xdr:col>
                    <xdr:colOff>276225</xdr:colOff>
                    <xdr:row>40</xdr:row>
                    <xdr:rowOff>133350</xdr:rowOff>
                  </from>
                  <to>
                    <xdr:col>5</xdr:col>
                    <xdr:colOff>485775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84" r:id="rId54" name="Option Button 52">
              <controlPr defaultSize="0" autoFill="0" autoLine="0" autoPict="0">
                <anchor moveWithCells="1">
                  <from>
                    <xdr:col>4</xdr:col>
                    <xdr:colOff>276225</xdr:colOff>
                    <xdr:row>41</xdr:row>
                    <xdr:rowOff>133350</xdr:rowOff>
                  </from>
                  <to>
                    <xdr:col>5</xdr:col>
                    <xdr:colOff>485775</xdr:colOff>
                    <xdr:row>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85" r:id="rId55" name="Option Button 53">
              <controlPr defaultSize="0" autoFill="0" autoLine="0" autoPict="0">
                <anchor moveWithCells="1">
                  <from>
                    <xdr:col>4</xdr:col>
                    <xdr:colOff>276225</xdr:colOff>
                    <xdr:row>42</xdr:row>
                    <xdr:rowOff>133350</xdr:rowOff>
                  </from>
                  <to>
                    <xdr:col>5</xdr:col>
                    <xdr:colOff>485775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86" r:id="rId56" name="Option Button 54">
              <controlPr defaultSize="0" autoFill="0" autoLine="0" autoPict="0">
                <anchor moveWithCells="1">
                  <from>
                    <xdr:col>4</xdr:col>
                    <xdr:colOff>276225</xdr:colOff>
                    <xdr:row>43</xdr:row>
                    <xdr:rowOff>133350</xdr:rowOff>
                  </from>
                  <to>
                    <xdr:col>5</xdr:col>
                    <xdr:colOff>485775</xdr:colOff>
                    <xdr:row>44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87" r:id="rId57" name="Check Box 55">
              <controlPr defaultSize="0" autoFill="0" autoLine="0" autoPict="0">
                <anchor moveWithCells="1">
                  <from>
                    <xdr:col>9</xdr:col>
                    <xdr:colOff>114300</xdr:colOff>
                    <xdr:row>13</xdr:row>
                    <xdr:rowOff>161925</xdr:rowOff>
                  </from>
                  <to>
                    <xdr:col>9</xdr:col>
                    <xdr:colOff>323850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88" r:id="rId58" name="Check Box 56">
              <controlPr defaultSize="0" autoFill="0" autoLine="0" autoPict="0">
                <anchor moveWithCells="1">
                  <from>
                    <xdr:col>9</xdr:col>
                    <xdr:colOff>114300</xdr:colOff>
                    <xdr:row>14</xdr:row>
                    <xdr:rowOff>161925</xdr:rowOff>
                  </from>
                  <to>
                    <xdr:col>9</xdr:col>
                    <xdr:colOff>323850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89" r:id="rId59" name="Check Box 57">
              <controlPr defaultSize="0" autoFill="0" autoLine="0" autoPict="0">
                <anchor moveWithCells="1">
                  <from>
                    <xdr:col>9</xdr:col>
                    <xdr:colOff>114300</xdr:colOff>
                    <xdr:row>15</xdr:row>
                    <xdr:rowOff>161925</xdr:rowOff>
                  </from>
                  <to>
                    <xdr:col>9</xdr:col>
                    <xdr:colOff>323850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90" r:id="rId60" name="Check Box 58">
              <controlPr defaultSize="0" autoFill="0" autoLine="0" autoPict="0">
                <anchor moveWithCells="1">
                  <from>
                    <xdr:col>9</xdr:col>
                    <xdr:colOff>114300</xdr:colOff>
                    <xdr:row>16</xdr:row>
                    <xdr:rowOff>161925</xdr:rowOff>
                  </from>
                  <to>
                    <xdr:col>9</xdr:col>
                    <xdr:colOff>323850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91" r:id="rId61" name="Check Box 59">
              <controlPr defaultSize="0" autoFill="0" autoLine="0" autoPict="0">
                <anchor moveWithCells="1">
                  <from>
                    <xdr:col>9</xdr:col>
                    <xdr:colOff>66675</xdr:colOff>
                    <xdr:row>24</xdr:row>
                    <xdr:rowOff>171450</xdr:rowOff>
                  </from>
                  <to>
                    <xdr:col>9</xdr:col>
                    <xdr:colOff>276225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92" r:id="rId62" name="Check Box 60">
              <controlPr defaultSize="0" autoFill="0" autoLine="0" autoPict="0">
                <anchor moveWithCells="1">
                  <from>
                    <xdr:col>9</xdr:col>
                    <xdr:colOff>66675</xdr:colOff>
                    <xdr:row>25</xdr:row>
                    <xdr:rowOff>190500</xdr:rowOff>
                  </from>
                  <to>
                    <xdr:col>9</xdr:col>
                    <xdr:colOff>276225</xdr:colOff>
                    <xdr:row>27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93" r:id="rId63" name="Check Box 61">
              <controlPr defaultSize="0" autoFill="0" autoLine="0" autoPict="0">
                <anchor moveWithCells="1">
                  <from>
                    <xdr:col>9</xdr:col>
                    <xdr:colOff>66675</xdr:colOff>
                    <xdr:row>27</xdr:row>
                    <xdr:rowOff>9525</xdr:rowOff>
                  </from>
                  <to>
                    <xdr:col>9</xdr:col>
                    <xdr:colOff>276225</xdr:colOff>
                    <xdr:row>28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94" r:id="rId64" name="Check Box 62">
              <controlPr defaultSize="0" autoFill="0" autoLine="0" autoPict="0">
                <anchor moveWithCells="1">
                  <from>
                    <xdr:col>9</xdr:col>
                    <xdr:colOff>66675</xdr:colOff>
                    <xdr:row>28</xdr:row>
                    <xdr:rowOff>28575</xdr:rowOff>
                  </from>
                  <to>
                    <xdr:col>9</xdr:col>
                    <xdr:colOff>276225</xdr:colOff>
                    <xdr:row>29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95" r:id="rId65" name="Check Box 63">
              <controlPr defaultSize="0" autoFill="0" autoLine="0" autoPict="0">
                <anchor moveWithCells="1">
                  <from>
                    <xdr:col>9</xdr:col>
                    <xdr:colOff>66675</xdr:colOff>
                    <xdr:row>29</xdr:row>
                    <xdr:rowOff>38100</xdr:rowOff>
                  </from>
                  <to>
                    <xdr:col>9</xdr:col>
                    <xdr:colOff>276225</xdr:colOff>
                    <xdr:row>30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96" r:id="rId66" name="Check Box 64">
              <controlPr defaultSize="0" autoFill="0" autoLine="0" autoPict="0">
                <anchor moveWithCells="1">
                  <from>
                    <xdr:col>9</xdr:col>
                    <xdr:colOff>38100</xdr:colOff>
                    <xdr:row>35</xdr:row>
                    <xdr:rowOff>161925</xdr:rowOff>
                  </from>
                  <to>
                    <xdr:col>9</xdr:col>
                    <xdr:colOff>247650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97" r:id="rId67" name="Check Box 65">
              <controlPr defaultSize="0" autoFill="0" autoLine="0" autoPict="0">
                <anchor moveWithCells="1">
                  <from>
                    <xdr:col>9</xdr:col>
                    <xdr:colOff>38100</xdr:colOff>
                    <xdr:row>36</xdr:row>
                    <xdr:rowOff>161925</xdr:rowOff>
                  </from>
                  <to>
                    <xdr:col>9</xdr:col>
                    <xdr:colOff>247650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98" r:id="rId68" name="Check Box 66">
              <controlPr defaultSize="0" autoFill="0" autoLine="0" autoPict="0">
                <anchor moveWithCells="1">
                  <from>
                    <xdr:col>9</xdr:col>
                    <xdr:colOff>38100</xdr:colOff>
                    <xdr:row>37</xdr:row>
                    <xdr:rowOff>161925</xdr:rowOff>
                  </from>
                  <to>
                    <xdr:col>9</xdr:col>
                    <xdr:colOff>247650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99" r:id="rId69" name="Check Box 67">
              <controlPr defaultSize="0" autoFill="0" autoLine="0" autoPict="0">
                <anchor moveWithCells="1">
                  <from>
                    <xdr:col>9</xdr:col>
                    <xdr:colOff>38100</xdr:colOff>
                    <xdr:row>38</xdr:row>
                    <xdr:rowOff>152400</xdr:rowOff>
                  </from>
                  <to>
                    <xdr:col>9</xdr:col>
                    <xdr:colOff>247650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700" r:id="rId70" name="Check Box 68">
              <controlPr defaultSize="0" autoFill="0" autoLine="0" autoPict="0">
                <anchor moveWithCells="1">
                  <from>
                    <xdr:col>9</xdr:col>
                    <xdr:colOff>38100</xdr:colOff>
                    <xdr:row>39</xdr:row>
                    <xdr:rowOff>152400</xdr:rowOff>
                  </from>
                  <to>
                    <xdr:col>9</xdr:col>
                    <xdr:colOff>247650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725" r:id="rId71" name="Check Box 93">
              <controlPr defaultSize="0" autoFill="0" autoLine="0" autoPict="0">
                <anchor moveWithCells="1">
                  <from>
                    <xdr:col>9</xdr:col>
                    <xdr:colOff>114300</xdr:colOff>
                    <xdr:row>17</xdr:row>
                    <xdr:rowOff>161925</xdr:rowOff>
                  </from>
                  <to>
                    <xdr:col>11</xdr:col>
                    <xdr:colOff>19050</xdr:colOff>
                    <xdr:row>19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8FD67-A691-44D7-98DB-C88D1F7F14A1}">
  <sheetPr codeName="Sheet10"/>
  <dimension ref="B6:AI130"/>
  <sheetViews>
    <sheetView showGridLines="0" showRowColHeaders="0" zoomScale="85" zoomScaleNormal="85" workbookViewId="0"/>
  </sheetViews>
  <sheetFormatPr defaultColWidth="9.140625" defaultRowHeight="15" outlineLevelRow="1" outlineLevelCol="1" x14ac:dyDescent="0.25"/>
  <cols>
    <col min="1" max="1" width="3.5703125" customWidth="1"/>
    <col min="2" max="3" width="9.140625" customWidth="1"/>
    <col min="4" max="4" width="3.7109375" customWidth="1"/>
    <col min="5" max="6" width="9.140625" customWidth="1"/>
    <col min="7" max="7" width="3.42578125" customWidth="1"/>
    <col min="8" max="8" width="1.140625" customWidth="1"/>
    <col min="9" max="9" width="78.5703125" bestFit="1" customWidth="1"/>
    <col min="10" max="10" width="5.140625" customWidth="1"/>
    <col min="11" max="11" width="1.28515625" customWidth="1"/>
    <col min="12" max="12" width="51.140625" customWidth="1"/>
    <col min="13" max="15" width="1.140625" customWidth="1"/>
    <col min="16" max="18" width="9.5703125" hidden="1" customWidth="1" outlineLevel="1"/>
    <col min="19" max="19" width="9.140625" hidden="1" customWidth="1" outlineLevel="1"/>
    <col min="20" max="34" width="10.7109375" hidden="1" customWidth="1" outlineLevel="1"/>
    <col min="35" max="35" width="9.140625" collapsed="1"/>
  </cols>
  <sheetData>
    <row r="6" spans="2:34" x14ac:dyDescent="0.25">
      <c r="S6" t="str">
        <f>T6&amp;" - " &amp;U6</f>
        <v xml:space="preserve">062-20 - S’il existe un ou plusieurs système(s) de gestion des affaires (SGA), quels sont les taux de déploiement et d’utilisation ? </v>
      </c>
      <c r="T6" s="61" t="str">
        <f>"062-20"</f>
        <v>062-20</v>
      </c>
      <c r="U6" s="61" t="str">
        <f>_xlfn.XLOOKUP('062-20'!T6,'ICT questions 2022'!A:A,'ICT questions 2022'!C:C)</f>
        <v xml:space="preserve">S’il existe un ou plusieurs système(s) de gestion des affaires (SGA), quels sont les taux de déploiement et d’utilisation ? </v>
      </c>
    </row>
    <row r="7" spans="2:34" ht="30.6" customHeight="1" x14ac:dyDescent="0.25">
      <c r="D7" s="60"/>
      <c r="S7" t="str">
        <f>T7&amp;" - " &amp;U7</f>
        <v xml:space="preserve">062-21 - Si un ou plusieurs système(s) de gestion des affaires (SGA) existent, veuillez préciser les fonctionnalités du ou des systèmes </v>
      </c>
      <c r="T7" s="61" t="str">
        <f>"062-21"</f>
        <v>062-21</v>
      </c>
      <c r="U7" s="61" t="str">
        <f>_xlfn.XLOOKUP('062-20'!T7,'ICT questions 2022'!A:A,'ICT questions 2022'!C:C)</f>
        <v xml:space="preserve">Si un ou plusieurs système(s) de gestion des affaires (SGA) existent, veuillez préciser les fonctionnalités du ou des systèmes </v>
      </c>
    </row>
    <row r="8" spans="2:34" ht="30.6" customHeight="1" x14ac:dyDescent="0.25">
      <c r="D8" s="60"/>
      <c r="S8" t="str">
        <f>T8&amp;" - " &amp;U8</f>
        <v>062-22 - Si un ou plusieurs système(s) de gestion des affaires (SGA) existent, veuillez préciser les fonctionnalités du ou des systèmes :</v>
      </c>
      <c r="T8" s="61" t="str">
        <f>"062-22"</f>
        <v>062-22</v>
      </c>
      <c r="U8" s="61" t="str">
        <f>_xlfn.XLOOKUP('062-20'!T8,'ICT questions 2022'!A:A,'ICT questions 2022'!C:C)</f>
        <v>Si un ou plusieurs système(s) de gestion des affaires (SGA) existent, veuillez préciser les fonctionnalités du ou des systèmes :</v>
      </c>
    </row>
    <row r="10" spans="2:34" x14ac:dyDescent="0.25">
      <c r="B10" s="121" t="s">
        <v>1717</v>
      </c>
      <c r="C10" s="121"/>
      <c r="D10" s="44"/>
      <c r="E10" s="121" t="s">
        <v>1718</v>
      </c>
      <c r="F10" s="121"/>
      <c r="G10" s="44"/>
      <c r="H10" s="44"/>
      <c r="I10" t="str">
        <f>_xlfn.XLOOKUP(H84,'ICT questions 2022'!$B:$B,'ICT questions 2022'!$D:$D)</f>
        <v>Fonctionnalités</v>
      </c>
      <c r="J10" s="80"/>
      <c r="K10" s="80"/>
      <c r="L10" s="80"/>
      <c r="M10" s="80"/>
      <c r="N10" s="80"/>
      <c r="O10" s="80"/>
      <c r="P10" s="55" t="s">
        <v>1482</v>
      </c>
      <c r="Q10" s="55" t="s">
        <v>1482</v>
      </c>
      <c r="R10" s="55" t="s">
        <v>1482</v>
      </c>
      <c r="T10" s="123" t="s">
        <v>1486</v>
      </c>
      <c r="U10" s="122" t="s">
        <v>1488</v>
      </c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 t="s">
        <v>1491</v>
      </c>
      <c r="AH10" s="122"/>
    </row>
    <row r="11" spans="2:34" x14ac:dyDescent="0.25">
      <c r="B11" s="7"/>
      <c r="C11" s="7"/>
      <c r="E11" s="7"/>
      <c r="F11" s="7"/>
      <c r="I11" s="7"/>
      <c r="J11" s="7"/>
      <c r="K11" s="7"/>
      <c r="L11" s="7"/>
      <c r="M11" s="7"/>
      <c r="N11" s="7"/>
      <c r="O11" s="7"/>
      <c r="P11" s="55"/>
      <c r="Q11" s="55"/>
      <c r="R11" s="55"/>
      <c r="T11" s="124"/>
      <c r="U11" s="126" t="s">
        <v>1487</v>
      </c>
      <c r="V11" s="128" t="s">
        <v>1459</v>
      </c>
      <c r="W11" s="126" t="s">
        <v>1487</v>
      </c>
      <c r="X11" s="128" t="s">
        <v>1459</v>
      </c>
      <c r="Y11" s="126" t="s">
        <v>1487</v>
      </c>
      <c r="Z11" s="128" t="s">
        <v>1459</v>
      </c>
      <c r="AA11" s="134" t="s">
        <v>1493</v>
      </c>
      <c r="AB11" s="135"/>
      <c r="AC11" s="136"/>
      <c r="AD11" s="137" t="s">
        <v>1494</v>
      </c>
      <c r="AE11" s="138"/>
      <c r="AF11" s="139"/>
      <c r="AG11" s="132" t="s">
        <v>1489</v>
      </c>
      <c r="AH11" s="130" t="s">
        <v>1490</v>
      </c>
    </row>
    <row r="12" spans="2:34" ht="8.25" customHeight="1" x14ac:dyDescent="0.25">
      <c r="P12" s="56"/>
      <c r="Q12" s="56"/>
      <c r="R12" s="56"/>
      <c r="T12" s="125"/>
      <c r="U12" s="127"/>
      <c r="V12" s="129"/>
      <c r="W12" s="127"/>
      <c r="X12" s="129"/>
      <c r="Y12" s="127"/>
      <c r="Z12" s="129"/>
      <c r="AA12" s="22" t="s">
        <v>1492</v>
      </c>
      <c r="AB12" s="22" t="s">
        <v>1441</v>
      </c>
      <c r="AC12" s="22" t="s">
        <v>1495</v>
      </c>
      <c r="AD12" s="11" t="s">
        <v>1492</v>
      </c>
      <c r="AE12" s="11" t="s">
        <v>1441</v>
      </c>
      <c r="AF12" s="11" t="s">
        <v>1495</v>
      </c>
      <c r="AG12" s="133"/>
      <c r="AH12" s="131"/>
    </row>
    <row r="13" spans="2:34" x14ac:dyDescent="0.25">
      <c r="P13" s="56"/>
      <c r="Q13" s="56"/>
      <c r="R13" s="56"/>
      <c r="T13" s="5"/>
      <c r="U13" s="5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</row>
    <row r="14" spans="2:34" x14ac:dyDescent="0.25">
      <c r="I14" s="58" t="s">
        <v>1449</v>
      </c>
      <c r="P14" s="56"/>
      <c r="Q14" s="56"/>
      <c r="R14" s="56"/>
      <c r="U14" s="87" t="s">
        <v>1484</v>
      </c>
      <c r="W14" s="81" t="s">
        <v>1484</v>
      </c>
      <c r="Y14" s="81" t="s">
        <v>1483</v>
      </c>
    </row>
    <row r="15" spans="2:34" x14ac:dyDescent="0.25">
      <c r="H15" s="45"/>
      <c r="I15" s="53" t="str">
        <f>I84</f>
        <v>Bases de données SGA centralisées ou interopérables</v>
      </c>
      <c r="J15" s="46"/>
      <c r="L15" s="35"/>
      <c r="M15" s="35"/>
      <c r="N15" s="35"/>
      <c r="O15" s="35"/>
      <c r="P15" s="66" t="b">
        <v>0</v>
      </c>
      <c r="Q15" s="66"/>
      <c r="R15" s="66"/>
      <c r="T15" s="26" t="s">
        <v>1449</v>
      </c>
      <c r="U15" s="36">
        <f>_xlfn.XLOOKUP(H84,Weights!$F:$F,Weights!$M:$M)</f>
        <v>1</v>
      </c>
      <c r="V15" s="39">
        <f>IF(P15,U15, 0)</f>
        <v>0</v>
      </c>
      <c r="W15" s="36"/>
      <c r="X15" s="39">
        <f>IF(Q15,W15, 0)</f>
        <v>0</v>
      </c>
      <c r="Y15" s="36"/>
      <c r="Z15" s="39">
        <f>IF(R15,Y15, 0)</f>
        <v>0</v>
      </c>
      <c r="AA15" s="27"/>
      <c r="AB15" s="27"/>
      <c r="AC15" s="27"/>
      <c r="AD15" s="27"/>
      <c r="AE15" s="27"/>
      <c r="AF15" s="27"/>
      <c r="AG15" s="27"/>
      <c r="AH15" s="28"/>
    </row>
    <row r="16" spans="2:34" x14ac:dyDescent="0.25">
      <c r="H16" s="47"/>
      <c r="I16" s="52" t="str">
        <f>I85</f>
        <v xml:space="preserve">Tableau de bord actif de gestion des affaires </v>
      </c>
      <c r="J16" s="48"/>
      <c r="K16" s="51"/>
      <c r="L16" s="35"/>
      <c r="M16" s="35"/>
      <c r="N16" s="35"/>
      <c r="O16" s="35"/>
      <c r="P16" s="66" t="b">
        <v>0</v>
      </c>
      <c r="Q16" s="66"/>
      <c r="R16" s="66"/>
      <c r="T16" s="29"/>
      <c r="U16" s="37">
        <f>_xlfn.XLOOKUP(H85,Weights!$F:$F,Weights!$M:$M)</f>
        <v>1</v>
      </c>
      <c r="V16" s="40">
        <f>IF(P16,U16, 0)</f>
        <v>0</v>
      </c>
      <c r="W16" s="37"/>
      <c r="X16" s="40">
        <f>IF(Q16,W16, 0)</f>
        <v>0</v>
      </c>
      <c r="Y16" s="37"/>
      <c r="Z16" s="40">
        <f>IF(R16,Y16, 0)</f>
        <v>0</v>
      </c>
      <c r="AA16" s="30"/>
      <c r="AB16" s="30"/>
      <c r="AC16" s="30"/>
      <c r="AD16" s="30"/>
      <c r="AE16" s="30"/>
      <c r="AF16" s="30"/>
      <c r="AG16" s="30"/>
      <c r="AH16" s="31"/>
    </row>
    <row r="17" spans="8:34" x14ac:dyDescent="0.25">
      <c r="H17" s="47"/>
      <c r="I17" s="52" t="str">
        <f t="shared" ref="I17:I28" si="0">I86</f>
        <v>Attribution aléatoire des affaires</v>
      </c>
      <c r="J17" s="48"/>
      <c r="K17" s="51"/>
      <c r="L17" s="35"/>
      <c r="M17" s="35"/>
      <c r="N17" s="35"/>
      <c r="O17" s="35"/>
      <c r="P17" s="66" t="b">
        <v>0</v>
      </c>
      <c r="Q17" s="66"/>
      <c r="R17" s="66"/>
      <c r="T17" s="29"/>
      <c r="U17" s="37">
        <f>_xlfn.XLOOKUP(H86,Weights!$F:$F,Weights!$M:$M)</f>
        <v>1</v>
      </c>
      <c r="V17" s="40">
        <f t="shared" ref="V17:V29" si="1">IF(P17,U17, 0)</f>
        <v>0</v>
      </c>
      <c r="W17" s="37"/>
      <c r="X17" s="40"/>
      <c r="Y17" s="37"/>
      <c r="Z17" s="40"/>
      <c r="AA17" s="30"/>
      <c r="AB17" s="30"/>
      <c r="AC17" s="30"/>
      <c r="AD17" s="30"/>
      <c r="AE17" s="30"/>
      <c r="AF17" s="30"/>
      <c r="AG17" s="30"/>
      <c r="AH17" s="31"/>
    </row>
    <row r="18" spans="8:34" x14ac:dyDescent="0.25">
      <c r="H18" s="47"/>
      <c r="I18" s="52" t="str">
        <f t="shared" si="0"/>
        <v>Pondération des affaires</v>
      </c>
      <c r="J18" s="48"/>
      <c r="K18" s="51"/>
      <c r="L18" s="35"/>
      <c r="M18" s="35"/>
      <c r="N18" s="35"/>
      <c r="O18" s="35"/>
      <c r="P18" s="66" t="b">
        <v>0</v>
      </c>
      <c r="Q18" s="66"/>
      <c r="R18" s="66"/>
      <c r="T18" s="29"/>
      <c r="U18" s="37">
        <f>_xlfn.XLOOKUP(H87,Weights!$F:$F,Weights!$M:$M)</f>
        <v>1</v>
      </c>
      <c r="V18" s="40">
        <f t="shared" si="1"/>
        <v>0</v>
      </c>
      <c r="W18" s="37"/>
      <c r="X18" s="40"/>
      <c r="Y18" s="37"/>
      <c r="Z18" s="40"/>
      <c r="AA18" s="30"/>
      <c r="AB18" s="30"/>
      <c r="AC18" s="30"/>
      <c r="AD18" s="30"/>
      <c r="AE18" s="30"/>
      <c r="AF18" s="30"/>
      <c r="AG18" s="30"/>
      <c r="AH18" s="31"/>
    </row>
    <row r="19" spans="8:34" x14ac:dyDescent="0.25">
      <c r="H19" s="47"/>
      <c r="I19" s="52" t="str">
        <f t="shared" si="0"/>
        <v>Identification d’une affaire entre les instances (code d’identification unique ou lié)</v>
      </c>
      <c r="J19" s="48"/>
      <c r="K19" s="51"/>
      <c r="L19" s="35"/>
      <c r="M19" s="35"/>
      <c r="N19" s="35"/>
      <c r="O19" s="35"/>
      <c r="P19" s="66" t="b">
        <v>0</v>
      </c>
      <c r="Q19" s="66"/>
      <c r="R19" s="66"/>
      <c r="T19" s="29"/>
      <c r="U19" s="37">
        <f>_xlfn.XLOOKUP(H88,Weights!$F:$F,Weights!$M:$M)</f>
        <v>1</v>
      </c>
      <c r="V19" s="40">
        <f t="shared" si="1"/>
        <v>0</v>
      </c>
      <c r="W19" s="37"/>
      <c r="X19" s="40"/>
      <c r="Y19" s="37"/>
      <c r="Z19" s="40"/>
      <c r="AA19" s="30"/>
      <c r="AB19" s="30"/>
      <c r="AC19" s="30"/>
      <c r="AD19" s="30"/>
      <c r="AE19" s="30"/>
      <c r="AF19" s="30"/>
      <c r="AG19" s="30"/>
      <c r="AH19" s="31"/>
    </row>
    <row r="20" spans="8:34" x14ac:dyDescent="0.25">
      <c r="H20" s="47"/>
      <c r="I20" s="52" t="str">
        <f t="shared" si="0"/>
        <v xml:space="preserve">Transfert électronique d’une affaire à une autre instance/tribunal </v>
      </c>
      <c r="J20" s="48"/>
      <c r="K20" s="51"/>
      <c r="L20" s="35"/>
      <c r="M20" s="35"/>
      <c r="N20" s="35"/>
      <c r="O20" s="35"/>
      <c r="P20" s="66" t="b">
        <v>0</v>
      </c>
      <c r="Q20" s="66"/>
      <c r="R20" s="66"/>
      <c r="T20" s="29"/>
      <c r="U20" s="37">
        <f>_xlfn.XLOOKUP(H89,Weights!$F:$F,Weights!$M:$M)</f>
        <v>1</v>
      </c>
      <c r="V20" s="40">
        <f t="shared" si="1"/>
        <v>0</v>
      </c>
      <c r="W20" s="37"/>
      <c r="X20" s="40"/>
      <c r="Y20" s="37"/>
      <c r="Z20" s="40"/>
      <c r="AA20" s="30"/>
      <c r="AB20" s="30"/>
      <c r="AC20" s="30"/>
      <c r="AD20" s="30"/>
      <c r="AE20" s="30"/>
      <c r="AF20" s="30"/>
      <c r="AG20" s="30"/>
      <c r="AH20" s="31"/>
    </row>
    <row r="21" spans="8:34" x14ac:dyDescent="0.25">
      <c r="H21" s="47"/>
      <c r="I21" s="52" t="str">
        <f t="shared" si="0"/>
        <v>Anonymisation des décisions de justice à publier</v>
      </c>
      <c r="J21" s="48"/>
      <c r="K21" s="51"/>
      <c r="L21" s="35"/>
      <c r="M21" s="35"/>
      <c r="N21" s="35"/>
      <c r="O21" s="35"/>
      <c r="P21" s="66" t="b">
        <v>0</v>
      </c>
      <c r="Q21" s="66"/>
      <c r="R21" s="66"/>
      <c r="T21" s="29"/>
      <c r="U21" s="37">
        <f>_xlfn.XLOOKUP(H90,Weights!$F:$F,Weights!$M:$M)</f>
        <v>1</v>
      </c>
      <c r="V21" s="40">
        <f t="shared" si="1"/>
        <v>0</v>
      </c>
      <c r="W21" s="37"/>
      <c r="X21" s="40"/>
      <c r="Y21" s="37"/>
      <c r="Z21" s="40"/>
      <c r="AA21" s="30"/>
      <c r="AB21" s="30"/>
      <c r="AC21" s="30"/>
      <c r="AD21" s="30"/>
      <c r="AE21" s="30"/>
      <c r="AF21" s="30"/>
      <c r="AG21" s="30"/>
      <c r="AH21" s="31"/>
    </row>
    <row r="22" spans="8:34" x14ac:dyDescent="0.25">
      <c r="H22" s="47"/>
      <c r="I22" s="52" t="str">
        <f t="shared" si="0"/>
        <v>Interopérabilité avec d’autres systèmes (registre civil, registre des impôts, registre des faillites)</v>
      </c>
      <c r="J22" s="48"/>
      <c r="K22" s="51"/>
      <c r="L22" s="35"/>
      <c r="M22" s="35"/>
      <c r="N22" s="35"/>
      <c r="O22" s="35"/>
      <c r="P22" s="66" t="b">
        <v>0</v>
      </c>
      <c r="Q22" s="66"/>
      <c r="R22" s="66"/>
      <c r="T22" s="29"/>
      <c r="U22" s="37">
        <f>_xlfn.XLOOKUP(H91,Weights!$F:$F,Weights!$M:$M)</f>
        <v>1</v>
      </c>
      <c r="V22" s="40">
        <f t="shared" si="1"/>
        <v>0</v>
      </c>
      <c r="W22" s="37"/>
      <c r="X22" s="40"/>
      <c r="Y22" s="37"/>
      <c r="Z22" s="40"/>
      <c r="AA22" s="30"/>
      <c r="AB22" s="30"/>
      <c r="AC22" s="30"/>
      <c r="AD22" s="30"/>
      <c r="AE22" s="30"/>
      <c r="AF22" s="30"/>
      <c r="AG22" s="30"/>
      <c r="AH22" s="31"/>
    </row>
    <row r="23" spans="8:34" x14ac:dyDescent="0.25">
      <c r="H23" s="47"/>
      <c r="I23" s="52" t="str">
        <f t="shared" si="0"/>
        <v>Accès aux affaires clôturées/terminées</v>
      </c>
      <c r="J23" s="48"/>
      <c r="K23" s="51"/>
      <c r="L23" s="35"/>
      <c r="M23" s="35"/>
      <c r="N23" s="35"/>
      <c r="O23" s="35"/>
      <c r="P23" s="66" t="b">
        <v>0</v>
      </c>
      <c r="Q23" s="66"/>
      <c r="R23" s="66"/>
      <c r="T23" s="29"/>
      <c r="U23" s="37">
        <f>_xlfn.XLOOKUP(H92,Weights!$F:$F,Weights!$M:$M)</f>
        <v>1</v>
      </c>
      <c r="V23" s="40">
        <f t="shared" si="1"/>
        <v>0</v>
      </c>
      <c r="W23" s="37"/>
      <c r="X23" s="40"/>
      <c r="Y23" s="37"/>
      <c r="Z23" s="40"/>
      <c r="AA23" s="30"/>
      <c r="AB23" s="30"/>
      <c r="AC23" s="30"/>
      <c r="AD23" s="30"/>
      <c r="AE23" s="30"/>
      <c r="AF23" s="30"/>
      <c r="AG23" s="30"/>
      <c r="AH23" s="31"/>
    </row>
    <row r="24" spans="8:34" x14ac:dyDescent="0.25">
      <c r="H24" s="47"/>
      <c r="I24" s="52" t="str">
        <f t="shared" si="0"/>
        <v>Moteur de recherche avancée</v>
      </c>
      <c r="J24" s="48"/>
      <c r="K24" s="51"/>
      <c r="L24" s="35"/>
      <c r="M24" s="35"/>
      <c r="N24" s="35"/>
      <c r="O24" s="35"/>
      <c r="P24" s="66" t="b">
        <v>0</v>
      </c>
      <c r="Q24" s="66"/>
      <c r="R24" s="66"/>
      <c r="T24" s="29"/>
      <c r="U24" s="37">
        <f>_xlfn.XLOOKUP(H93,Weights!$F:$F,Weights!$M:$M)</f>
        <v>1</v>
      </c>
      <c r="V24" s="40">
        <f t="shared" si="1"/>
        <v>0</v>
      </c>
      <c r="W24" s="37"/>
      <c r="X24" s="40">
        <f>IF(Q24,W24, 0)</f>
        <v>0</v>
      </c>
      <c r="Y24" s="37"/>
      <c r="Z24" s="40">
        <f>IF(R24,Y24, 0)</f>
        <v>0</v>
      </c>
      <c r="AA24" s="30"/>
      <c r="AB24" s="30"/>
      <c r="AC24" s="30"/>
      <c r="AD24" s="30"/>
      <c r="AE24" s="30"/>
      <c r="AF24" s="30"/>
      <c r="AG24" s="30"/>
      <c r="AH24" s="31"/>
    </row>
    <row r="25" spans="8:34" x14ac:dyDescent="0.25">
      <c r="H25" s="47"/>
      <c r="I25" s="52" t="str">
        <f t="shared" si="0"/>
        <v>Fichiers de log protégés</v>
      </c>
      <c r="J25" s="48"/>
      <c r="K25" s="51"/>
      <c r="L25" s="35"/>
      <c r="M25" s="35"/>
      <c r="N25" s="35"/>
      <c r="O25" s="35"/>
      <c r="P25" s="66" t="b">
        <v>0</v>
      </c>
      <c r="Q25" s="66"/>
      <c r="R25" s="66"/>
      <c r="T25" s="29"/>
      <c r="U25" s="37">
        <f>_xlfn.XLOOKUP(H94,Weights!$F:$F,Weights!$M:$M)</f>
        <v>1</v>
      </c>
      <c r="V25" s="40">
        <f t="shared" si="1"/>
        <v>0</v>
      </c>
      <c r="W25" s="37"/>
      <c r="X25" s="40">
        <f>IF(Q25,W25, 0)</f>
        <v>0</v>
      </c>
      <c r="Y25" s="37"/>
      <c r="Z25" s="40">
        <f>IF(R25,Y25, 0)</f>
        <v>0</v>
      </c>
      <c r="AA25" s="30"/>
      <c r="AB25" s="30"/>
      <c r="AC25" s="30"/>
      <c r="AD25" s="30"/>
      <c r="AE25" s="30"/>
      <c r="AF25" s="30"/>
      <c r="AG25" s="30"/>
      <c r="AH25" s="31"/>
    </row>
    <row r="26" spans="8:34" x14ac:dyDescent="0.25">
      <c r="H26" s="47"/>
      <c r="I26" s="52" t="str">
        <f t="shared" si="0"/>
        <v>Signature électronique</v>
      </c>
      <c r="J26" s="48"/>
      <c r="K26" s="51"/>
      <c r="L26" s="35"/>
      <c r="M26" s="35"/>
      <c r="N26" s="35"/>
      <c r="O26" s="35"/>
      <c r="P26" s="66" t="b">
        <v>0</v>
      </c>
      <c r="Q26" s="66"/>
      <c r="R26" s="66"/>
      <c r="T26" s="29"/>
      <c r="U26" s="37">
        <f>_xlfn.XLOOKUP(H95,Weights!$F:$F,Weights!$M:$M)</f>
        <v>1</v>
      </c>
      <c r="V26" s="40">
        <f t="shared" si="1"/>
        <v>0</v>
      </c>
      <c r="W26" s="37"/>
      <c r="X26" s="40">
        <f>IF(Q26,W26, 0)</f>
        <v>0</v>
      </c>
      <c r="Y26" s="37"/>
      <c r="Z26" s="40"/>
      <c r="AA26" s="30"/>
      <c r="AB26" s="30"/>
      <c r="AC26" s="30"/>
      <c r="AD26" s="30"/>
      <c r="AE26" s="30"/>
      <c r="AF26" s="30"/>
      <c r="AG26" s="30"/>
      <c r="AH26" s="31"/>
    </row>
    <row r="27" spans="8:34" x14ac:dyDescent="0.25">
      <c r="H27" s="47"/>
      <c r="I27" s="52" t="str">
        <f t="shared" si="0"/>
        <v>Autre fonctionnalité particulière, veuillez préciser</v>
      </c>
      <c r="J27" s="48"/>
      <c r="K27" s="51"/>
      <c r="L27" s="35"/>
      <c r="M27" s="35"/>
      <c r="N27" s="35"/>
      <c r="O27" s="35"/>
      <c r="P27" s="66" t="b">
        <v>0</v>
      </c>
      <c r="Q27" s="66"/>
      <c r="R27" s="66"/>
      <c r="T27" s="29"/>
      <c r="U27" s="37">
        <f>_xlfn.XLOOKUP(H96,Weights!$F:$F,Weights!$M:$M)</f>
        <v>0</v>
      </c>
      <c r="V27" s="40">
        <f t="shared" si="1"/>
        <v>0</v>
      </c>
      <c r="W27" s="37"/>
      <c r="X27" s="41"/>
      <c r="Y27" s="37"/>
      <c r="Z27" s="40"/>
      <c r="AA27" s="30"/>
      <c r="AB27" s="30"/>
      <c r="AC27" s="30"/>
      <c r="AD27" s="30"/>
      <c r="AE27" s="30"/>
      <c r="AF27" s="30"/>
      <c r="AG27" s="30"/>
      <c r="AH27" s="31"/>
    </row>
    <row r="28" spans="8:34" x14ac:dyDescent="0.25">
      <c r="H28" s="47"/>
      <c r="I28" s="52" t="str">
        <f t="shared" si="0"/>
        <v>NAP – il n’existe pas de SGA</v>
      </c>
      <c r="J28" s="48"/>
      <c r="K28" s="51"/>
      <c r="L28" s="35"/>
      <c r="M28" s="35"/>
      <c r="N28" s="35"/>
      <c r="O28" s="35"/>
      <c r="P28" s="66" t="b">
        <v>0</v>
      </c>
      <c r="Q28" s="66"/>
      <c r="R28" s="66"/>
      <c r="T28" s="29"/>
      <c r="U28" s="37">
        <f>_xlfn.XLOOKUP(H97,Weights!$F:$F,Weights!$M:$M)</f>
        <v>0</v>
      </c>
      <c r="V28" s="40">
        <f t="shared" si="1"/>
        <v>0</v>
      </c>
      <c r="W28" s="37"/>
      <c r="X28" s="41"/>
      <c r="Y28" s="37"/>
      <c r="Z28" s="40"/>
      <c r="AA28" s="30"/>
      <c r="AB28" s="30"/>
      <c r="AC28" s="30"/>
      <c r="AD28" s="30"/>
      <c r="AE28" s="30"/>
      <c r="AF28" s="30"/>
      <c r="AG28" s="30"/>
      <c r="AH28" s="31"/>
    </row>
    <row r="29" spans="8:34" x14ac:dyDescent="0.25">
      <c r="H29" s="47"/>
      <c r="I29" s="52" t="s">
        <v>1457</v>
      </c>
      <c r="J29" s="48"/>
      <c r="K29" s="51"/>
      <c r="L29" s="35"/>
      <c r="M29" s="35"/>
      <c r="N29" s="35"/>
      <c r="O29" s="35"/>
      <c r="P29" s="66" t="b">
        <v>0</v>
      </c>
      <c r="Q29" s="66"/>
      <c r="R29" s="66"/>
      <c r="T29" s="29"/>
      <c r="U29" s="37">
        <v>0</v>
      </c>
      <c r="V29" s="40">
        <f t="shared" si="1"/>
        <v>0</v>
      </c>
      <c r="W29" s="37"/>
      <c r="X29" s="41"/>
      <c r="Y29" s="37"/>
      <c r="Z29" s="40"/>
      <c r="AA29" s="30"/>
      <c r="AB29" s="30"/>
      <c r="AC29" s="30"/>
      <c r="AD29" s="30"/>
      <c r="AE29" s="30"/>
      <c r="AF29" s="30"/>
      <c r="AG29" s="30"/>
      <c r="AH29" s="31"/>
    </row>
    <row r="30" spans="8:34" x14ac:dyDescent="0.25">
      <c r="H30" s="49"/>
      <c r="I30" s="52"/>
      <c r="J30" s="50"/>
      <c r="K30" s="51"/>
      <c r="L30" s="35"/>
      <c r="M30" s="35"/>
      <c r="N30" s="35"/>
      <c r="O30" s="35"/>
      <c r="P30" s="56"/>
      <c r="Q30" s="66"/>
      <c r="R30" s="66"/>
      <c r="T30" s="32"/>
      <c r="U30" s="38">
        <f>IF(U14="MAX", MAX(U15:U28), IF(U14="SUM", SUM(U15:U28), "ERROR"))</f>
        <v>12</v>
      </c>
      <c r="V30" s="42">
        <f>IF(U14="MAX", MAX(V15:V28), IF(U14="SUM", SUM(V15:V28), "ERROR"))</f>
        <v>0</v>
      </c>
      <c r="W30" s="38">
        <f>IF(W14="MAX", MAX(W15:W28), IF(W14="SUM", SUM(W15:W28), "ERROR"))</f>
        <v>0</v>
      </c>
      <c r="X30" s="42">
        <f>IF(W14="MAX", MAX(X15:X28), IF(W14="SUM", SUM(X15:X28), "ERROR"))</f>
        <v>0</v>
      </c>
      <c r="Y30" s="38">
        <f>IF(Y14="MAX", MAX(Y15:Y28), IF(Y14="SUM", SUM(Y15:Y28), "ERROR"))</f>
        <v>0</v>
      </c>
      <c r="Z30" s="42">
        <f>IF(Y14="MAX", MAX(Z15:Z28), IF(Y14="SUM", SUM(Z15:Z28), "ERROR"))</f>
        <v>0</v>
      </c>
      <c r="AA30" s="33"/>
      <c r="AB30" s="33"/>
      <c r="AC30" s="33"/>
      <c r="AD30" s="33"/>
      <c r="AE30" s="33"/>
      <c r="AF30" s="33"/>
      <c r="AG30" s="33"/>
      <c r="AH30" s="34"/>
    </row>
    <row r="31" spans="8:34" x14ac:dyDescent="0.25">
      <c r="I31" s="51"/>
      <c r="J31" s="51"/>
      <c r="K31" s="51"/>
      <c r="L31" s="35"/>
      <c r="M31" s="35"/>
      <c r="N31" s="35"/>
      <c r="O31" s="35"/>
      <c r="P31" s="66"/>
      <c r="Q31" s="66"/>
      <c r="R31" s="66"/>
      <c r="T31" s="15" t="s">
        <v>1484</v>
      </c>
      <c r="U31" s="13" cm="1">
        <f t="array" ref="U31">IF(T31="SUM", SUM(U30,W30,Y30), IF(T31=AVERAGE, AVERAGE(U30,W30,Y30), "ERROR"))</f>
        <v>12</v>
      </c>
      <c r="V31" s="14" cm="1">
        <f t="array" ref="V31">IF(T31="SUM", SUM(V30,X30,Z30), IF(T31=AVERAGE, AVERAGE(V30,X30,Z30), "ERROR"))</f>
        <v>0</v>
      </c>
      <c r="W31" s="43"/>
      <c r="X31" s="43"/>
      <c r="Y31" s="43"/>
      <c r="Z31" s="43"/>
      <c r="AA31" s="64">
        <v>0</v>
      </c>
      <c r="AB31" s="23" t="str">
        <f>_xlfn.XLOOKUP(AA31, RatesWeights[Index], RatesWeights[Weight], "ERROR")</f>
        <v>ERROR</v>
      </c>
      <c r="AC31" s="8" t="e">
        <f>V31*AB31</f>
        <v>#VALUE!</v>
      </c>
      <c r="AD31" s="65">
        <v>0</v>
      </c>
      <c r="AE31" s="12" t="str">
        <f>_xlfn.XLOOKUP(AD31, RatesWeights[Index], RatesWeights[Weight], "ERROR")</f>
        <v>ERROR</v>
      </c>
      <c r="AF31" s="9" t="e">
        <f>AC31*AE31</f>
        <v>#VALUE!</v>
      </c>
      <c r="AG31" s="24" t="e">
        <f>AC31/U31*10</f>
        <v>#VALUE!</v>
      </c>
      <c r="AH31" s="10" t="e">
        <f>AF31/U31*10</f>
        <v>#VALUE!</v>
      </c>
    </row>
    <row r="32" spans="8:34" x14ac:dyDescent="0.25">
      <c r="L32" s="35"/>
      <c r="M32" s="35"/>
      <c r="N32" s="35"/>
      <c r="O32" s="35"/>
      <c r="P32" s="66"/>
      <c r="Q32" s="66"/>
      <c r="R32" s="66"/>
    </row>
    <row r="33" spans="8:34" x14ac:dyDescent="0.25">
      <c r="I33" s="58" t="s">
        <v>1451</v>
      </c>
      <c r="L33" s="35"/>
      <c r="M33" s="35"/>
      <c r="N33" s="35"/>
      <c r="O33" s="35"/>
      <c r="P33" s="66"/>
      <c r="Q33" s="66"/>
      <c r="R33" s="66"/>
      <c r="U33" s="87" t="s">
        <v>1484</v>
      </c>
      <c r="W33" s="81" t="s">
        <v>1484</v>
      </c>
      <c r="Y33" s="81" t="s">
        <v>1483</v>
      </c>
    </row>
    <row r="34" spans="8:34" x14ac:dyDescent="0.25">
      <c r="H34" s="45"/>
      <c r="I34" s="53" t="str">
        <f>I84</f>
        <v>Bases de données SGA centralisées ou interopérables</v>
      </c>
      <c r="J34" s="46"/>
      <c r="L34" s="35"/>
      <c r="M34" s="35"/>
      <c r="N34" s="35"/>
      <c r="O34" s="35"/>
      <c r="P34" s="66" t="b">
        <v>0</v>
      </c>
      <c r="Q34" s="66"/>
      <c r="R34" s="66"/>
      <c r="T34" s="26" t="s">
        <v>1451</v>
      </c>
      <c r="U34" s="36">
        <f>_xlfn.XLOOKUP(H100,Weights!$F:$F,Weights!$M:$M)</f>
        <v>1</v>
      </c>
      <c r="V34" s="39">
        <f>IF(P34,U34, 0)</f>
        <v>0</v>
      </c>
      <c r="W34" s="36"/>
      <c r="X34" s="39">
        <f>IF(Q34,W34, 0)</f>
        <v>0</v>
      </c>
      <c r="Y34" s="36"/>
      <c r="Z34" s="39">
        <f>IF(R34,Y34, 0)</f>
        <v>0</v>
      </c>
      <c r="AA34" s="27"/>
      <c r="AB34" s="27"/>
      <c r="AC34" s="27"/>
      <c r="AD34" s="27"/>
      <c r="AE34" s="27"/>
      <c r="AF34" s="27"/>
      <c r="AG34" s="27"/>
      <c r="AH34" s="28"/>
    </row>
    <row r="35" spans="8:34" x14ac:dyDescent="0.25">
      <c r="H35" s="47"/>
      <c r="I35" s="52" t="str">
        <f>I85</f>
        <v xml:space="preserve">Tableau de bord actif de gestion des affaires </v>
      </c>
      <c r="J35" s="48"/>
      <c r="K35" s="51"/>
      <c r="L35" s="35"/>
      <c r="M35" s="35"/>
      <c r="N35" s="35"/>
      <c r="O35" s="35"/>
      <c r="P35" s="66" t="b">
        <v>0</v>
      </c>
      <c r="Q35" s="66"/>
      <c r="R35" s="66"/>
      <c r="T35" s="29"/>
      <c r="U35" s="37">
        <f>_xlfn.XLOOKUP(H101,Weights!$F:$F,Weights!$M:$M)</f>
        <v>1</v>
      </c>
      <c r="V35" s="40">
        <f>IF(P35,U35, 0)</f>
        <v>0</v>
      </c>
      <c r="W35" s="37"/>
      <c r="X35" s="40">
        <f>IF(Q35,W35, 0)</f>
        <v>0</v>
      </c>
      <c r="Y35" s="37"/>
      <c r="Z35" s="40">
        <f>IF(R35,Y35, 0)</f>
        <v>0</v>
      </c>
      <c r="AA35" s="30"/>
      <c r="AB35" s="30"/>
      <c r="AC35" s="30"/>
      <c r="AD35" s="30"/>
      <c r="AE35" s="30"/>
      <c r="AF35" s="30"/>
      <c r="AG35" s="30"/>
      <c r="AH35" s="31"/>
    </row>
    <row r="36" spans="8:34" x14ac:dyDescent="0.25">
      <c r="H36" s="47"/>
      <c r="I36" s="52" t="str">
        <f>I86</f>
        <v>Attribution aléatoire des affaires</v>
      </c>
      <c r="J36" s="48"/>
      <c r="K36" s="51"/>
      <c r="L36" s="35"/>
      <c r="M36" s="35"/>
      <c r="N36" s="35"/>
      <c r="O36" s="35"/>
      <c r="P36" s="66" t="b">
        <v>0</v>
      </c>
      <c r="Q36" s="66"/>
      <c r="R36" s="66"/>
      <c r="T36" s="29"/>
      <c r="U36" s="37">
        <f>_xlfn.XLOOKUP(H102,Weights!$F:$F,Weights!$M:$M)</f>
        <v>1</v>
      </c>
      <c r="V36" s="40">
        <f t="shared" ref="V36:V48" si="2">IF(P36,U36, 0)</f>
        <v>0</v>
      </c>
      <c r="W36" s="37"/>
      <c r="X36" s="40"/>
      <c r="Y36" s="37"/>
      <c r="Z36" s="40"/>
      <c r="AA36" s="30"/>
      <c r="AB36" s="30"/>
      <c r="AC36" s="30"/>
      <c r="AD36" s="30"/>
      <c r="AE36" s="30"/>
      <c r="AF36" s="30"/>
      <c r="AG36" s="30"/>
      <c r="AH36" s="31"/>
    </row>
    <row r="37" spans="8:34" x14ac:dyDescent="0.25">
      <c r="H37" s="47"/>
      <c r="I37" s="52" t="str">
        <f t="shared" ref="I37:I47" si="3">I87</f>
        <v>Pondération des affaires</v>
      </c>
      <c r="J37" s="48"/>
      <c r="K37" s="51"/>
      <c r="L37" s="35"/>
      <c r="M37" s="35"/>
      <c r="N37" s="35"/>
      <c r="O37" s="35"/>
      <c r="P37" s="66" t="b">
        <v>0</v>
      </c>
      <c r="Q37" s="66"/>
      <c r="R37" s="66"/>
      <c r="T37" s="29"/>
      <c r="U37" s="37">
        <f>_xlfn.XLOOKUP(H103,Weights!$F:$F,Weights!$M:$M)</f>
        <v>1</v>
      </c>
      <c r="V37" s="40">
        <f t="shared" si="2"/>
        <v>0</v>
      </c>
      <c r="W37" s="37"/>
      <c r="X37" s="40"/>
      <c r="Y37" s="37"/>
      <c r="Z37" s="40"/>
      <c r="AA37" s="30"/>
      <c r="AB37" s="30"/>
      <c r="AC37" s="30"/>
      <c r="AD37" s="30"/>
      <c r="AE37" s="30"/>
      <c r="AF37" s="30"/>
      <c r="AG37" s="30"/>
      <c r="AH37" s="31"/>
    </row>
    <row r="38" spans="8:34" x14ac:dyDescent="0.25">
      <c r="H38" s="47"/>
      <c r="I38" s="52" t="str">
        <f t="shared" si="3"/>
        <v>Identification d’une affaire entre les instances (code d’identification unique ou lié)</v>
      </c>
      <c r="J38" s="48"/>
      <c r="K38" s="51"/>
      <c r="L38" s="35"/>
      <c r="M38" s="35"/>
      <c r="N38" s="35"/>
      <c r="O38" s="35"/>
      <c r="P38" s="66" t="b">
        <v>0</v>
      </c>
      <c r="Q38" s="66"/>
      <c r="R38" s="66"/>
      <c r="T38" s="29"/>
      <c r="U38" s="37">
        <f>_xlfn.XLOOKUP(H104,Weights!$F:$F,Weights!$M:$M)</f>
        <v>1</v>
      </c>
      <c r="V38" s="40">
        <f t="shared" si="2"/>
        <v>0</v>
      </c>
      <c r="W38" s="37"/>
      <c r="X38" s="40"/>
      <c r="Y38" s="37"/>
      <c r="Z38" s="40"/>
      <c r="AA38" s="30"/>
      <c r="AB38" s="30"/>
      <c r="AC38" s="30"/>
      <c r="AD38" s="30"/>
      <c r="AE38" s="30"/>
      <c r="AF38" s="30"/>
      <c r="AG38" s="30"/>
      <c r="AH38" s="31"/>
    </row>
    <row r="39" spans="8:34" x14ac:dyDescent="0.25">
      <c r="H39" s="47"/>
      <c r="I39" s="52" t="str">
        <f t="shared" si="3"/>
        <v xml:space="preserve">Transfert électronique d’une affaire à une autre instance/tribunal </v>
      </c>
      <c r="J39" s="48"/>
      <c r="K39" s="51"/>
      <c r="L39" s="35"/>
      <c r="M39" s="35"/>
      <c r="N39" s="35"/>
      <c r="O39" s="35"/>
      <c r="P39" s="66" t="b">
        <v>0</v>
      </c>
      <c r="Q39" s="66"/>
      <c r="R39" s="66"/>
      <c r="T39" s="29"/>
      <c r="U39" s="37">
        <f>_xlfn.XLOOKUP(H105,Weights!$F:$F,Weights!$M:$M)</f>
        <v>1</v>
      </c>
      <c r="V39" s="40">
        <f t="shared" si="2"/>
        <v>0</v>
      </c>
      <c r="W39" s="37"/>
      <c r="X39" s="40"/>
      <c r="Y39" s="37"/>
      <c r="Z39" s="40"/>
      <c r="AA39" s="30"/>
      <c r="AB39" s="30"/>
      <c r="AC39" s="30"/>
      <c r="AD39" s="30"/>
      <c r="AE39" s="30"/>
      <c r="AF39" s="30"/>
      <c r="AG39" s="30"/>
      <c r="AH39" s="31"/>
    </row>
    <row r="40" spans="8:34" x14ac:dyDescent="0.25">
      <c r="H40" s="47"/>
      <c r="I40" s="52" t="str">
        <f t="shared" si="3"/>
        <v>Anonymisation des décisions de justice à publier</v>
      </c>
      <c r="J40" s="48"/>
      <c r="K40" s="51"/>
      <c r="L40" s="35"/>
      <c r="M40" s="35"/>
      <c r="N40" s="35"/>
      <c r="O40" s="35"/>
      <c r="P40" s="66" t="b">
        <v>0</v>
      </c>
      <c r="Q40" s="66"/>
      <c r="R40" s="66"/>
      <c r="T40" s="29"/>
      <c r="U40" s="37">
        <f>_xlfn.XLOOKUP(H106,Weights!$F:$F,Weights!$M:$M)</f>
        <v>1</v>
      </c>
      <c r="V40" s="40">
        <f t="shared" si="2"/>
        <v>0</v>
      </c>
      <c r="W40" s="37"/>
      <c r="X40" s="40"/>
      <c r="Y40" s="37"/>
      <c r="Z40" s="40"/>
      <c r="AA40" s="30"/>
      <c r="AB40" s="30"/>
      <c r="AC40" s="30"/>
      <c r="AD40" s="30"/>
      <c r="AE40" s="30"/>
      <c r="AF40" s="30"/>
      <c r="AG40" s="30"/>
      <c r="AH40" s="31"/>
    </row>
    <row r="41" spans="8:34" x14ac:dyDescent="0.25">
      <c r="H41" s="47"/>
      <c r="I41" s="52" t="str">
        <f t="shared" si="3"/>
        <v>Interopérabilité avec d’autres systèmes (registre civil, registre des impôts, registre des faillites)</v>
      </c>
      <c r="J41" s="48"/>
      <c r="K41" s="51"/>
      <c r="L41" s="35"/>
      <c r="M41" s="35"/>
      <c r="N41" s="35"/>
      <c r="O41" s="35"/>
      <c r="P41" s="66" t="b">
        <v>0</v>
      </c>
      <c r="Q41" s="66"/>
      <c r="R41" s="66"/>
      <c r="T41" s="29"/>
      <c r="U41" s="37">
        <f>_xlfn.XLOOKUP(H107,Weights!$F:$F,Weights!$M:$M)</f>
        <v>1</v>
      </c>
      <c r="V41" s="40">
        <f t="shared" si="2"/>
        <v>0</v>
      </c>
      <c r="W41" s="37"/>
      <c r="X41" s="40"/>
      <c r="Y41" s="37"/>
      <c r="Z41" s="40"/>
      <c r="AA41" s="30"/>
      <c r="AB41" s="30"/>
      <c r="AC41" s="30"/>
      <c r="AD41" s="30"/>
      <c r="AE41" s="30"/>
      <c r="AF41" s="30"/>
      <c r="AG41" s="30"/>
      <c r="AH41" s="31"/>
    </row>
    <row r="42" spans="8:34" x14ac:dyDescent="0.25">
      <c r="H42" s="47"/>
      <c r="I42" s="52" t="str">
        <f t="shared" si="3"/>
        <v>Accès aux affaires clôturées/terminées</v>
      </c>
      <c r="J42" s="48"/>
      <c r="K42" s="51"/>
      <c r="L42" s="35"/>
      <c r="M42" s="35"/>
      <c r="N42" s="35"/>
      <c r="O42" s="35"/>
      <c r="P42" s="66" t="b">
        <v>0</v>
      </c>
      <c r="Q42" s="66"/>
      <c r="R42" s="66"/>
      <c r="T42" s="29"/>
      <c r="U42" s="37">
        <f>_xlfn.XLOOKUP(H108,Weights!$F:$F,Weights!$M:$M)</f>
        <v>1</v>
      </c>
      <c r="V42" s="40">
        <f t="shared" si="2"/>
        <v>0</v>
      </c>
      <c r="W42" s="37"/>
      <c r="X42" s="40">
        <f>IF(Q42,W42, 0)</f>
        <v>0</v>
      </c>
      <c r="Y42" s="37"/>
      <c r="Z42" s="40">
        <f>IF(R42,Y42, 0)</f>
        <v>0</v>
      </c>
      <c r="AA42" s="30"/>
      <c r="AB42" s="30"/>
      <c r="AC42" s="30"/>
      <c r="AD42" s="30"/>
      <c r="AE42" s="30"/>
      <c r="AF42" s="30"/>
      <c r="AG42" s="30"/>
      <c r="AH42" s="31"/>
    </row>
    <row r="43" spans="8:34" x14ac:dyDescent="0.25">
      <c r="H43" s="47"/>
      <c r="I43" s="52" t="str">
        <f t="shared" si="3"/>
        <v>Moteur de recherche avancée</v>
      </c>
      <c r="J43" s="48"/>
      <c r="K43" s="51"/>
      <c r="L43" s="35"/>
      <c r="M43" s="35"/>
      <c r="N43" s="35"/>
      <c r="O43" s="35"/>
      <c r="P43" s="66" t="b">
        <v>0</v>
      </c>
      <c r="Q43" s="66"/>
      <c r="R43" s="66"/>
      <c r="T43" s="29"/>
      <c r="U43" s="37">
        <f>_xlfn.XLOOKUP(H109,Weights!$F:$F,Weights!$M:$M)</f>
        <v>1</v>
      </c>
      <c r="V43" s="40">
        <f t="shared" si="2"/>
        <v>0</v>
      </c>
      <c r="W43" s="37"/>
      <c r="X43" s="40">
        <f>IF(Q43,W43, 0)</f>
        <v>0</v>
      </c>
      <c r="Y43" s="37"/>
      <c r="Z43" s="40">
        <f>IF(R43,Y43, 0)</f>
        <v>0</v>
      </c>
      <c r="AA43" s="30"/>
      <c r="AB43" s="30"/>
      <c r="AC43" s="30"/>
      <c r="AD43" s="30"/>
      <c r="AE43" s="30"/>
      <c r="AF43" s="30"/>
      <c r="AG43" s="30"/>
      <c r="AH43" s="31"/>
    </row>
    <row r="44" spans="8:34" x14ac:dyDescent="0.25">
      <c r="H44" s="47"/>
      <c r="I44" s="52" t="str">
        <f t="shared" si="3"/>
        <v>Fichiers de log protégés</v>
      </c>
      <c r="J44" s="48"/>
      <c r="K44" s="51"/>
      <c r="L44" s="35"/>
      <c r="M44" s="35"/>
      <c r="N44" s="35"/>
      <c r="O44" s="35"/>
      <c r="P44" s="66" t="b">
        <v>0</v>
      </c>
      <c r="Q44" s="66"/>
      <c r="R44" s="66"/>
      <c r="T44" s="29"/>
      <c r="U44" s="37">
        <f>_xlfn.XLOOKUP(H110,Weights!$F:$F,Weights!$M:$M)</f>
        <v>1</v>
      </c>
      <c r="V44" s="40">
        <f t="shared" si="2"/>
        <v>0</v>
      </c>
      <c r="W44" s="37"/>
      <c r="X44" s="40">
        <f>IF(Q44,W44, 0)</f>
        <v>0</v>
      </c>
      <c r="Y44" s="37"/>
      <c r="Z44" s="40"/>
      <c r="AA44" s="30"/>
      <c r="AB44" s="30"/>
      <c r="AC44" s="30"/>
      <c r="AD44" s="30"/>
      <c r="AE44" s="30"/>
      <c r="AF44" s="30"/>
      <c r="AG44" s="30"/>
      <c r="AH44" s="31"/>
    </row>
    <row r="45" spans="8:34" x14ac:dyDescent="0.25">
      <c r="H45" s="47"/>
      <c r="I45" s="52" t="str">
        <f t="shared" si="3"/>
        <v>Signature électronique</v>
      </c>
      <c r="J45" s="48"/>
      <c r="K45" s="51"/>
      <c r="L45" s="35"/>
      <c r="M45" s="35"/>
      <c r="N45" s="35"/>
      <c r="O45" s="35"/>
      <c r="P45" s="66" t="b">
        <v>0</v>
      </c>
      <c r="Q45" s="66"/>
      <c r="R45" s="66"/>
      <c r="T45" s="29"/>
      <c r="U45" s="37">
        <f>_xlfn.XLOOKUP(H111,Weights!$F:$F,Weights!$M:$M)</f>
        <v>1</v>
      </c>
      <c r="V45" s="40">
        <f t="shared" si="2"/>
        <v>0</v>
      </c>
      <c r="W45" s="37"/>
      <c r="X45" s="41"/>
      <c r="Y45" s="37"/>
      <c r="Z45" s="40"/>
      <c r="AA45" s="30"/>
      <c r="AB45" s="30"/>
      <c r="AC45" s="30"/>
      <c r="AD45" s="30"/>
      <c r="AE45" s="30"/>
      <c r="AF45" s="30"/>
      <c r="AG45" s="30"/>
      <c r="AH45" s="31"/>
    </row>
    <row r="46" spans="8:34" x14ac:dyDescent="0.25">
      <c r="H46" s="47"/>
      <c r="I46" s="52" t="str">
        <f t="shared" si="3"/>
        <v>Autre fonctionnalité particulière, veuillez préciser</v>
      </c>
      <c r="J46" s="48"/>
      <c r="K46" s="51"/>
      <c r="L46" s="35"/>
      <c r="M46" s="35"/>
      <c r="N46" s="35"/>
      <c r="O46" s="35"/>
      <c r="P46" s="66" t="b">
        <v>0</v>
      </c>
      <c r="Q46" s="66"/>
      <c r="R46" s="66"/>
      <c r="T46" s="29"/>
      <c r="U46" s="37">
        <f>_xlfn.XLOOKUP(H112,Weights!$F:$F,Weights!$M:$M)</f>
        <v>0</v>
      </c>
      <c r="V46" s="40">
        <f t="shared" si="2"/>
        <v>0</v>
      </c>
      <c r="W46" s="37"/>
      <c r="X46" s="41"/>
      <c r="Y46" s="37"/>
      <c r="Z46" s="40"/>
      <c r="AA46" s="30"/>
      <c r="AB46" s="30"/>
      <c r="AC46" s="30"/>
      <c r="AD46" s="30"/>
      <c r="AE46" s="30"/>
      <c r="AF46" s="30"/>
      <c r="AG46" s="30"/>
      <c r="AH46" s="31"/>
    </row>
    <row r="47" spans="8:34" x14ac:dyDescent="0.25">
      <c r="H47" s="47"/>
      <c r="I47" s="52" t="str">
        <f t="shared" si="3"/>
        <v>NAP – il n’existe pas de SGA</v>
      </c>
      <c r="J47" s="48"/>
      <c r="K47" s="51"/>
      <c r="L47" s="35"/>
      <c r="M47" s="35"/>
      <c r="N47" s="35"/>
      <c r="O47" s="35"/>
      <c r="P47" s="66" t="b">
        <v>0</v>
      </c>
      <c r="Q47" s="66"/>
      <c r="R47" s="66"/>
      <c r="T47" s="29"/>
      <c r="U47" s="37">
        <f>_xlfn.XLOOKUP(H113,Weights!$F:$F,Weights!$M:$M)</f>
        <v>0</v>
      </c>
      <c r="V47" s="40">
        <f t="shared" si="2"/>
        <v>0</v>
      </c>
      <c r="W47" s="37"/>
      <c r="X47" s="41"/>
      <c r="Y47" s="37"/>
      <c r="Z47" s="40"/>
      <c r="AA47" s="30"/>
      <c r="AB47" s="30"/>
      <c r="AC47" s="30"/>
      <c r="AD47" s="30"/>
      <c r="AE47" s="30"/>
      <c r="AF47" s="30"/>
      <c r="AG47" s="30"/>
      <c r="AH47" s="31"/>
    </row>
    <row r="48" spans="8:34" x14ac:dyDescent="0.25">
      <c r="H48" s="47"/>
      <c r="I48" s="52" t="s">
        <v>1457</v>
      </c>
      <c r="J48" s="48"/>
      <c r="K48" s="51"/>
      <c r="L48" s="35"/>
      <c r="M48" s="35"/>
      <c r="N48" s="35"/>
      <c r="O48" s="35"/>
      <c r="P48" s="66" t="b">
        <v>0</v>
      </c>
      <c r="Q48" s="66"/>
      <c r="R48" s="66"/>
      <c r="T48" s="29"/>
      <c r="U48" s="37">
        <v>0</v>
      </c>
      <c r="V48" s="40">
        <f t="shared" si="2"/>
        <v>0</v>
      </c>
      <c r="W48" s="37"/>
      <c r="X48" s="41"/>
      <c r="Y48" s="37"/>
      <c r="Z48" s="40"/>
      <c r="AA48" s="30"/>
      <c r="AB48" s="30"/>
      <c r="AC48" s="30"/>
      <c r="AD48" s="30"/>
      <c r="AE48" s="30"/>
      <c r="AF48" s="30"/>
      <c r="AG48" s="30"/>
      <c r="AH48" s="31"/>
    </row>
    <row r="49" spans="8:34" x14ac:dyDescent="0.25">
      <c r="H49" s="49"/>
      <c r="I49" s="52"/>
      <c r="J49" s="50"/>
      <c r="K49" s="51"/>
      <c r="L49" s="35"/>
      <c r="M49" s="35"/>
      <c r="N49" s="35"/>
      <c r="O49" s="35"/>
      <c r="P49" s="56"/>
      <c r="Q49" s="66"/>
      <c r="R49" s="66"/>
      <c r="T49" s="32"/>
      <c r="U49" s="38">
        <f>IF(U33="MAX", MAX(U34:U47), IF(U33="SUM", SUM(U34:U47), "ERROR"))</f>
        <v>12</v>
      </c>
      <c r="V49" s="42">
        <f>IF(U33="MAX", MAX(V34:V47), IF(U33="SUM", SUM(V34:V47), "ERROR"))</f>
        <v>0</v>
      </c>
      <c r="W49" s="38">
        <f>IF(W33="MAX", MAX(W34:W47), IF(W33="SUM", SUM(W34:W47), "ERROR"))</f>
        <v>0</v>
      </c>
      <c r="X49" s="42">
        <f>IF(W33="MAX", MAX(X34:X47), IF(W33="SUM", SUM(X34:X47), "ERROR"))</f>
        <v>0</v>
      </c>
      <c r="Y49" s="38">
        <f>IF(Y33="MAX", MAX(Y34:Y47), IF(Y33="SUM", SUM(Y34:Y47), "ERROR"))</f>
        <v>0</v>
      </c>
      <c r="Z49" s="42">
        <f>IF(Y33="MAX", MAX(Z34:Z47), IF(Y33="SUM", SUM(Z34:Z47), "ERROR"))</f>
        <v>0</v>
      </c>
      <c r="AA49" s="33"/>
      <c r="AB49" s="33"/>
      <c r="AC49" s="33"/>
      <c r="AD49" s="33"/>
      <c r="AE49" s="33"/>
      <c r="AF49" s="33"/>
      <c r="AG49" s="33"/>
      <c r="AH49" s="34"/>
    </row>
    <row r="50" spans="8:34" x14ac:dyDescent="0.25">
      <c r="I50" s="51"/>
      <c r="J50" s="51"/>
      <c r="K50" s="51"/>
      <c r="L50" s="35"/>
      <c r="M50" s="35"/>
      <c r="N50" s="35"/>
      <c r="O50" s="35"/>
      <c r="P50" s="66"/>
      <c r="Q50" s="66"/>
      <c r="R50" s="66"/>
      <c r="T50" s="15" t="s">
        <v>1484</v>
      </c>
      <c r="U50" s="13" cm="1">
        <f t="array" ref="U50">IF(T50="SUM", SUM(U49,W49,Y49), IF(T50=AVERAGE, AVERAGE(U49,W49,Y49), "ERROR"))</f>
        <v>12</v>
      </c>
      <c r="V50" s="14" cm="1">
        <f t="array" ref="V50">IF(T50="SUM", SUM(V49,X49,Z49), IF(T50=AVERAGE, AVERAGE(V49,X49,Z49), "ERROR"))</f>
        <v>0</v>
      </c>
      <c r="W50" s="43"/>
      <c r="X50" s="43"/>
      <c r="Y50" s="43"/>
      <c r="Z50" s="43"/>
      <c r="AA50" s="64">
        <v>0</v>
      </c>
      <c r="AB50" s="23" t="str">
        <f>_xlfn.XLOOKUP(AA50, RatesWeights[Index], RatesWeights[Weight], "ERROR")</f>
        <v>ERROR</v>
      </c>
      <c r="AC50" s="8" t="e">
        <f>V50*AB50</f>
        <v>#VALUE!</v>
      </c>
      <c r="AD50" s="65">
        <v>0</v>
      </c>
      <c r="AE50" s="12" t="str">
        <f>_xlfn.XLOOKUP(AD50, RatesWeights[Index], RatesWeights[Weight], "ERROR")</f>
        <v>ERROR</v>
      </c>
      <c r="AF50" s="9" t="e">
        <f>AC50*AE50</f>
        <v>#VALUE!</v>
      </c>
      <c r="AG50" s="24" t="e">
        <f>AC50/U50*10</f>
        <v>#VALUE!</v>
      </c>
      <c r="AH50" s="10" t="e">
        <f>AF50/U50*10</f>
        <v>#VALUE!</v>
      </c>
    </row>
    <row r="51" spans="8:34" x14ac:dyDescent="0.25">
      <c r="L51" s="35"/>
      <c r="M51" s="35"/>
      <c r="N51" s="35"/>
      <c r="O51" s="35"/>
      <c r="P51" s="66"/>
      <c r="Q51" s="66"/>
      <c r="R51" s="66"/>
    </row>
    <row r="52" spans="8:34" x14ac:dyDescent="0.25">
      <c r="I52" s="58" t="s">
        <v>1738</v>
      </c>
      <c r="L52" s="35"/>
      <c r="M52" s="35"/>
      <c r="N52" s="35"/>
      <c r="O52" s="35"/>
      <c r="P52" s="66"/>
      <c r="Q52" s="66"/>
      <c r="R52" s="66"/>
      <c r="U52" s="87" t="s">
        <v>1484</v>
      </c>
      <c r="W52" s="81" t="s">
        <v>1484</v>
      </c>
      <c r="Y52" s="81" t="s">
        <v>1483</v>
      </c>
    </row>
    <row r="53" spans="8:34" x14ac:dyDescent="0.25">
      <c r="H53" s="45"/>
      <c r="I53" s="53" t="str">
        <f>I115</f>
        <v>Bases de données SGA centralisées ou interopérables</v>
      </c>
      <c r="J53" s="46"/>
      <c r="L53" s="35"/>
      <c r="M53" s="35"/>
      <c r="N53" s="35"/>
      <c r="O53" s="35"/>
      <c r="P53" s="66" t="b">
        <v>0</v>
      </c>
      <c r="Q53" s="66"/>
      <c r="R53" s="66"/>
      <c r="T53" s="26" t="s">
        <v>1452</v>
      </c>
      <c r="U53" s="36">
        <f>_xlfn.XLOOKUP(H115,Weights!$F:$F,Weights!$M:$M)</f>
        <v>1</v>
      </c>
      <c r="V53" s="39">
        <f>IF(P53,U53, 0)</f>
        <v>0</v>
      </c>
      <c r="W53" s="36"/>
      <c r="X53" s="39">
        <f>IF(Q53,W53, 0)</f>
        <v>0</v>
      </c>
      <c r="Y53" s="36"/>
      <c r="Z53" s="39">
        <f>IF(R53,Y53, 0)</f>
        <v>0</v>
      </c>
      <c r="AA53" s="27"/>
      <c r="AB53" s="27"/>
      <c r="AC53" s="27"/>
      <c r="AD53" s="27"/>
      <c r="AE53" s="27"/>
      <c r="AF53" s="27"/>
      <c r="AG53" s="27"/>
      <c r="AH53" s="28"/>
    </row>
    <row r="54" spans="8:34" x14ac:dyDescent="0.25">
      <c r="H54" s="47"/>
      <c r="I54" s="52" t="str">
        <f>I116</f>
        <v xml:space="preserve">Tableau de bord actif de gestion des affaires </v>
      </c>
      <c r="J54" s="48"/>
      <c r="K54" s="51"/>
      <c r="L54" s="35"/>
      <c r="M54" s="35"/>
      <c r="N54" s="35"/>
      <c r="O54" s="35"/>
      <c r="P54" s="66" t="b">
        <v>0</v>
      </c>
      <c r="Q54" s="66"/>
      <c r="R54" s="66"/>
      <c r="T54" s="29"/>
      <c r="U54" s="37">
        <f>_xlfn.XLOOKUP(H116,Weights!$F:$F,Weights!$M:$M)</f>
        <v>1</v>
      </c>
      <c r="V54" s="40">
        <f>IF(P54,U54, 0)</f>
        <v>0</v>
      </c>
      <c r="W54" s="37"/>
      <c r="X54" s="40">
        <f>IF(Q54,W54, 0)</f>
        <v>0</v>
      </c>
      <c r="Y54" s="37"/>
      <c r="Z54" s="40">
        <f>IF(R54,Y54, 0)</f>
        <v>0</v>
      </c>
      <c r="AA54" s="30"/>
      <c r="AB54" s="30"/>
      <c r="AC54" s="30"/>
      <c r="AD54" s="30"/>
      <c r="AE54" s="30"/>
      <c r="AF54" s="30"/>
      <c r="AG54" s="30"/>
      <c r="AH54" s="31"/>
    </row>
    <row r="55" spans="8:34" x14ac:dyDescent="0.25">
      <c r="H55" s="47"/>
      <c r="I55" s="52" t="str">
        <f t="shared" ref="I55:I67" si="4">I117</f>
        <v>Attribution aléatoire des affaires</v>
      </c>
      <c r="J55" s="48"/>
      <c r="K55" s="51"/>
      <c r="L55" s="35"/>
      <c r="M55" s="35"/>
      <c r="N55" s="35"/>
      <c r="O55" s="35"/>
      <c r="P55" s="66" t="b">
        <v>0</v>
      </c>
      <c r="Q55" s="66"/>
      <c r="R55" s="66"/>
      <c r="T55" s="29"/>
      <c r="U55" s="37">
        <f>_xlfn.XLOOKUP(H117,Weights!$F:$F,Weights!$M:$M)</f>
        <v>1</v>
      </c>
      <c r="V55" s="40">
        <f t="shared" ref="V55:V68" si="5">IF(P55,U55, 0)</f>
        <v>0</v>
      </c>
      <c r="W55" s="37"/>
      <c r="X55" s="40"/>
      <c r="Y55" s="37"/>
      <c r="Z55" s="40"/>
      <c r="AA55" s="30"/>
      <c r="AB55" s="30"/>
      <c r="AC55" s="30"/>
      <c r="AD55" s="30"/>
      <c r="AE55" s="30"/>
      <c r="AF55" s="30"/>
      <c r="AG55" s="30"/>
      <c r="AH55" s="31"/>
    </row>
    <row r="56" spans="8:34" x14ac:dyDescent="0.25">
      <c r="H56" s="47"/>
      <c r="I56" s="52" t="str">
        <f t="shared" si="4"/>
        <v>Pondération des affaires</v>
      </c>
      <c r="J56" s="48"/>
      <c r="K56" s="51"/>
      <c r="L56" s="35"/>
      <c r="M56" s="35"/>
      <c r="N56" s="35"/>
      <c r="O56" s="35"/>
      <c r="P56" s="66" t="b">
        <v>0</v>
      </c>
      <c r="Q56" s="66"/>
      <c r="R56" s="66"/>
      <c r="T56" s="29"/>
      <c r="U56" s="37">
        <f>_xlfn.XLOOKUP(H118,Weights!$F:$F,Weights!$M:$M)</f>
        <v>1</v>
      </c>
      <c r="V56" s="40">
        <f t="shared" si="5"/>
        <v>0</v>
      </c>
      <c r="W56" s="37"/>
      <c r="X56" s="40"/>
      <c r="Y56" s="37"/>
      <c r="Z56" s="40"/>
      <c r="AA56" s="30"/>
      <c r="AB56" s="30"/>
      <c r="AC56" s="30"/>
      <c r="AD56" s="30"/>
      <c r="AE56" s="30"/>
      <c r="AF56" s="30"/>
      <c r="AG56" s="30"/>
      <c r="AH56" s="31"/>
    </row>
    <row r="57" spans="8:34" x14ac:dyDescent="0.25">
      <c r="H57" s="47"/>
      <c r="I57" s="52" t="str">
        <f t="shared" si="4"/>
        <v>Identification d’une affaire entre les instances (code d’identification unique ou lié)</v>
      </c>
      <c r="J57" s="48"/>
      <c r="K57" s="51"/>
      <c r="L57" s="35"/>
      <c r="M57" s="35"/>
      <c r="N57" s="35"/>
      <c r="O57" s="35"/>
      <c r="P57" s="66" t="b">
        <v>0</v>
      </c>
      <c r="Q57" s="66"/>
      <c r="R57" s="66"/>
      <c r="T57" s="29"/>
      <c r="U57" s="37">
        <f>_xlfn.XLOOKUP(H119,Weights!$F:$F,Weights!$M:$M)</f>
        <v>1</v>
      </c>
      <c r="V57" s="40">
        <f t="shared" si="5"/>
        <v>0</v>
      </c>
      <c r="W57" s="37"/>
      <c r="X57" s="40"/>
      <c r="Y57" s="37"/>
      <c r="Z57" s="40"/>
      <c r="AA57" s="30"/>
      <c r="AB57" s="30"/>
      <c r="AC57" s="30"/>
      <c r="AD57" s="30"/>
      <c r="AE57" s="30"/>
      <c r="AF57" s="30"/>
      <c r="AG57" s="30"/>
      <c r="AH57" s="31"/>
    </row>
    <row r="58" spans="8:34" x14ac:dyDescent="0.25">
      <c r="H58" s="47"/>
      <c r="I58" s="52" t="str">
        <f t="shared" si="4"/>
        <v xml:space="preserve">Transfert électronique d’une affaire à une autre instance/tribunal </v>
      </c>
      <c r="J58" s="48"/>
      <c r="K58" s="51"/>
      <c r="L58" s="35"/>
      <c r="M58" s="35"/>
      <c r="N58" s="35"/>
      <c r="O58" s="35"/>
      <c r="P58" s="66" t="b">
        <v>0</v>
      </c>
      <c r="Q58" s="66"/>
      <c r="R58" s="66"/>
      <c r="T58" s="29"/>
      <c r="U58" s="37">
        <f>_xlfn.XLOOKUP(H120,Weights!$F:$F,Weights!$M:$M)</f>
        <v>1</v>
      </c>
      <c r="V58" s="40">
        <f t="shared" si="5"/>
        <v>0</v>
      </c>
      <c r="W58" s="37"/>
      <c r="X58" s="40"/>
      <c r="Y58" s="37"/>
      <c r="Z58" s="40"/>
      <c r="AA58" s="30"/>
      <c r="AB58" s="30"/>
      <c r="AC58" s="30"/>
      <c r="AD58" s="30"/>
      <c r="AE58" s="30"/>
      <c r="AF58" s="30"/>
      <c r="AG58" s="30"/>
      <c r="AH58" s="31"/>
    </row>
    <row r="59" spans="8:34" x14ac:dyDescent="0.25">
      <c r="H59" s="47"/>
      <c r="I59" s="52" t="str">
        <f t="shared" si="4"/>
        <v>Anonymisation des décisions de justice à publier</v>
      </c>
      <c r="J59" s="48"/>
      <c r="K59" s="51"/>
      <c r="L59" s="35"/>
      <c r="M59" s="35"/>
      <c r="N59" s="35"/>
      <c r="O59" s="35"/>
      <c r="P59" s="66" t="b">
        <v>0</v>
      </c>
      <c r="Q59" s="66"/>
      <c r="R59" s="66"/>
      <c r="T59" s="29"/>
      <c r="U59" s="37">
        <f>_xlfn.XLOOKUP(H121,Weights!$F:$F,Weights!$M:$M)</f>
        <v>1</v>
      </c>
      <c r="V59" s="40">
        <f t="shared" si="5"/>
        <v>0</v>
      </c>
      <c r="W59" s="37"/>
      <c r="X59" s="40"/>
      <c r="Y59" s="37"/>
      <c r="Z59" s="40"/>
      <c r="AA59" s="30"/>
      <c r="AB59" s="30"/>
      <c r="AC59" s="30"/>
      <c r="AD59" s="30"/>
      <c r="AE59" s="30"/>
      <c r="AF59" s="30"/>
      <c r="AG59" s="30"/>
      <c r="AH59" s="31"/>
    </row>
    <row r="60" spans="8:34" x14ac:dyDescent="0.25">
      <c r="H60" s="47"/>
      <c r="I60" s="52" t="str">
        <f t="shared" si="4"/>
        <v>Interopérabilité avec le système du ministère public</v>
      </c>
      <c r="J60" s="48"/>
      <c r="K60" s="51"/>
      <c r="L60" s="35"/>
      <c r="M60" s="35"/>
      <c r="N60" s="35"/>
      <c r="O60" s="35"/>
      <c r="P60" s="66" t="b">
        <v>0</v>
      </c>
      <c r="Q60" s="66"/>
      <c r="R60" s="66"/>
      <c r="T60" s="29"/>
      <c r="U60" s="37">
        <f>_xlfn.XLOOKUP(H122,Weights!$F:$F,Weights!$M:$M)</f>
        <v>1</v>
      </c>
      <c r="V60" s="40">
        <f t="shared" si="5"/>
        <v>0</v>
      </c>
      <c r="W60" s="37"/>
      <c r="X60" s="40"/>
      <c r="Y60" s="37"/>
      <c r="Z60" s="40"/>
      <c r="AA60" s="30"/>
      <c r="AB60" s="30"/>
      <c r="AC60" s="30"/>
      <c r="AD60" s="30"/>
      <c r="AE60" s="30"/>
      <c r="AF60" s="30"/>
      <c r="AG60" s="30"/>
      <c r="AH60" s="31"/>
    </row>
    <row r="61" spans="8:34" x14ac:dyDescent="0.25">
      <c r="H61" s="47"/>
      <c r="I61" s="52" t="str">
        <f t="shared" si="4"/>
        <v>Interopérabilité avec d’autres systèmes (registre civil, registre des impôts, registre des faillites)</v>
      </c>
      <c r="J61" s="48"/>
      <c r="K61" s="51"/>
      <c r="L61" s="35"/>
      <c r="M61" s="35"/>
      <c r="N61" s="35"/>
      <c r="O61" s="35"/>
      <c r="P61" s="66" t="b">
        <v>0</v>
      </c>
      <c r="Q61" s="66"/>
      <c r="R61" s="66"/>
      <c r="T61" s="29"/>
      <c r="U61" s="37">
        <f>_xlfn.XLOOKUP(H123,Weights!$F:$F,Weights!$M:$M)</f>
        <v>1</v>
      </c>
      <c r="V61" s="40">
        <f t="shared" si="5"/>
        <v>0</v>
      </c>
      <c r="W61" s="37"/>
      <c r="X61" s="40"/>
      <c r="Y61" s="37"/>
      <c r="Z61" s="40"/>
      <c r="AA61" s="30"/>
      <c r="AB61" s="30"/>
      <c r="AC61" s="30"/>
      <c r="AD61" s="30"/>
      <c r="AE61" s="30"/>
      <c r="AF61" s="30"/>
      <c r="AG61" s="30"/>
      <c r="AH61" s="31"/>
    </row>
    <row r="62" spans="8:34" x14ac:dyDescent="0.25">
      <c r="H62" s="47"/>
      <c r="I62" s="52" t="str">
        <f t="shared" si="4"/>
        <v>Accès aux affaires clôturées/terminées</v>
      </c>
      <c r="J62" s="48"/>
      <c r="K62" s="51"/>
      <c r="L62" s="35"/>
      <c r="M62" s="35"/>
      <c r="N62" s="35"/>
      <c r="O62" s="35"/>
      <c r="P62" s="66" t="b">
        <v>0</v>
      </c>
      <c r="Q62" s="66"/>
      <c r="R62" s="66"/>
      <c r="T62" s="29"/>
      <c r="U62" s="37">
        <f>_xlfn.XLOOKUP(H124,Weights!$F:$F,Weights!$M:$M)</f>
        <v>1</v>
      </c>
      <c r="V62" s="40">
        <f t="shared" si="5"/>
        <v>0</v>
      </c>
      <c r="W62" s="37"/>
      <c r="X62" s="40"/>
      <c r="Y62" s="37"/>
      <c r="Z62" s="40"/>
      <c r="AA62" s="30"/>
      <c r="AB62" s="30"/>
      <c r="AC62" s="30"/>
      <c r="AD62" s="30"/>
      <c r="AE62" s="30"/>
      <c r="AF62" s="30"/>
      <c r="AG62" s="30"/>
      <c r="AH62" s="31"/>
    </row>
    <row r="63" spans="8:34" x14ac:dyDescent="0.25">
      <c r="H63" s="47"/>
      <c r="I63" s="52" t="str">
        <f t="shared" si="4"/>
        <v>Moteur de recherche avancée</v>
      </c>
      <c r="J63" s="48"/>
      <c r="K63" s="51"/>
      <c r="L63" s="35"/>
      <c r="M63" s="35"/>
      <c r="N63" s="35"/>
      <c r="O63" s="35"/>
      <c r="P63" s="66" t="b">
        <v>0</v>
      </c>
      <c r="Q63" s="66"/>
      <c r="R63" s="66"/>
      <c r="T63" s="29"/>
      <c r="U63" s="37">
        <f>_xlfn.XLOOKUP(H125,Weights!$F:$F,Weights!$M:$M)</f>
        <v>1</v>
      </c>
      <c r="V63" s="40">
        <f t="shared" si="5"/>
        <v>0</v>
      </c>
      <c r="W63" s="37"/>
      <c r="X63" s="40">
        <f>IF(Q63,W63, 0)</f>
        <v>0</v>
      </c>
      <c r="Y63" s="37"/>
      <c r="Z63" s="40">
        <f>IF(R63,Y63, 0)</f>
        <v>0</v>
      </c>
      <c r="AA63" s="30"/>
      <c r="AB63" s="30"/>
      <c r="AC63" s="30"/>
      <c r="AD63" s="30"/>
      <c r="AE63" s="30"/>
      <c r="AF63" s="30"/>
      <c r="AG63" s="30"/>
      <c r="AH63" s="31"/>
    </row>
    <row r="64" spans="8:34" x14ac:dyDescent="0.25">
      <c r="H64" s="47"/>
      <c r="I64" s="52" t="str">
        <f t="shared" si="4"/>
        <v>Fichiers de log protégés</v>
      </c>
      <c r="J64" s="48"/>
      <c r="K64" s="51"/>
      <c r="L64" s="35"/>
      <c r="M64" s="35"/>
      <c r="N64" s="35"/>
      <c r="O64" s="35"/>
      <c r="P64" s="66" t="b">
        <v>0</v>
      </c>
      <c r="Q64" s="66"/>
      <c r="R64" s="66"/>
      <c r="T64" s="29"/>
      <c r="U64" s="37">
        <f>_xlfn.XLOOKUP(H126,Weights!$F:$F,Weights!$M:$M)</f>
        <v>1</v>
      </c>
      <c r="V64" s="40">
        <f t="shared" si="5"/>
        <v>0</v>
      </c>
      <c r="W64" s="37"/>
      <c r="X64" s="40">
        <f>IF(Q64,W64, 0)</f>
        <v>0</v>
      </c>
      <c r="Y64" s="37"/>
      <c r="Z64" s="40">
        <f>IF(R64,Y64, 0)</f>
        <v>0</v>
      </c>
      <c r="AA64" s="30"/>
      <c r="AB64" s="30"/>
      <c r="AC64" s="30"/>
      <c r="AD64" s="30"/>
      <c r="AE64" s="30"/>
      <c r="AF64" s="30"/>
      <c r="AG64" s="30"/>
      <c r="AH64" s="31"/>
    </row>
    <row r="65" spans="8:34" x14ac:dyDescent="0.25">
      <c r="H65" s="47"/>
      <c r="I65" s="52" t="str">
        <f t="shared" si="4"/>
        <v>Signature électronique</v>
      </c>
      <c r="J65" s="48"/>
      <c r="K65" s="51"/>
      <c r="L65" s="35"/>
      <c r="M65" s="35"/>
      <c r="N65" s="35"/>
      <c r="O65" s="35"/>
      <c r="P65" s="66" t="b">
        <v>0</v>
      </c>
      <c r="Q65" s="66"/>
      <c r="R65" s="66"/>
      <c r="T65" s="29"/>
      <c r="U65" s="37">
        <f>_xlfn.XLOOKUP(H127,Weights!$F:$F,Weights!$M:$M)</f>
        <v>1</v>
      </c>
      <c r="V65" s="40">
        <f t="shared" si="5"/>
        <v>0</v>
      </c>
      <c r="W65" s="37"/>
      <c r="X65" s="40">
        <f>IF(Q65,W65, 0)</f>
        <v>0</v>
      </c>
      <c r="Y65" s="37"/>
      <c r="Z65" s="40"/>
      <c r="AA65" s="30"/>
      <c r="AB65" s="30"/>
      <c r="AC65" s="30"/>
      <c r="AD65" s="30"/>
      <c r="AE65" s="30"/>
      <c r="AF65" s="30"/>
      <c r="AG65" s="30"/>
      <c r="AH65" s="31"/>
    </row>
    <row r="66" spans="8:34" x14ac:dyDescent="0.25">
      <c r="H66" s="47"/>
      <c r="I66" s="52" t="str">
        <f t="shared" si="4"/>
        <v>Autre fonctionnalité particulière, veuillez préciser</v>
      </c>
      <c r="J66" s="48"/>
      <c r="K66" s="51"/>
      <c r="L66" s="35"/>
      <c r="M66" s="35"/>
      <c r="N66" s="35"/>
      <c r="O66" s="35"/>
      <c r="P66" s="66" t="b">
        <v>0</v>
      </c>
      <c r="Q66" s="66"/>
      <c r="R66" s="66"/>
      <c r="T66" s="29"/>
      <c r="U66" s="37">
        <f>_xlfn.XLOOKUP(H128,Weights!$F:$F,Weights!$M:$M)</f>
        <v>0</v>
      </c>
      <c r="V66" s="40">
        <f t="shared" si="5"/>
        <v>0</v>
      </c>
      <c r="W66" s="37"/>
      <c r="X66" s="41"/>
      <c r="Y66" s="37"/>
      <c r="Z66" s="40"/>
      <c r="AA66" s="30"/>
      <c r="AB66" s="30"/>
      <c r="AC66" s="30"/>
      <c r="AD66" s="30"/>
      <c r="AE66" s="30"/>
      <c r="AF66" s="30"/>
      <c r="AG66" s="30"/>
      <c r="AH66" s="31"/>
    </row>
    <row r="67" spans="8:34" x14ac:dyDescent="0.25">
      <c r="H67" s="47"/>
      <c r="I67" s="52" t="str">
        <f t="shared" si="4"/>
        <v>NAP – il n’existe pas de SGA</v>
      </c>
      <c r="J67" s="48"/>
      <c r="K67" s="51"/>
      <c r="L67" s="35"/>
      <c r="M67" s="35"/>
      <c r="N67" s="35"/>
      <c r="O67" s="35"/>
      <c r="P67" s="66" t="b">
        <v>0</v>
      </c>
      <c r="Q67" s="56"/>
      <c r="R67" s="56"/>
      <c r="T67" s="29"/>
      <c r="U67" s="37">
        <f>_xlfn.XLOOKUP(H129,Weights!$F:$F,Weights!$M:$M)</f>
        <v>0</v>
      </c>
      <c r="V67" s="40">
        <f t="shared" si="5"/>
        <v>0</v>
      </c>
      <c r="W67" s="37"/>
      <c r="X67" s="41"/>
      <c r="Y67" s="37"/>
      <c r="Z67" s="40"/>
      <c r="AA67" s="30"/>
      <c r="AB67" s="30"/>
      <c r="AC67" s="30"/>
      <c r="AD67" s="30"/>
      <c r="AE67" s="30"/>
      <c r="AF67" s="30"/>
      <c r="AG67" s="30"/>
      <c r="AH67" s="31"/>
    </row>
    <row r="68" spans="8:34" x14ac:dyDescent="0.25">
      <c r="H68" s="47"/>
      <c r="I68" s="52" t="s">
        <v>1457</v>
      </c>
      <c r="J68" s="48"/>
      <c r="K68" s="51"/>
      <c r="L68" s="35"/>
      <c r="M68" s="35"/>
      <c r="N68" s="35"/>
      <c r="O68" s="35"/>
      <c r="P68" s="56" t="b">
        <v>0</v>
      </c>
      <c r="Q68" s="56"/>
      <c r="R68" s="56"/>
      <c r="T68" s="29"/>
      <c r="U68" s="37">
        <v>0</v>
      </c>
      <c r="V68" s="40">
        <f t="shared" si="5"/>
        <v>0</v>
      </c>
      <c r="W68" s="37"/>
      <c r="X68" s="41"/>
      <c r="Y68" s="37"/>
      <c r="Z68" s="40"/>
      <c r="AA68" s="30"/>
      <c r="AB68" s="30"/>
      <c r="AC68" s="30"/>
      <c r="AD68" s="30"/>
      <c r="AE68" s="30"/>
      <c r="AF68" s="30"/>
      <c r="AG68" s="30"/>
      <c r="AH68" s="31"/>
    </row>
    <row r="69" spans="8:34" ht="15.75" thickBot="1" x14ac:dyDescent="0.3">
      <c r="H69" s="49"/>
      <c r="I69" s="52"/>
      <c r="J69" s="50"/>
      <c r="K69" s="51"/>
      <c r="L69" s="35"/>
      <c r="M69" s="35"/>
      <c r="N69" s="35"/>
      <c r="O69" s="35"/>
      <c r="P69" s="56"/>
      <c r="Q69" s="56"/>
      <c r="R69" s="56"/>
      <c r="T69" s="32"/>
      <c r="U69" s="95">
        <f>IF(U52="MAX", MAX(U53:U67), IF(U52="SUM", SUM(U53:U67), "ERROR"))</f>
        <v>13</v>
      </c>
      <c r="V69" s="39">
        <f>IF(U52="MAX", MAX(V53:V67), IF(U52="SUM", SUM(V53:V67), "ERROR"))</f>
        <v>0</v>
      </c>
      <c r="W69" s="38">
        <f>IF(W52="MAX", MAX(W53:W67), IF(W52="SUM", SUM(W53:W67), "ERROR"))</f>
        <v>0</v>
      </c>
      <c r="X69" s="42">
        <f>IF(W52="MAX", MAX(X53:X67), IF(W52="SUM", SUM(X53:X67), "ERROR"))</f>
        <v>0</v>
      </c>
      <c r="Y69" s="38">
        <f>IF(Y52="MAX", MAX(Y53:Y67), IF(Y52="SUM", SUM(Y53:Y67), "ERROR"))</f>
        <v>0</v>
      </c>
      <c r="Z69" s="42">
        <f>IF(Y52="MAX", MAX(Z53:Z67), IF(Y52="SUM", SUM(Z53:Z67), "ERROR"))</f>
        <v>0</v>
      </c>
      <c r="AA69" s="33"/>
      <c r="AB69" s="33"/>
      <c r="AC69" s="30"/>
      <c r="AD69" s="33"/>
      <c r="AE69" s="33"/>
      <c r="AF69" s="33"/>
      <c r="AG69" s="33"/>
      <c r="AH69" s="34"/>
    </row>
    <row r="70" spans="8:34" ht="15.75" thickBot="1" x14ac:dyDescent="0.3">
      <c r="I70" s="51"/>
      <c r="J70" s="51"/>
      <c r="K70" s="51"/>
      <c r="L70" s="35"/>
      <c r="M70" s="35"/>
      <c r="N70" s="35"/>
      <c r="O70" s="35"/>
      <c r="T70" s="94" t="s">
        <v>1484</v>
      </c>
      <c r="U70" s="96" cm="1">
        <f t="array" ref="U70">IF(T70="SUM", SUM(U69,W69,Y69), IF(T70=AVERAGE, AVERAGE(U69,W69,Y69), "ERROR"))/2</f>
        <v>6.5</v>
      </c>
      <c r="V70" s="99" cm="1">
        <f t="array" ref="V70">IF(T70="SUM", SUM(V69,X69,Z69), IF(T70=AVERAGE, AVERAGE(V69,X69,Z69), "ERROR"))/2</f>
        <v>0</v>
      </c>
      <c r="W70" s="98"/>
      <c r="X70" s="43"/>
      <c r="Y70" s="43"/>
      <c r="Z70" s="43"/>
      <c r="AA70" s="64">
        <v>0</v>
      </c>
      <c r="AB70" s="93" t="str">
        <f>_xlfn.XLOOKUP(AA70, RatesWeights[Index], RatesWeights[Weight], "ERROR")</f>
        <v>ERROR</v>
      </c>
      <c r="AC70" s="8" t="e">
        <f>V70*AB70</f>
        <v>#VALUE!</v>
      </c>
      <c r="AD70" s="65">
        <v>0</v>
      </c>
      <c r="AE70" s="12" t="str">
        <f>_xlfn.XLOOKUP(AD70, RatesWeights[Index], RatesWeights[Weight], "ERROR")</f>
        <v>ERROR</v>
      </c>
      <c r="AF70" s="9" t="e">
        <f>AC70*AE70</f>
        <v>#VALUE!</v>
      </c>
      <c r="AG70" s="24" t="e">
        <f>AC70/U70*10</f>
        <v>#VALUE!</v>
      </c>
      <c r="AH70" s="10" t="e">
        <f>AF70/U70*10</f>
        <v>#VALUE!</v>
      </c>
    </row>
    <row r="71" spans="8:34" ht="15.75" thickBot="1" x14ac:dyDescent="0.3">
      <c r="AC71" t="s">
        <v>1739</v>
      </c>
      <c r="AF71" t="s">
        <v>1740</v>
      </c>
      <c r="AG71" t="s">
        <v>1717</v>
      </c>
      <c r="AH71" t="s">
        <v>1718</v>
      </c>
    </row>
    <row r="72" spans="8:34" ht="15.75" thickBot="1" x14ac:dyDescent="0.3">
      <c r="T72" s="16" t="s">
        <v>1485</v>
      </c>
      <c r="U72" s="17">
        <f>SUM(U31,U50,U70)</f>
        <v>30.5</v>
      </c>
      <c r="V72" s="18"/>
      <c r="W72" s="18"/>
      <c r="X72" s="18"/>
      <c r="Y72" s="18"/>
      <c r="Z72" s="18"/>
      <c r="AA72" s="18"/>
      <c r="AB72" s="18"/>
      <c r="AC72" s="20" t="e">
        <f>SUM(AC31,AC50,AC70)</f>
        <v>#VALUE!</v>
      </c>
      <c r="AD72" s="18"/>
      <c r="AE72" s="18"/>
      <c r="AF72" s="19" t="e">
        <f>SUM(AF31,AF50,AF70)</f>
        <v>#VALUE!</v>
      </c>
      <c r="AG72" s="20" t="e">
        <f>AC72/U72*10</f>
        <v>#VALUE!</v>
      </c>
      <c r="AH72" s="21" t="e">
        <f>AF72/U72*10</f>
        <v>#VALUE!</v>
      </c>
    </row>
    <row r="73" spans="8:34" ht="29.1" customHeight="1" x14ac:dyDescent="0.25">
      <c r="I73" s="119"/>
      <c r="J73" s="119"/>
      <c r="AG73">
        <v>10</v>
      </c>
      <c r="AH73">
        <v>10</v>
      </c>
    </row>
    <row r="77" spans="8:34" x14ac:dyDescent="0.25">
      <c r="X77" t="s">
        <v>1512</v>
      </c>
      <c r="Y77" s="75">
        <f>U72</f>
        <v>30.5</v>
      </c>
    </row>
    <row r="78" spans="8:34" x14ac:dyDescent="0.25">
      <c r="Y78" s="75"/>
    </row>
    <row r="80" spans="8:34" hidden="1" outlineLevel="1" x14ac:dyDescent="0.25"/>
    <row r="81" spans="5:9" hidden="1" outlineLevel="1" x14ac:dyDescent="0.25"/>
    <row r="82" spans="5:9" hidden="1" outlineLevel="1" x14ac:dyDescent="0.25"/>
    <row r="83" spans="5:9" hidden="1" outlineLevel="1" x14ac:dyDescent="0.25">
      <c r="E83">
        <v>1</v>
      </c>
    </row>
    <row r="84" spans="5:9" hidden="1" outlineLevel="1" x14ac:dyDescent="0.25">
      <c r="E84">
        <v>1</v>
      </c>
      <c r="H84" t="str">
        <f t="shared" ref="H84:H97" si="6">$T$7&amp;".1."&amp;$E$83&amp;"."&amp;E84</f>
        <v>062-21.1.1.1</v>
      </c>
      <c r="I84" t="str">
        <f>_xlfn.XLOOKUP(H84,'ICT questions 2022'!B:B,'ICT questions 2022'!F:F)</f>
        <v>Bases de données SGA centralisées ou interopérables</v>
      </c>
    </row>
    <row r="85" spans="5:9" hidden="1" outlineLevel="1" x14ac:dyDescent="0.25">
      <c r="E85">
        <v>2</v>
      </c>
      <c r="H85" t="str">
        <f t="shared" si="6"/>
        <v>062-21.1.1.2</v>
      </c>
      <c r="I85" t="str">
        <f>_xlfn.XLOOKUP(H85,'ICT questions 2022'!B:B,'ICT questions 2022'!F:F)</f>
        <v xml:space="preserve">Tableau de bord actif de gestion des affaires </v>
      </c>
    </row>
    <row r="86" spans="5:9" hidden="1" outlineLevel="1" x14ac:dyDescent="0.25">
      <c r="E86">
        <v>3</v>
      </c>
      <c r="H86" t="str">
        <f t="shared" si="6"/>
        <v>062-21.1.1.3</v>
      </c>
      <c r="I86" t="str">
        <f>_xlfn.XLOOKUP(H86,'ICT questions 2022'!B:B,'ICT questions 2022'!F:F)</f>
        <v>Attribution aléatoire des affaires</v>
      </c>
    </row>
    <row r="87" spans="5:9" hidden="1" outlineLevel="1" x14ac:dyDescent="0.25">
      <c r="E87">
        <v>4</v>
      </c>
      <c r="H87" t="str">
        <f t="shared" si="6"/>
        <v>062-21.1.1.4</v>
      </c>
      <c r="I87" t="str">
        <f>_xlfn.XLOOKUP(H87,'ICT questions 2022'!B:B,'ICT questions 2022'!F:F)</f>
        <v>Pondération des affaires</v>
      </c>
    </row>
    <row r="88" spans="5:9" hidden="1" outlineLevel="1" x14ac:dyDescent="0.25">
      <c r="E88">
        <v>5</v>
      </c>
      <c r="H88" t="str">
        <f t="shared" si="6"/>
        <v>062-21.1.1.5</v>
      </c>
      <c r="I88" t="str">
        <f>_xlfn.XLOOKUP(H88,'ICT questions 2022'!B:B,'ICT questions 2022'!F:F)</f>
        <v>Identification d’une affaire entre les instances (code d’identification unique ou lié)</v>
      </c>
    </row>
    <row r="89" spans="5:9" hidden="1" outlineLevel="1" x14ac:dyDescent="0.25">
      <c r="E89">
        <v>6</v>
      </c>
      <c r="H89" t="str">
        <f t="shared" si="6"/>
        <v>062-21.1.1.6</v>
      </c>
      <c r="I89" t="str">
        <f>_xlfn.XLOOKUP(H89,'ICT questions 2022'!B:B,'ICT questions 2022'!F:F)</f>
        <v xml:space="preserve">Transfert électronique d’une affaire à une autre instance/tribunal </v>
      </c>
    </row>
    <row r="90" spans="5:9" hidden="1" outlineLevel="1" x14ac:dyDescent="0.25">
      <c r="E90">
        <v>7</v>
      </c>
      <c r="H90" t="str">
        <f t="shared" si="6"/>
        <v>062-21.1.1.7</v>
      </c>
      <c r="I90" t="str">
        <f>_xlfn.XLOOKUP(H90,'ICT questions 2022'!B:B,'ICT questions 2022'!F:F)</f>
        <v>Anonymisation des décisions de justice à publier</v>
      </c>
    </row>
    <row r="91" spans="5:9" hidden="1" outlineLevel="1" x14ac:dyDescent="0.25">
      <c r="E91">
        <v>8</v>
      </c>
      <c r="H91" t="str">
        <f t="shared" si="6"/>
        <v>062-21.1.1.8</v>
      </c>
      <c r="I91" t="str">
        <f>_xlfn.XLOOKUP(H91,'ICT questions 2022'!B:B,'ICT questions 2022'!F:F)</f>
        <v>Interopérabilité avec d’autres systèmes (registre civil, registre des impôts, registre des faillites)</v>
      </c>
    </row>
    <row r="92" spans="5:9" hidden="1" outlineLevel="1" x14ac:dyDescent="0.25">
      <c r="E92">
        <v>9</v>
      </c>
      <c r="H92" t="str">
        <f t="shared" si="6"/>
        <v>062-21.1.1.9</v>
      </c>
      <c r="I92" t="str">
        <f>_xlfn.XLOOKUP(H92,'ICT questions 2022'!B:B,'ICT questions 2022'!F:F)</f>
        <v>Accès aux affaires clôturées/terminées</v>
      </c>
    </row>
    <row r="93" spans="5:9" hidden="1" outlineLevel="1" x14ac:dyDescent="0.25">
      <c r="E93">
        <v>10</v>
      </c>
      <c r="H93" t="str">
        <f t="shared" si="6"/>
        <v>062-21.1.1.10</v>
      </c>
      <c r="I93" t="str">
        <f>_xlfn.XLOOKUP(H93,'ICT questions 2022'!B:B,'ICT questions 2022'!F:F)</f>
        <v>Moteur de recherche avancée</v>
      </c>
    </row>
    <row r="94" spans="5:9" hidden="1" outlineLevel="1" x14ac:dyDescent="0.25">
      <c r="E94">
        <v>11</v>
      </c>
      <c r="H94" t="str">
        <f t="shared" si="6"/>
        <v>062-21.1.1.11</v>
      </c>
      <c r="I94" t="str">
        <f>_xlfn.XLOOKUP(H94,'ICT questions 2022'!B:B,'ICT questions 2022'!F:F)</f>
        <v>Fichiers de log protégés</v>
      </c>
    </row>
    <row r="95" spans="5:9" hidden="1" outlineLevel="1" x14ac:dyDescent="0.25">
      <c r="E95">
        <v>12</v>
      </c>
      <c r="H95" t="str">
        <f t="shared" si="6"/>
        <v>062-21.1.1.12</v>
      </c>
      <c r="I95" t="str">
        <f>_xlfn.XLOOKUP(H95,'ICT questions 2022'!B:B,'ICT questions 2022'!F:F)</f>
        <v>Signature électronique</v>
      </c>
    </row>
    <row r="96" spans="5:9" hidden="1" outlineLevel="1" x14ac:dyDescent="0.25">
      <c r="E96">
        <v>13</v>
      </c>
      <c r="H96" t="str">
        <f t="shared" si="6"/>
        <v>062-21.1.1.13</v>
      </c>
      <c r="I96" t="str">
        <f>_xlfn.XLOOKUP(H96,'ICT questions 2022'!B:B,'ICT questions 2022'!F:F)</f>
        <v>Autre fonctionnalité particulière, veuillez préciser</v>
      </c>
    </row>
    <row r="97" spans="5:9" hidden="1" outlineLevel="1" x14ac:dyDescent="0.25">
      <c r="E97">
        <v>14</v>
      </c>
      <c r="H97" t="str">
        <f t="shared" si="6"/>
        <v>062-21.1.1.14</v>
      </c>
      <c r="I97" t="str">
        <f>_xlfn.XLOOKUP(H97,'ICT questions 2022'!B:B,'ICT questions 2022'!F:F)</f>
        <v>NAP – il n’existe pas de SGA</v>
      </c>
    </row>
    <row r="98" spans="5:9" hidden="1" outlineLevel="1" x14ac:dyDescent="0.25"/>
    <row r="99" spans="5:9" hidden="1" outlineLevel="1" x14ac:dyDescent="0.25">
      <c r="E99">
        <v>2</v>
      </c>
    </row>
    <row r="100" spans="5:9" hidden="1" outlineLevel="1" x14ac:dyDescent="0.25">
      <c r="E100">
        <v>1</v>
      </c>
      <c r="H100" t="str">
        <f t="shared" ref="H100:H113" si="7">$T$7&amp;".1."&amp;$E$99&amp;"."&amp;E100</f>
        <v>062-21.1.2.1</v>
      </c>
    </row>
    <row r="101" spans="5:9" hidden="1" outlineLevel="1" x14ac:dyDescent="0.25">
      <c r="E101">
        <v>2</v>
      </c>
      <c r="H101" t="str">
        <f t="shared" si="7"/>
        <v>062-21.1.2.2</v>
      </c>
    </row>
    <row r="102" spans="5:9" hidden="1" outlineLevel="1" x14ac:dyDescent="0.25">
      <c r="E102">
        <v>3</v>
      </c>
      <c r="H102" t="str">
        <f t="shared" si="7"/>
        <v>062-21.1.2.3</v>
      </c>
    </row>
    <row r="103" spans="5:9" hidden="1" outlineLevel="1" x14ac:dyDescent="0.25">
      <c r="E103">
        <v>4</v>
      </c>
      <c r="H103" t="str">
        <f t="shared" si="7"/>
        <v>062-21.1.2.4</v>
      </c>
    </row>
    <row r="104" spans="5:9" hidden="1" outlineLevel="1" x14ac:dyDescent="0.25">
      <c r="E104">
        <v>5</v>
      </c>
      <c r="H104" t="str">
        <f t="shared" si="7"/>
        <v>062-21.1.2.5</v>
      </c>
    </row>
    <row r="105" spans="5:9" hidden="1" outlineLevel="1" x14ac:dyDescent="0.25">
      <c r="E105">
        <v>6</v>
      </c>
      <c r="H105" t="str">
        <f t="shared" si="7"/>
        <v>062-21.1.2.6</v>
      </c>
    </row>
    <row r="106" spans="5:9" hidden="1" outlineLevel="1" x14ac:dyDescent="0.25">
      <c r="E106">
        <v>7</v>
      </c>
      <c r="H106" t="str">
        <f t="shared" si="7"/>
        <v>062-21.1.2.7</v>
      </c>
    </row>
    <row r="107" spans="5:9" hidden="1" outlineLevel="1" x14ac:dyDescent="0.25">
      <c r="E107">
        <v>8</v>
      </c>
      <c r="H107" t="str">
        <f t="shared" si="7"/>
        <v>062-21.1.2.8</v>
      </c>
    </row>
    <row r="108" spans="5:9" hidden="1" outlineLevel="1" x14ac:dyDescent="0.25">
      <c r="E108">
        <v>9</v>
      </c>
      <c r="H108" t="str">
        <f t="shared" si="7"/>
        <v>062-21.1.2.9</v>
      </c>
    </row>
    <row r="109" spans="5:9" hidden="1" outlineLevel="1" x14ac:dyDescent="0.25">
      <c r="E109">
        <v>10</v>
      </c>
      <c r="H109" t="str">
        <f t="shared" si="7"/>
        <v>062-21.1.2.10</v>
      </c>
    </row>
    <row r="110" spans="5:9" hidden="1" outlineLevel="1" x14ac:dyDescent="0.25">
      <c r="E110">
        <v>11</v>
      </c>
      <c r="H110" t="str">
        <f t="shared" si="7"/>
        <v>062-21.1.2.11</v>
      </c>
    </row>
    <row r="111" spans="5:9" hidden="1" outlineLevel="1" x14ac:dyDescent="0.25">
      <c r="E111">
        <v>12</v>
      </c>
      <c r="H111" t="str">
        <f t="shared" si="7"/>
        <v>062-21.1.2.12</v>
      </c>
    </row>
    <row r="112" spans="5:9" hidden="1" outlineLevel="1" x14ac:dyDescent="0.25">
      <c r="E112">
        <v>13</v>
      </c>
      <c r="H112" t="str">
        <f t="shared" si="7"/>
        <v>062-21.1.2.13</v>
      </c>
    </row>
    <row r="113" spans="5:9" hidden="1" outlineLevel="1" x14ac:dyDescent="0.25">
      <c r="E113">
        <v>14</v>
      </c>
      <c r="H113" t="str">
        <f t="shared" si="7"/>
        <v>062-21.1.2.14</v>
      </c>
    </row>
    <row r="114" spans="5:9" hidden="1" outlineLevel="1" x14ac:dyDescent="0.25">
      <c r="E114">
        <v>1</v>
      </c>
    </row>
    <row r="115" spans="5:9" hidden="1" outlineLevel="1" x14ac:dyDescent="0.25">
      <c r="E115">
        <v>1</v>
      </c>
      <c r="H115" t="str">
        <f t="shared" ref="H115:H129" si="8">$T$8&amp;".1."&amp;$E$114&amp;"."&amp;E115</f>
        <v>062-22.1.1.1</v>
      </c>
      <c r="I115" t="str">
        <f>_xlfn.XLOOKUP(H115,'ICT questions 2022'!B:B,'ICT questions 2022'!F:F)</f>
        <v>Bases de données SGA centralisées ou interopérables</v>
      </c>
    </row>
    <row r="116" spans="5:9" hidden="1" outlineLevel="1" x14ac:dyDescent="0.25">
      <c r="E116">
        <v>2</v>
      </c>
      <c r="H116" t="str">
        <f t="shared" si="8"/>
        <v>062-22.1.1.2</v>
      </c>
      <c r="I116" t="str">
        <f>_xlfn.XLOOKUP(H116,'ICT questions 2022'!B:B,'ICT questions 2022'!F:F)</f>
        <v xml:space="preserve">Tableau de bord actif de gestion des affaires </v>
      </c>
    </row>
    <row r="117" spans="5:9" hidden="1" outlineLevel="1" x14ac:dyDescent="0.25">
      <c r="E117">
        <v>3</v>
      </c>
      <c r="H117" t="str">
        <f t="shared" si="8"/>
        <v>062-22.1.1.3</v>
      </c>
      <c r="I117" t="str">
        <f>_xlfn.XLOOKUP(H117,'ICT questions 2022'!B:B,'ICT questions 2022'!F:F)</f>
        <v>Attribution aléatoire des affaires</v>
      </c>
    </row>
    <row r="118" spans="5:9" hidden="1" outlineLevel="1" x14ac:dyDescent="0.25">
      <c r="E118">
        <v>4</v>
      </c>
      <c r="H118" t="str">
        <f t="shared" si="8"/>
        <v>062-22.1.1.4</v>
      </c>
      <c r="I118" t="str">
        <f>_xlfn.XLOOKUP(H118,'ICT questions 2022'!B:B,'ICT questions 2022'!F:F)</f>
        <v>Pondération des affaires</v>
      </c>
    </row>
    <row r="119" spans="5:9" hidden="1" outlineLevel="1" x14ac:dyDescent="0.25">
      <c r="E119">
        <v>5</v>
      </c>
      <c r="H119" t="str">
        <f t="shared" si="8"/>
        <v>062-22.1.1.5</v>
      </c>
      <c r="I119" t="str">
        <f>_xlfn.XLOOKUP(H119,'ICT questions 2022'!B:B,'ICT questions 2022'!F:F)</f>
        <v>Identification d’une affaire entre les instances (code d’identification unique ou lié)</v>
      </c>
    </row>
    <row r="120" spans="5:9" hidden="1" outlineLevel="1" x14ac:dyDescent="0.25">
      <c r="E120">
        <v>6</v>
      </c>
      <c r="H120" t="str">
        <f t="shared" si="8"/>
        <v>062-22.1.1.6</v>
      </c>
      <c r="I120" t="str">
        <f>_xlfn.XLOOKUP(H120,'ICT questions 2022'!B:B,'ICT questions 2022'!F:F)</f>
        <v xml:space="preserve">Transfert électronique d’une affaire à une autre instance/tribunal </v>
      </c>
    </row>
    <row r="121" spans="5:9" hidden="1" outlineLevel="1" x14ac:dyDescent="0.25">
      <c r="E121">
        <v>7</v>
      </c>
      <c r="H121" t="str">
        <f t="shared" si="8"/>
        <v>062-22.1.1.7</v>
      </c>
      <c r="I121" t="str">
        <f>_xlfn.XLOOKUP(H121,'ICT questions 2022'!B:B,'ICT questions 2022'!F:F)</f>
        <v>Anonymisation des décisions de justice à publier</v>
      </c>
    </row>
    <row r="122" spans="5:9" hidden="1" outlineLevel="1" x14ac:dyDescent="0.25">
      <c r="E122">
        <v>8</v>
      </c>
      <c r="H122" t="str">
        <f t="shared" si="8"/>
        <v>062-22.1.1.8</v>
      </c>
      <c r="I122" t="str">
        <f>_xlfn.XLOOKUP(H122,'ICT questions 2022'!B:B,'ICT questions 2022'!F:F)</f>
        <v>Interopérabilité avec le système du ministère public</v>
      </c>
    </row>
    <row r="123" spans="5:9" hidden="1" outlineLevel="1" x14ac:dyDescent="0.25">
      <c r="E123">
        <v>9</v>
      </c>
      <c r="H123" t="str">
        <f t="shared" si="8"/>
        <v>062-22.1.1.9</v>
      </c>
      <c r="I123" t="str">
        <f>_xlfn.XLOOKUP(H123,'ICT questions 2022'!B:B,'ICT questions 2022'!F:F)</f>
        <v>Interopérabilité avec d’autres systèmes (registre civil, registre des impôts, registre des faillites)</v>
      </c>
    </row>
    <row r="124" spans="5:9" hidden="1" outlineLevel="1" x14ac:dyDescent="0.25">
      <c r="E124">
        <v>10</v>
      </c>
      <c r="H124" t="str">
        <f t="shared" si="8"/>
        <v>062-22.1.1.10</v>
      </c>
      <c r="I124" t="str">
        <f>_xlfn.XLOOKUP(H124,'ICT questions 2022'!B:B,'ICT questions 2022'!F:F)</f>
        <v>Accès aux affaires clôturées/terminées</v>
      </c>
    </row>
    <row r="125" spans="5:9" hidden="1" outlineLevel="1" x14ac:dyDescent="0.25">
      <c r="E125">
        <v>11</v>
      </c>
      <c r="H125" t="str">
        <f t="shared" si="8"/>
        <v>062-22.1.1.11</v>
      </c>
      <c r="I125" t="str">
        <f>_xlfn.XLOOKUP(H125,'ICT questions 2022'!B:B,'ICT questions 2022'!F:F)</f>
        <v>Moteur de recherche avancée</v>
      </c>
    </row>
    <row r="126" spans="5:9" hidden="1" outlineLevel="1" x14ac:dyDescent="0.25">
      <c r="E126">
        <v>12</v>
      </c>
      <c r="H126" t="str">
        <f t="shared" si="8"/>
        <v>062-22.1.1.12</v>
      </c>
      <c r="I126" t="str">
        <f>_xlfn.XLOOKUP(H126,'ICT questions 2022'!B:B,'ICT questions 2022'!F:F)</f>
        <v>Fichiers de log protégés</v>
      </c>
    </row>
    <row r="127" spans="5:9" hidden="1" outlineLevel="1" x14ac:dyDescent="0.25">
      <c r="E127">
        <v>13</v>
      </c>
      <c r="H127" t="str">
        <f t="shared" si="8"/>
        <v>062-22.1.1.13</v>
      </c>
      <c r="I127" t="str">
        <f>_xlfn.XLOOKUP(H127,'ICT questions 2022'!B:B,'ICT questions 2022'!F:F)</f>
        <v>Signature électronique</v>
      </c>
    </row>
    <row r="128" spans="5:9" hidden="1" outlineLevel="1" x14ac:dyDescent="0.25">
      <c r="E128">
        <v>14</v>
      </c>
      <c r="H128" t="str">
        <f t="shared" si="8"/>
        <v>062-22.1.1.14</v>
      </c>
      <c r="I128" t="str">
        <f>_xlfn.XLOOKUP(H128,'ICT questions 2022'!B:B,'ICT questions 2022'!F:F)</f>
        <v>Autre fonctionnalité particulière, veuillez préciser</v>
      </c>
    </row>
    <row r="129" spans="5:9" hidden="1" outlineLevel="1" x14ac:dyDescent="0.25">
      <c r="E129">
        <v>15</v>
      </c>
      <c r="H129" t="str">
        <f t="shared" si="8"/>
        <v>062-22.1.1.15</v>
      </c>
      <c r="I129" t="str">
        <f>_xlfn.XLOOKUP(H129,'ICT questions 2022'!B:B,'ICT questions 2022'!F:F)</f>
        <v>NAP – il n’existe pas de SGA</v>
      </c>
    </row>
    <row r="130" spans="5:9" collapsed="1" x14ac:dyDescent="0.25"/>
  </sheetData>
  <sheetProtection algorithmName="SHA-512" hashValue="rWxV2zIfJF2K1RNKxfPzm5oE/IOiUS6coQCwQlVcA/hB7L7zBJj/3pEyLakku51MbDXo0YwgfSTvrlAA1PzOyw==" saltValue="ABdlAcI5Z3HF5b4GVPXkTw==" spinCount="100000" sheet="1" objects="1" scenarios="1" selectLockedCells="1" selectUnlockedCells="1"/>
  <mergeCells count="16">
    <mergeCell ref="AG10:AH10"/>
    <mergeCell ref="U11:U12"/>
    <mergeCell ref="V11:V12"/>
    <mergeCell ref="W11:W12"/>
    <mergeCell ref="X11:X12"/>
    <mergeCell ref="Y11:Y12"/>
    <mergeCell ref="Z11:Z12"/>
    <mergeCell ref="AA11:AC11"/>
    <mergeCell ref="AD11:AF11"/>
    <mergeCell ref="AG11:AG12"/>
    <mergeCell ref="AH11:AH12"/>
    <mergeCell ref="I73:J73"/>
    <mergeCell ref="B10:C10"/>
    <mergeCell ref="E10:F10"/>
    <mergeCell ref="T10:T12"/>
    <mergeCell ref="U10:AF10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0897" r:id="rId3" name="Group Box 1">
              <controlPr locked="0" defaultSize="0" autoFill="0" autoPict="0">
                <anchor moveWithCells="1">
                  <from>
                    <xdr:col>1</xdr:col>
                    <xdr:colOff>0</xdr:colOff>
                    <xdr:row>13</xdr:row>
                    <xdr:rowOff>28575</xdr:rowOff>
                  </from>
                  <to>
                    <xdr:col>2</xdr:col>
                    <xdr:colOff>561975</xdr:colOff>
                    <xdr:row>31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898" r:id="rId4" name="Option Button 2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14</xdr:row>
                    <xdr:rowOff>171450</xdr:rowOff>
                  </from>
                  <to>
                    <xdr:col>2</xdr:col>
                    <xdr:colOff>485775</xdr:colOff>
                    <xdr:row>16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899" r:id="rId5" name="Option Button 3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16</xdr:row>
                    <xdr:rowOff>133350</xdr:rowOff>
                  </from>
                  <to>
                    <xdr:col>2</xdr:col>
                    <xdr:colOff>485775</xdr:colOff>
                    <xdr:row>18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00" r:id="rId6" name="Option Button 4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18</xdr:row>
                    <xdr:rowOff>95250</xdr:rowOff>
                  </from>
                  <to>
                    <xdr:col>2</xdr:col>
                    <xdr:colOff>485775</xdr:colOff>
                    <xdr:row>20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01" r:id="rId7" name="Option Button 5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20</xdr:row>
                    <xdr:rowOff>57150</xdr:rowOff>
                  </from>
                  <to>
                    <xdr:col>2</xdr:col>
                    <xdr:colOff>485775</xdr:colOff>
                    <xdr:row>22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02" r:id="rId8" name="Option Button 6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22</xdr:row>
                    <xdr:rowOff>19050</xdr:rowOff>
                  </from>
                  <to>
                    <xdr:col>2</xdr:col>
                    <xdr:colOff>485775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03" r:id="rId9" name="Option Button 7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23</xdr:row>
                    <xdr:rowOff>171450</xdr:rowOff>
                  </from>
                  <to>
                    <xdr:col>2</xdr:col>
                    <xdr:colOff>485775</xdr:colOff>
                    <xdr:row>25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04" r:id="rId10" name="Option Button 8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25</xdr:row>
                    <xdr:rowOff>133350</xdr:rowOff>
                  </from>
                  <to>
                    <xdr:col>2</xdr:col>
                    <xdr:colOff>485775</xdr:colOff>
                    <xdr:row>27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05" r:id="rId11" name="Option Button 9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27</xdr:row>
                    <xdr:rowOff>95250</xdr:rowOff>
                  </from>
                  <to>
                    <xdr:col>2</xdr:col>
                    <xdr:colOff>485775</xdr:colOff>
                    <xdr:row>29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06" r:id="rId12" name="Group Box 10">
              <controlPr defaultSize="0" autoFill="0" autoPict="0">
                <anchor moveWithCells="1">
                  <from>
                    <xdr:col>1</xdr:col>
                    <xdr:colOff>9525</xdr:colOff>
                    <xdr:row>32</xdr:row>
                    <xdr:rowOff>47625</xdr:rowOff>
                  </from>
                  <to>
                    <xdr:col>2</xdr:col>
                    <xdr:colOff>571500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07" r:id="rId13" name="Option Button 11">
              <controlPr defaultSize="0" autoFill="0" autoLine="0" autoPict="0">
                <anchor moveWithCells="1">
                  <from>
                    <xdr:col>1</xdr:col>
                    <xdr:colOff>276225</xdr:colOff>
                    <xdr:row>33</xdr:row>
                    <xdr:rowOff>190500</xdr:rowOff>
                  </from>
                  <to>
                    <xdr:col>2</xdr:col>
                    <xdr:colOff>485775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08" r:id="rId14" name="Option Button 12">
              <controlPr defaultSize="0" autoFill="0" autoLine="0" autoPict="0">
                <anchor moveWithCells="1">
                  <from>
                    <xdr:col>1</xdr:col>
                    <xdr:colOff>276225</xdr:colOff>
                    <xdr:row>35</xdr:row>
                    <xdr:rowOff>152400</xdr:rowOff>
                  </from>
                  <to>
                    <xdr:col>2</xdr:col>
                    <xdr:colOff>485775</xdr:colOff>
                    <xdr:row>37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09" r:id="rId15" name="Option Button 13">
              <controlPr defaultSize="0" autoFill="0" autoLine="0" autoPict="0">
                <anchor moveWithCells="1">
                  <from>
                    <xdr:col>1</xdr:col>
                    <xdr:colOff>276225</xdr:colOff>
                    <xdr:row>37</xdr:row>
                    <xdr:rowOff>123825</xdr:rowOff>
                  </from>
                  <to>
                    <xdr:col>2</xdr:col>
                    <xdr:colOff>485775</xdr:colOff>
                    <xdr:row>39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10" r:id="rId16" name="Option Button 14">
              <controlPr defaultSize="0" autoFill="0" autoLine="0" autoPict="0">
                <anchor moveWithCells="1">
                  <from>
                    <xdr:col>1</xdr:col>
                    <xdr:colOff>276225</xdr:colOff>
                    <xdr:row>39</xdr:row>
                    <xdr:rowOff>95250</xdr:rowOff>
                  </from>
                  <to>
                    <xdr:col>2</xdr:col>
                    <xdr:colOff>485775</xdr:colOff>
                    <xdr:row>41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11" r:id="rId17" name="Option Button 15">
              <controlPr defaultSize="0" autoFill="0" autoLine="0" autoPict="0">
                <anchor moveWithCells="1">
                  <from>
                    <xdr:col>1</xdr:col>
                    <xdr:colOff>276225</xdr:colOff>
                    <xdr:row>41</xdr:row>
                    <xdr:rowOff>66675</xdr:rowOff>
                  </from>
                  <to>
                    <xdr:col>2</xdr:col>
                    <xdr:colOff>485775</xdr:colOff>
                    <xdr:row>43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12" r:id="rId18" name="Option Button 16">
              <controlPr defaultSize="0" autoFill="0" autoLine="0" autoPict="0">
                <anchor moveWithCells="1">
                  <from>
                    <xdr:col>1</xdr:col>
                    <xdr:colOff>276225</xdr:colOff>
                    <xdr:row>43</xdr:row>
                    <xdr:rowOff>28575</xdr:rowOff>
                  </from>
                  <to>
                    <xdr:col>2</xdr:col>
                    <xdr:colOff>485775</xdr:colOff>
                    <xdr:row>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13" r:id="rId19" name="Option Button 17">
              <controlPr defaultSize="0" autoFill="0" autoLine="0" autoPict="0">
                <anchor moveWithCells="1">
                  <from>
                    <xdr:col>1</xdr:col>
                    <xdr:colOff>276225</xdr:colOff>
                    <xdr:row>45</xdr:row>
                    <xdr:rowOff>0</xdr:rowOff>
                  </from>
                  <to>
                    <xdr:col>2</xdr:col>
                    <xdr:colOff>485775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14" r:id="rId20" name="Option Button 18">
              <controlPr defaultSize="0" autoFill="0" autoLine="0" autoPict="0">
                <anchor moveWithCells="1">
                  <from>
                    <xdr:col>1</xdr:col>
                    <xdr:colOff>276225</xdr:colOff>
                    <xdr:row>46</xdr:row>
                    <xdr:rowOff>161925</xdr:rowOff>
                  </from>
                  <to>
                    <xdr:col>2</xdr:col>
                    <xdr:colOff>485775</xdr:colOff>
                    <xdr:row>48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15" r:id="rId21" name="Group Box 19">
              <controlPr defaultSize="0" autoFill="0" autoPict="0">
                <anchor moveWithCells="1">
                  <from>
                    <xdr:col>1</xdr:col>
                    <xdr:colOff>9525</xdr:colOff>
                    <xdr:row>51</xdr:row>
                    <xdr:rowOff>142875</xdr:rowOff>
                  </from>
                  <to>
                    <xdr:col>2</xdr:col>
                    <xdr:colOff>571500</xdr:colOff>
                    <xdr:row>70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16" r:id="rId22" name="Option Button 20">
              <controlPr defaultSize="0" autoFill="0" autoLine="0" autoPict="0">
                <anchor moveWithCells="1">
                  <from>
                    <xdr:col>1</xdr:col>
                    <xdr:colOff>276225</xdr:colOff>
                    <xdr:row>53</xdr:row>
                    <xdr:rowOff>95250</xdr:rowOff>
                  </from>
                  <to>
                    <xdr:col>2</xdr:col>
                    <xdr:colOff>485775</xdr:colOff>
                    <xdr:row>55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17" r:id="rId23" name="Option Button 21">
              <controlPr defaultSize="0" autoFill="0" autoLine="0" autoPict="0">
                <anchor moveWithCells="1">
                  <from>
                    <xdr:col>1</xdr:col>
                    <xdr:colOff>276225</xdr:colOff>
                    <xdr:row>55</xdr:row>
                    <xdr:rowOff>76200</xdr:rowOff>
                  </from>
                  <to>
                    <xdr:col>2</xdr:col>
                    <xdr:colOff>485775</xdr:colOff>
                    <xdr:row>57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18" r:id="rId24" name="Option Button 22">
              <controlPr defaultSize="0" autoFill="0" autoLine="0" autoPict="0">
                <anchor moveWithCells="1">
                  <from>
                    <xdr:col>1</xdr:col>
                    <xdr:colOff>276225</xdr:colOff>
                    <xdr:row>57</xdr:row>
                    <xdr:rowOff>57150</xdr:rowOff>
                  </from>
                  <to>
                    <xdr:col>2</xdr:col>
                    <xdr:colOff>485775</xdr:colOff>
                    <xdr:row>59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19" r:id="rId25" name="Option Button 23">
              <controlPr defaultSize="0" autoFill="0" autoLine="0" autoPict="0">
                <anchor moveWithCells="1">
                  <from>
                    <xdr:col>1</xdr:col>
                    <xdr:colOff>276225</xdr:colOff>
                    <xdr:row>59</xdr:row>
                    <xdr:rowOff>38100</xdr:rowOff>
                  </from>
                  <to>
                    <xdr:col>2</xdr:col>
                    <xdr:colOff>485775</xdr:colOff>
                    <xdr:row>61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20" r:id="rId26" name="Option Button 24">
              <controlPr defaultSize="0" autoFill="0" autoLine="0" autoPict="0">
                <anchor moveWithCells="1">
                  <from>
                    <xdr:col>1</xdr:col>
                    <xdr:colOff>276225</xdr:colOff>
                    <xdr:row>61</xdr:row>
                    <xdr:rowOff>28575</xdr:rowOff>
                  </from>
                  <to>
                    <xdr:col>2</xdr:col>
                    <xdr:colOff>485775</xdr:colOff>
                    <xdr:row>63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21" r:id="rId27" name="Option Button 25">
              <controlPr defaultSize="0" autoFill="0" autoLine="0" autoPict="0">
                <anchor moveWithCells="1">
                  <from>
                    <xdr:col>1</xdr:col>
                    <xdr:colOff>276225</xdr:colOff>
                    <xdr:row>63</xdr:row>
                    <xdr:rowOff>9525</xdr:rowOff>
                  </from>
                  <to>
                    <xdr:col>2</xdr:col>
                    <xdr:colOff>485775</xdr:colOff>
                    <xdr:row>65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22" r:id="rId28" name="Option Button 26">
              <controlPr defaultSize="0" autoFill="0" autoLine="0" autoPict="0">
                <anchor moveWithCells="1">
                  <from>
                    <xdr:col>1</xdr:col>
                    <xdr:colOff>276225</xdr:colOff>
                    <xdr:row>64</xdr:row>
                    <xdr:rowOff>180975</xdr:rowOff>
                  </from>
                  <to>
                    <xdr:col>2</xdr:col>
                    <xdr:colOff>485775</xdr:colOff>
                    <xdr:row>67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23" r:id="rId29" name="Option Button 27">
              <controlPr defaultSize="0" autoFill="0" autoLine="0" autoPict="0">
                <anchor moveWithCells="1">
                  <from>
                    <xdr:col>1</xdr:col>
                    <xdr:colOff>276225</xdr:colOff>
                    <xdr:row>66</xdr:row>
                    <xdr:rowOff>161925</xdr:rowOff>
                  </from>
                  <to>
                    <xdr:col>2</xdr:col>
                    <xdr:colOff>485775</xdr:colOff>
                    <xdr:row>68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24" r:id="rId30" name="Group Box 28">
              <controlPr defaultSize="0" autoFill="0" autoPict="0">
                <anchor moveWithCells="1">
                  <from>
                    <xdr:col>4</xdr:col>
                    <xdr:colOff>0</xdr:colOff>
                    <xdr:row>13</xdr:row>
                    <xdr:rowOff>19050</xdr:rowOff>
                  </from>
                  <to>
                    <xdr:col>5</xdr:col>
                    <xdr:colOff>561975</xdr:colOff>
                    <xdr:row>31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25" r:id="rId31" name="Option Button 29">
              <controlPr defaultSize="0" autoFill="0" autoLine="0" autoPict="0">
                <anchor moveWithCells="1">
                  <from>
                    <xdr:col>4</xdr:col>
                    <xdr:colOff>276225</xdr:colOff>
                    <xdr:row>14</xdr:row>
                    <xdr:rowOff>161925</xdr:rowOff>
                  </from>
                  <to>
                    <xdr:col>5</xdr:col>
                    <xdr:colOff>485775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26" r:id="rId32" name="Option Button 30">
              <controlPr defaultSize="0" autoFill="0" autoLine="0" autoPict="0">
                <anchor moveWithCells="1">
                  <from>
                    <xdr:col>4</xdr:col>
                    <xdr:colOff>276225</xdr:colOff>
                    <xdr:row>16</xdr:row>
                    <xdr:rowOff>123825</xdr:rowOff>
                  </from>
                  <to>
                    <xdr:col>5</xdr:col>
                    <xdr:colOff>485775</xdr:colOff>
                    <xdr:row>18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27" r:id="rId33" name="Option Button 31">
              <controlPr defaultSize="0" autoFill="0" autoLine="0" autoPict="0">
                <anchor moveWithCells="1">
                  <from>
                    <xdr:col>4</xdr:col>
                    <xdr:colOff>276225</xdr:colOff>
                    <xdr:row>18</xdr:row>
                    <xdr:rowOff>85725</xdr:rowOff>
                  </from>
                  <to>
                    <xdr:col>5</xdr:col>
                    <xdr:colOff>485775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28" r:id="rId34" name="Option Button 32">
              <controlPr defaultSize="0" autoFill="0" autoLine="0" autoPict="0">
                <anchor moveWithCells="1">
                  <from>
                    <xdr:col>4</xdr:col>
                    <xdr:colOff>276225</xdr:colOff>
                    <xdr:row>20</xdr:row>
                    <xdr:rowOff>47625</xdr:rowOff>
                  </from>
                  <to>
                    <xdr:col>5</xdr:col>
                    <xdr:colOff>485775</xdr:colOff>
                    <xdr:row>22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29" r:id="rId35" name="Option Button 33">
              <controlPr defaultSize="0" autoFill="0" autoLine="0" autoPict="0">
                <anchor moveWithCells="1">
                  <from>
                    <xdr:col>4</xdr:col>
                    <xdr:colOff>276225</xdr:colOff>
                    <xdr:row>22</xdr:row>
                    <xdr:rowOff>9525</xdr:rowOff>
                  </from>
                  <to>
                    <xdr:col>5</xdr:col>
                    <xdr:colOff>485775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30" r:id="rId36" name="Option Button 34">
              <controlPr defaultSize="0" autoFill="0" autoLine="0" autoPict="0">
                <anchor moveWithCells="1">
                  <from>
                    <xdr:col>4</xdr:col>
                    <xdr:colOff>276225</xdr:colOff>
                    <xdr:row>23</xdr:row>
                    <xdr:rowOff>161925</xdr:rowOff>
                  </from>
                  <to>
                    <xdr:col>5</xdr:col>
                    <xdr:colOff>485775</xdr:colOff>
                    <xdr:row>25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31" r:id="rId37" name="Option Button 35">
              <controlPr defaultSize="0" autoFill="0" autoLine="0" autoPict="0">
                <anchor moveWithCells="1">
                  <from>
                    <xdr:col>4</xdr:col>
                    <xdr:colOff>276225</xdr:colOff>
                    <xdr:row>25</xdr:row>
                    <xdr:rowOff>123825</xdr:rowOff>
                  </from>
                  <to>
                    <xdr:col>5</xdr:col>
                    <xdr:colOff>485775</xdr:colOff>
                    <xdr:row>27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32" r:id="rId38" name="Option Button 36">
              <controlPr defaultSize="0" autoFill="0" autoLine="0" autoPict="0">
                <anchor moveWithCells="1">
                  <from>
                    <xdr:col>4</xdr:col>
                    <xdr:colOff>276225</xdr:colOff>
                    <xdr:row>27</xdr:row>
                    <xdr:rowOff>85725</xdr:rowOff>
                  </from>
                  <to>
                    <xdr:col>5</xdr:col>
                    <xdr:colOff>485775</xdr:colOff>
                    <xdr:row>29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33" r:id="rId39" name="Group Box 37">
              <controlPr defaultSize="0" autoFill="0" autoPict="0">
                <anchor moveWithCells="1">
                  <from>
                    <xdr:col>4</xdr:col>
                    <xdr:colOff>9525</xdr:colOff>
                    <xdr:row>32</xdr:row>
                    <xdr:rowOff>47625</xdr:rowOff>
                  </from>
                  <to>
                    <xdr:col>5</xdr:col>
                    <xdr:colOff>561975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34" r:id="rId40" name="Option Button 38">
              <controlPr defaultSize="0" autoFill="0" autoLine="0" autoPict="0">
                <anchor moveWithCells="1">
                  <from>
                    <xdr:col>4</xdr:col>
                    <xdr:colOff>276225</xdr:colOff>
                    <xdr:row>33</xdr:row>
                    <xdr:rowOff>161925</xdr:rowOff>
                  </from>
                  <to>
                    <xdr:col>5</xdr:col>
                    <xdr:colOff>485775</xdr:colOff>
                    <xdr:row>35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35" r:id="rId41" name="Option Button 39">
              <controlPr defaultSize="0" autoFill="0" autoLine="0" autoPict="0">
                <anchor moveWithCells="1">
                  <from>
                    <xdr:col>4</xdr:col>
                    <xdr:colOff>276225</xdr:colOff>
                    <xdr:row>35</xdr:row>
                    <xdr:rowOff>133350</xdr:rowOff>
                  </from>
                  <to>
                    <xdr:col>5</xdr:col>
                    <xdr:colOff>485775</xdr:colOff>
                    <xdr:row>37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36" r:id="rId42" name="Option Button 40">
              <controlPr defaultSize="0" autoFill="0" autoLine="0" autoPict="0">
                <anchor moveWithCells="1">
                  <from>
                    <xdr:col>4</xdr:col>
                    <xdr:colOff>276225</xdr:colOff>
                    <xdr:row>37</xdr:row>
                    <xdr:rowOff>104775</xdr:rowOff>
                  </from>
                  <to>
                    <xdr:col>5</xdr:col>
                    <xdr:colOff>485775</xdr:colOff>
                    <xdr:row>39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37" r:id="rId43" name="Option Button 41">
              <controlPr defaultSize="0" autoFill="0" autoLine="0" autoPict="0">
                <anchor moveWithCells="1">
                  <from>
                    <xdr:col>4</xdr:col>
                    <xdr:colOff>276225</xdr:colOff>
                    <xdr:row>39</xdr:row>
                    <xdr:rowOff>76200</xdr:rowOff>
                  </from>
                  <to>
                    <xdr:col>5</xdr:col>
                    <xdr:colOff>485775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38" r:id="rId44" name="Option Button 42">
              <controlPr defaultSize="0" autoFill="0" autoLine="0" autoPict="0">
                <anchor moveWithCells="1">
                  <from>
                    <xdr:col>4</xdr:col>
                    <xdr:colOff>276225</xdr:colOff>
                    <xdr:row>41</xdr:row>
                    <xdr:rowOff>38100</xdr:rowOff>
                  </from>
                  <to>
                    <xdr:col>5</xdr:col>
                    <xdr:colOff>485775</xdr:colOff>
                    <xdr:row>43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39" r:id="rId45" name="Option Button 43">
              <controlPr defaultSize="0" autoFill="0" autoLine="0" autoPict="0">
                <anchor moveWithCells="1">
                  <from>
                    <xdr:col>4</xdr:col>
                    <xdr:colOff>276225</xdr:colOff>
                    <xdr:row>43</xdr:row>
                    <xdr:rowOff>9525</xdr:rowOff>
                  </from>
                  <to>
                    <xdr:col>5</xdr:col>
                    <xdr:colOff>485775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40" r:id="rId46" name="Option Button 44">
              <controlPr defaultSize="0" autoFill="0" autoLine="0" autoPict="0">
                <anchor moveWithCells="1">
                  <from>
                    <xdr:col>4</xdr:col>
                    <xdr:colOff>276225</xdr:colOff>
                    <xdr:row>44</xdr:row>
                    <xdr:rowOff>171450</xdr:rowOff>
                  </from>
                  <to>
                    <xdr:col>5</xdr:col>
                    <xdr:colOff>485775</xdr:colOff>
                    <xdr:row>46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41" r:id="rId47" name="Option Button 45">
              <controlPr defaultSize="0" autoFill="0" autoLine="0" autoPict="0">
                <anchor moveWithCells="1">
                  <from>
                    <xdr:col>4</xdr:col>
                    <xdr:colOff>276225</xdr:colOff>
                    <xdr:row>46</xdr:row>
                    <xdr:rowOff>142875</xdr:rowOff>
                  </from>
                  <to>
                    <xdr:col>5</xdr:col>
                    <xdr:colOff>485775</xdr:colOff>
                    <xdr:row>48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42" r:id="rId48" name="Group Box 46">
              <controlPr defaultSize="0" autoFill="0" autoPict="0">
                <anchor moveWithCells="1">
                  <from>
                    <xdr:col>4</xdr:col>
                    <xdr:colOff>9525</xdr:colOff>
                    <xdr:row>51</xdr:row>
                    <xdr:rowOff>133350</xdr:rowOff>
                  </from>
                  <to>
                    <xdr:col>5</xdr:col>
                    <xdr:colOff>571500</xdr:colOff>
                    <xdr:row>70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43" r:id="rId49" name="Option Button 47">
              <controlPr defaultSize="0" autoFill="0" autoLine="0" autoPict="0">
                <anchor moveWithCells="1">
                  <from>
                    <xdr:col>4</xdr:col>
                    <xdr:colOff>276225</xdr:colOff>
                    <xdr:row>53</xdr:row>
                    <xdr:rowOff>85725</xdr:rowOff>
                  </from>
                  <to>
                    <xdr:col>5</xdr:col>
                    <xdr:colOff>485775</xdr:colOff>
                    <xdr:row>55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44" r:id="rId50" name="Option Button 48">
              <controlPr defaultSize="0" autoFill="0" autoLine="0" autoPict="0">
                <anchor moveWithCells="1">
                  <from>
                    <xdr:col>4</xdr:col>
                    <xdr:colOff>276225</xdr:colOff>
                    <xdr:row>55</xdr:row>
                    <xdr:rowOff>66675</xdr:rowOff>
                  </from>
                  <to>
                    <xdr:col>5</xdr:col>
                    <xdr:colOff>485775</xdr:colOff>
                    <xdr:row>57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45" r:id="rId51" name="Option Button 49">
              <controlPr defaultSize="0" autoFill="0" autoLine="0" autoPict="0">
                <anchor moveWithCells="1">
                  <from>
                    <xdr:col>4</xdr:col>
                    <xdr:colOff>276225</xdr:colOff>
                    <xdr:row>57</xdr:row>
                    <xdr:rowOff>47625</xdr:rowOff>
                  </from>
                  <to>
                    <xdr:col>5</xdr:col>
                    <xdr:colOff>485775</xdr:colOff>
                    <xdr:row>59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46" r:id="rId52" name="Option Button 50">
              <controlPr defaultSize="0" autoFill="0" autoLine="0" autoPict="0">
                <anchor moveWithCells="1">
                  <from>
                    <xdr:col>4</xdr:col>
                    <xdr:colOff>276225</xdr:colOff>
                    <xdr:row>59</xdr:row>
                    <xdr:rowOff>38100</xdr:rowOff>
                  </from>
                  <to>
                    <xdr:col>5</xdr:col>
                    <xdr:colOff>485775</xdr:colOff>
                    <xdr:row>61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47" r:id="rId53" name="Option Button 51">
              <controlPr defaultSize="0" autoFill="0" autoLine="0" autoPict="0">
                <anchor moveWithCells="1">
                  <from>
                    <xdr:col>4</xdr:col>
                    <xdr:colOff>276225</xdr:colOff>
                    <xdr:row>61</xdr:row>
                    <xdr:rowOff>19050</xdr:rowOff>
                  </from>
                  <to>
                    <xdr:col>5</xdr:col>
                    <xdr:colOff>485775</xdr:colOff>
                    <xdr:row>63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48" r:id="rId54" name="Option Button 52">
              <controlPr defaultSize="0" autoFill="0" autoLine="0" autoPict="0">
                <anchor moveWithCells="1">
                  <from>
                    <xdr:col>4</xdr:col>
                    <xdr:colOff>276225</xdr:colOff>
                    <xdr:row>63</xdr:row>
                    <xdr:rowOff>0</xdr:rowOff>
                  </from>
                  <to>
                    <xdr:col>5</xdr:col>
                    <xdr:colOff>485775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49" r:id="rId55" name="Option Button 53">
              <controlPr defaultSize="0" autoFill="0" autoLine="0" autoPict="0">
                <anchor moveWithCells="1">
                  <from>
                    <xdr:col>4</xdr:col>
                    <xdr:colOff>276225</xdr:colOff>
                    <xdr:row>64</xdr:row>
                    <xdr:rowOff>180975</xdr:rowOff>
                  </from>
                  <to>
                    <xdr:col>5</xdr:col>
                    <xdr:colOff>485775</xdr:colOff>
                    <xdr:row>67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50" r:id="rId56" name="Option Button 54">
              <controlPr defaultSize="0" autoFill="0" autoLine="0" autoPict="0">
                <anchor moveWithCells="1">
                  <from>
                    <xdr:col>4</xdr:col>
                    <xdr:colOff>276225</xdr:colOff>
                    <xdr:row>66</xdr:row>
                    <xdr:rowOff>161925</xdr:rowOff>
                  </from>
                  <to>
                    <xdr:col>5</xdr:col>
                    <xdr:colOff>485775</xdr:colOff>
                    <xdr:row>68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51" r:id="rId57" name="Check Box 55">
              <controlPr defaultSize="0" autoFill="0" autoLine="0" autoPict="0">
                <anchor moveWithCells="1">
                  <from>
                    <xdr:col>9</xdr:col>
                    <xdr:colOff>114300</xdr:colOff>
                    <xdr:row>13</xdr:row>
                    <xdr:rowOff>161925</xdr:rowOff>
                  </from>
                  <to>
                    <xdr:col>9</xdr:col>
                    <xdr:colOff>323850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52" r:id="rId58" name="Check Box 56">
              <controlPr defaultSize="0" autoFill="0" autoLine="0" autoPict="0">
                <anchor moveWithCells="1">
                  <from>
                    <xdr:col>9</xdr:col>
                    <xdr:colOff>114300</xdr:colOff>
                    <xdr:row>14</xdr:row>
                    <xdr:rowOff>161925</xdr:rowOff>
                  </from>
                  <to>
                    <xdr:col>9</xdr:col>
                    <xdr:colOff>323850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54" r:id="rId59" name="Check Box 58">
              <controlPr defaultSize="0" autoFill="0" autoLine="0" autoPict="0">
                <anchor moveWithCells="1">
                  <from>
                    <xdr:col>9</xdr:col>
                    <xdr:colOff>114300</xdr:colOff>
                    <xdr:row>23</xdr:row>
                    <xdr:rowOff>161925</xdr:rowOff>
                  </from>
                  <to>
                    <xdr:col>9</xdr:col>
                    <xdr:colOff>323850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53" r:id="rId60" name="Check Box 57">
              <controlPr defaultSize="0" autoFill="0" autoLine="0" autoPict="0">
                <anchor moveWithCells="1">
                  <from>
                    <xdr:col>9</xdr:col>
                    <xdr:colOff>114300</xdr:colOff>
                    <xdr:row>15</xdr:row>
                    <xdr:rowOff>161925</xdr:rowOff>
                  </from>
                  <to>
                    <xdr:col>9</xdr:col>
                    <xdr:colOff>323850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55" r:id="rId61" name="Check Box 59">
              <controlPr defaultSize="0" autoFill="0" autoLine="0" autoPict="0">
                <anchor moveWithCells="1">
                  <from>
                    <xdr:col>9</xdr:col>
                    <xdr:colOff>66675</xdr:colOff>
                    <xdr:row>32</xdr:row>
                    <xdr:rowOff>171450</xdr:rowOff>
                  </from>
                  <to>
                    <xdr:col>9</xdr:col>
                    <xdr:colOff>276225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56" r:id="rId62" name="Check Box 60">
              <controlPr defaultSize="0" autoFill="0" autoLine="0" autoPict="0">
                <anchor moveWithCells="1">
                  <from>
                    <xdr:col>9</xdr:col>
                    <xdr:colOff>66675</xdr:colOff>
                    <xdr:row>33</xdr:row>
                    <xdr:rowOff>190500</xdr:rowOff>
                  </from>
                  <to>
                    <xdr:col>9</xdr:col>
                    <xdr:colOff>276225</xdr:colOff>
                    <xdr:row>35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57" r:id="rId63" name="Check Box 61">
              <controlPr defaultSize="0" autoFill="0" autoLine="0" autoPict="0">
                <anchor moveWithCells="1">
                  <from>
                    <xdr:col>9</xdr:col>
                    <xdr:colOff>66675</xdr:colOff>
                    <xdr:row>41</xdr:row>
                    <xdr:rowOff>9525</xdr:rowOff>
                  </from>
                  <to>
                    <xdr:col>9</xdr:col>
                    <xdr:colOff>276225</xdr:colOff>
                    <xdr:row>42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58" r:id="rId64" name="Check Box 62">
              <controlPr defaultSize="0" autoFill="0" autoLine="0" autoPict="0">
                <anchor moveWithCells="1">
                  <from>
                    <xdr:col>9</xdr:col>
                    <xdr:colOff>66675</xdr:colOff>
                    <xdr:row>42</xdr:row>
                    <xdr:rowOff>28575</xdr:rowOff>
                  </from>
                  <to>
                    <xdr:col>9</xdr:col>
                    <xdr:colOff>276225</xdr:colOff>
                    <xdr:row>43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60" r:id="rId65" name="Check Box 64">
              <controlPr defaultSize="0" autoFill="0" autoLine="0" autoPict="0">
                <anchor moveWithCells="1">
                  <from>
                    <xdr:col>9</xdr:col>
                    <xdr:colOff>38100</xdr:colOff>
                    <xdr:row>51</xdr:row>
                    <xdr:rowOff>161925</xdr:rowOff>
                  </from>
                  <to>
                    <xdr:col>9</xdr:col>
                    <xdr:colOff>247650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61" r:id="rId66" name="Check Box 65">
              <controlPr defaultSize="0" autoFill="0" autoLine="0" autoPict="0">
                <anchor moveWithCells="1">
                  <from>
                    <xdr:col>9</xdr:col>
                    <xdr:colOff>38100</xdr:colOff>
                    <xdr:row>52</xdr:row>
                    <xdr:rowOff>161925</xdr:rowOff>
                  </from>
                  <to>
                    <xdr:col>9</xdr:col>
                    <xdr:colOff>247650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62" r:id="rId67" name="Check Box 66">
              <controlPr defaultSize="0" autoFill="0" autoLine="0" autoPict="0">
                <anchor moveWithCells="1">
                  <from>
                    <xdr:col>9</xdr:col>
                    <xdr:colOff>38100</xdr:colOff>
                    <xdr:row>53</xdr:row>
                    <xdr:rowOff>161925</xdr:rowOff>
                  </from>
                  <to>
                    <xdr:col>9</xdr:col>
                    <xdr:colOff>247650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65" r:id="rId68" name="Check Box 69">
              <controlPr defaultSize="0" autoFill="0" autoLine="0" autoPict="0">
                <anchor moveWithCells="1">
                  <from>
                    <xdr:col>9</xdr:col>
                    <xdr:colOff>114300</xdr:colOff>
                    <xdr:row>24</xdr:row>
                    <xdr:rowOff>161925</xdr:rowOff>
                  </from>
                  <to>
                    <xdr:col>11</xdr:col>
                    <xdr:colOff>19050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66" r:id="rId69" name="Check Box 70">
              <controlPr defaultSize="0" autoFill="0" autoLine="0" autoPict="0">
                <anchor moveWithCells="1">
                  <from>
                    <xdr:col>9</xdr:col>
                    <xdr:colOff>114300</xdr:colOff>
                    <xdr:row>17</xdr:row>
                    <xdr:rowOff>161925</xdr:rowOff>
                  </from>
                  <to>
                    <xdr:col>9</xdr:col>
                    <xdr:colOff>323850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67" r:id="rId70" name="Check Box 71">
              <controlPr defaultSize="0" autoFill="0" autoLine="0" autoPict="0">
                <anchor moveWithCells="1">
                  <from>
                    <xdr:col>9</xdr:col>
                    <xdr:colOff>114300</xdr:colOff>
                    <xdr:row>16</xdr:row>
                    <xdr:rowOff>161925</xdr:rowOff>
                  </from>
                  <to>
                    <xdr:col>9</xdr:col>
                    <xdr:colOff>323850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68" r:id="rId71" name="Check Box 72">
              <controlPr defaultSize="0" autoFill="0" autoLine="0" autoPict="0">
                <anchor moveWithCells="1">
                  <from>
                    <xdr:col>9</xdr:col>
                    <xdr:colOff>114300</xdr:colOff>
                    <xdr:row>18</xdr:row>
                    <xdr:rowOff>161925</xdr:rowOff>
                  </from>
                  <to>
                    <xdr:col>9</xdr:col>
                    <xdr:colOff>323850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69" r:id="rId72" name="Check Box 73">
              <controlPr defaultSize="0" autoFill="0" autoLine="0" autoPict="0">
                <anchor moveWithCells="1">
                  <from>
                    <xdr:col>9</xdr:col>
                    <xdr:colOff>114300</xdr:colOff>
                    <xdr:row>19</xdr:row>
                    <xdr:rowOff>161925</xdr:rowOff>
                  </from>
                  <to>
                    <xdr:col>9</xdr:col>
                    <xdr:colOff>323850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70" r:id="rId73" name="Check Box 74">
              <controlPr defaultSize="0" autoFill="0" autoLine="0" autoPict="0">
                <anchor moveWithCells="1">
                  <from>
                    <xdr:col>9</xdr:col>
                    <xdr:colOff>114300</xdr:colOff>
                    <xdr:row>21</xdr:row>
                    <xdr:rowOff>161925</xdr:rowOff>
                  </from>
                  <to>
                    <xdr:col>9</xdr:col>
                    <xdr:colOff>323850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71" r:id="rId74" name="Check Box 75">
              <controlPr defaultSize="0" autoFill="0" autoLine="0" autoPict="0">
                <anchor moveWithCells="1">
                  <from>
                    <xdr:col>9</xdr:col>
                    <xdr:colOff>114300</xdr:colOff>
                    <xdr:row>20</xdr:row>
                    <xdr:rowOff>161925</xdr:rowOff>
                  </from>
                  <to>
                    <xdr:col>9</xdr:col>
                    <xdr:colOff>323850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72" r:id="rId75" name="Check Box 76">
              <controlPr defaultSize="0" autoFill="0" autoLine="0" autoPict="0">
                <anchor moveWithCells="1">
                  <from>
                    <xdr:col>9</xdr:col>
                    <xdr:colOff>114300</xdr:colOff>
                    <xdr:row>22</xdr:row>
                    <xdr:rowOff>161925</xdr:rowOff>
                  </from>
                  <to>
                    <xdr:col>9</xdr:col>
                    <xdr:colOff>323850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73" r:id="rId76" name="Check Box 77">
              <controlPr defaultSize="0" autoFill="0" autoLine="0" autoPict="0">
                <anchor moveWithCells="1">
                  <from>
                    <xdr:col>9</xdr:col>
                    <xdr:colOff>114300</xdr:colOff>
                    <xdr:row>25</xdr:row>
                    <xdr:rowOff>161925</xdr:rowOff>
                  </from>
                  <to>
                    <xdr:col>9</xdr:col>
                    <xdr:colOff>323850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74" r:id="rId77" name="Check Box 78">
              <controlPr defaultSize="0" autoFill="0" autoLine="0" autoPict="0">
                <anchor moveWithCells="1">
                  <from>
                    <xdr:col>9</xdr:col>
                    <xdr:colOff>114300</xdr:colOff>
                    <xdr:row>26</xdr:row>
                    <xdr:rowOff>161925</xdr:rowOff>
                  </from>
                  <to>
                    <xdr:col>9</xdr:col>
                    <xdr:colOff>323850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75" r:id="rId78" name="Check Box 79">
              <controlPr defaultSize="0" autoFill="0" autoLine="0" autoPict="0">
                <anchor moveWithCells="1">
                  <from>
                    <xdr:col>9</xdr:col>
                    <xdr:colOff>114300</xdr:colOff>
                    <xdr:row>27</xdr:row>
                    <xdr:rowOff>161925</xdr:rowOff>
                  </from>
                  <to>
                    <xdr:col>9</xdr:col>
                    <xdr:colOff>323850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77" r:id="rId79" name="Check Box 81">
              <controlPr defaultSize="0" autoFill="0" autoLine="0" autoPict="0">
                <anchor moveWithCells="1">
                  <from>
                    <xdr:col>9</xdr:col>
                    <xdr:colOff>66675</xdr:colOff>
                    <xdr:row>35</xdr:row>
                    <xdr:rowOff>0</xdr:rowOff>
                  </from>
                  <to>
                    <xdr:col>9</xdr:col>
                    <xdr:colOff>276225</xdr:colOff>
                    <xdr:row>36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78" r:id="rId80" name="Check Box 82">
              <controlPr defaultSize="0" autoFill="0" autoLine="0" autoPict="0">
                <anchor moveWithCells="1">
                  <from>
                    <xdr:col>9</xdr:col>
                    <xdr:colOff>66675</xdr:colOff>
                    <xdr:row>36</xdr:row>
                    <xdr:rowOff>0</xdr:rowOff>
                  </from>
                  <to>
                    <xdr:col>9</xdr:col>
                    <xdr:colOff>276225</xdr:colOff>
                    <xdr:row>37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79" r:id="rId81" name="Check Box 83">
              <controlPr defaultSize="0" autoFill="0" autoLine="0" autoPict="0">
                <anchor moveWithCells="1">
                  <from>
                    <xdr:col>9</xdr:col>
                    <xdr:colOff>66675</xdr:colOff>
                    <xdr:row>37</xdr:row>
                    <xdr:rowOff>0</xdr:rowOff>
                  </from>
                  <to>
                    <xdr:col>9</xdr:col>
                    <xdr:colOff>276225</xdr:colOff>
                    <xdr:row>38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80" r:id="rId82" name="Check Box 84">
              <controlPr defaultSize="0" autoFill="0" autoLine="0" autoPict="0">
                <anchor moveWithCells="1">
                  <from>
                    <xdr:col>9</xdr:col>
                    <xdr:colOff>66675</xdr:colOff>
                    <xdr:row>38</xdr:row>
                    <xdr:rowOff>0</xdr:rowOff>
                  </from>
                  <to>
                    <xdr:col>9</xdr:col>
                    <xdr:colOff>276225</xdr:colOff>
                    <xdr:row>39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81" r:id="rId83" name="Check Box 85">
              <controlPr defaultSize="0" autoFill="0" autoLine="0" autoPict="0">
                <anchor moveWithCells="1">
                  <from>
                    <xdr:col>9</xdr:col>
                    <xdr:colOff>66675</xdr:colOff>
                    <xdr:row>39</xdr:row>
                    <xdr:rowOff>0</xdr:rowOff>
                  </from>
                  <to>
                    <xdr:col>9</xdr:col>
                    <xdr:colOff>276225</xdr:colOff>
                    <xdr:row>40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82" r:id="rId84" name="Check Box 86">
              <controlPr defaultSize="0" autoFill="0" autoLine="0" autoPict="0">
                <anchor moveWithCells="1">
                  <from>
                    <xdr:col>9</xdr:col>
                    <xdr:colOff>66675</xdr:colOff>
                    <xdr:row>40</xdr:row>
                    <xdr:rowOff>0</xdr:rowOff>
                  </from>
                  <to>
                    <xdr:col>9</xdr:col>
                    <xdr:colOff>276225</xdr:colOff>
                    <xdr:row>41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87" r:id="rId85" name="Check Box 91">
              <controlPr defaultSize="0" autoFill="0" autoLine="0" autoPict="0">
                <anchor moveWithCells="1">
                  <from>
                    <xdr:col>9</xdr:col>
                    <xdr:colOff>66675</xdr:colOff>
                    <xdr:row>43</xdr:row>
                    <xdr:rowOff>28575</xdr:rowOff>
                  </from>
                  <to>
                    <xdr:col>9</xdr:col>
                    <xdr:colOff>276225</xdr:colOff>
                    <xdr:row>44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90" r:id="rId86" name="Check Box 94">
              <controlPr defaultSize="0" autoFill="0" autoLine="0" autoPict="0">
                <anchor moveWithCells="1">
                  <from>
                    <xdr:col>9</xdr:col>
                    <xdr:colOff>66675</xdr:colOff>
                    <xdr:row>44</xdr:row>
                    <xdr:rowOff>28575</xdr:rowOff>
                  </from>
                  <to>
                    <xdr:col>9</xdr:col>
                    <xdr:colOff>276225</xdr:colOff>
                    <xdr:row>45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91" r:id="rId87" name="Check Box 95">
              <controlPr defaultSize="0" autoFill="0" autoLine="0" autoPict="0">
                <anchor moveWithCells="1">
                  <from>
                    <xdr:col>9</xdr:col>
                    <xdr:colOff>66675</xdr:colOff>
                    <xdr:row>45</xdr:row>
                    <xdr:rowOff>28575</xdr:rowOff>
                  </from>
                  <to>
                    <xdr:col>9</xdr:col>
                    <xdr:colOff>276225</xdr:colOff>
                    <xdr:row>46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92" r:id="rId88" name="Check Box 96">
              <controlPr defaultSize="0" autoFill="0" autoLine="0" autoPict="0">
                <anchor moveWithCells="1">
                  <from>
                    <xdr:col>9</xdr:col>
                    <xdr:colOff>66675</xdr:colOff>
                    <xdr:row>46</xdr:row>
                    <xdr:rowOff>28575</xdr:rowOff>
                  </from>
                  <to>
                    <xdr:col>9</xdr:col>
                    <xdr:colOff>276225</xdr:colOff>
                    <xdr:row>47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94" r:id="rId89" name="Check Box 98">
              <controlPr defaultSize="0" autoFill="0" autoLine="0" autoPict="0">
                <anchor moveWithCells="1">
                  <from>
                    <xdr:col>9</xdr:col>
                    <xdr:colOff>38100</xdr:colOff>
                    <xdr:row>55</xdr:row>
                    <xdr:rowOff>161925</xdr:rowOff>
                  </from>
                  <to>
                    <xdr:col>9</xdr:col>
                    <xdr:colOff>247650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95" r:id="rId90" name="Check Box 99">
              <controlPr defaultSize="0" autoFill="0" autoLine="0" autoPict="0">
                <anchor moveWithCells="1">
                  <from>
                    <xdr:col>9</xdr:col>
                    <xdr:colOff>38100</xdr:colOff>
                    <xdr:row>54</xdr:row>
                    <xdr:rowOff>161925</xdr:rowOff>
                  </from>
                  <to>
                    <xdr:col>9</xdr:col>
                    <xdr:colOff>247650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96" r:id="rId91" name="Check Box 100">
              <controlPr defaultSize="0" autoFill="0" autoLine="0" autoPict="0">
                <anchor moveWithCells="1">
                  <from>
                    <xdr:col>9</xdr:col>
                    <xdr:colOff>38100</xdr:colOff>
                    <xdr:row>56</xdr:row>
                    <xdr:rowOff>161925</xdr:rowOff>
                  </from>
                  <to>
                    <xdr:col>9</xdr:col>
                    <xdr:colOff>247650</xdr:colOff>
                    <xdr:row>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97" r:id="rId92" name="Check Box 101">
              <controlPr defaultSize="0" autoFill="0" autoLine="0" autoPict="0">
                <anchor moveWithCells="1">
                  <from>
                    <xdr:col>9</xdr:col>
                    <xdr:colOff>38100</xdr:colOff>
                    <xdr:row>57</xdr:row>
                    <xdr:rowOff>161925</xdr:rowOff>
                  </from>
                  <to>
                    <xdr:col>9</xdr:col>
                    <xdr:colOff>247650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98" r:id="rId93" name="Check Box 102">
              <controlPr defaultSize="0" autoFill="0" autoLine="0" autoPict="0">
                <anchor moveWithCells="1">
                  <from>
                    <xdr:col>9</xdr:col>
                    <xdr:colOff>38100</xdr:colOff>
                    <xdr:row>58</xdr:row>
                    <xdr:rowOff>161925</xdr:rowOff>
                  </from>
                  <to>
                    <xdr:col>9</xdr:col>
                    <xdr:colOff>247650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0999" r:id="rId94" name="Check Box 103">
              <controlPr defaultSize="0" autoFill="0" autoLine="0" autoPict="0">
                <anchor moveWithCells="1">
                  <from>
                    <xdr:col>9</xdr:col>
                    <xdr:colOff>38100</xdr:colOff>
                    <xdr:row>59</xdr:row>
                    <xdr:rowOff>161925</xdr:rowOff>
                  </from>
                  <to>
                    <xdr:col>9</xdr:col>
                    <xdr:colOff>247650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000" r:id="rId95" name="Check Box 104">
              <controlPr defaultSize="0" autoFill="0" autoLine="0" autoPict="0">
                <anchor moveWithCells="1">
                  <from>
                    <xdr:col>9</xdr:col>
                    <xdr:colOff>38100</xdr:colOff>
                    <xdr:row>60</xdr:row>
                    <xdr:rowOff>161925</xdr:rowOff>
                  </from>
                  <to>
                    <xdr:col>9</xdr:col>
                    <xdr:colOff>247650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001" r:id="rId96" name="Check Box 105">
              <controlPr defaultSize="0" autoFill="0" autoLine="0" autoPict="0">
                <anchor moveWithCells="1">
                  <from>
                    <xdr:col>9</xdr:col>
                    <xdr:colOff>38100</xdr:colOff>
                    <xdr:row>61</xdr:row>
                    <xdr:rowOff>161925</xdr:rowOff>
                  </from>
                  <to>
                    <xdr:col>9</xdr:col>
                    <xdr:colOff>247650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002" r:id="rId97" name="Check Box 106">
              <controlPr defaultSize="0" autoFill="0" autoLine="0" autoPict="0">
                <anchor moveWithCells="1">
                  <from>
                    <xdr:col>9</xdr:col>
                    <xdr:colOff>38100</xdr:colOff>
                    <xdr:row>62</xdr:row>
                    <xdr:rowOff>161925</xdr:rowOff>
                  </from>
                  <to>
                    <xdr:col>9</xdr:col>
                    <xdr:colOff>247650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003" r:id="rId98" name="Check Box 107">
              <controlPr defaultSize="0" autoFill="0" autoLine="0" autoPict="0">
                <anchor moveWithCells="1">
                  <from>
                    <xdr:col>9</xdr:col>
                    <xdr:colOff>38100</xdr:colOff>
                    <xdr:row>63</xdr:row>
                    <xdr:rowOff>161925</xdr:rowOff>
                  </from>
                  <to>
                    <xdr:col>9</xdr:col>
                    <xdr:colOff>247650</xdr:colOff>
                    <xdr:row>65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004" r:id="rId99" name="Check Box 108">
              <controlPr defaultSize="0" autoFill="0" autoLine="0" autoPict="0">
                <anchor moveWithCells="1">
                  <from>
                    <xdr:col>9</xdr:col>
                    <xdr:colOff>38100</xdr:colOff>
                    <xdr:row>65</xdr:row>
                    <xdr:rowOff>161925</xdr:rowOff>
                  </from>
                  <to>
                    <xdr:col>9</xdr:col>
                    <xdr:colOff>247650</xdr:colOff>
                    <xdr:row>67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005" r:id="rId100" name="Check Box 109">
              <controlPr defaultSize="0" autoFill="0" autoLine="0" autoPict="0">
                <anchor moveWithCells="1">
                  <from>
                    <xdr:col>9</xdr:col>
                    <xdr:colOff>38100</xdr:colOff>
                    <xdr:row>64</xdr:row>
                    <xdr:rowOff>161925</xdr:rowOff>
                  </from>
                  <to>
                    <xdr:col>9</xdr:col>
                    <xdr:colOff>247650</xdr:colOff>
                    <xdr:row>66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006" r:id="rId101" name="Check Box 110">
              <controlPr defaultSize="0" autoFill="0" autoLine="0" autoPict="0">
                <anchor moveWithCells="1">
                  <from>
                    <xdr:col>9</xdr:col>
                    <xdr:colOff>38100</xdr:colOff>
                    <xdr:row>66</xdr:row>
                    <xdr:rowOff>161925</xdr:rowOff>
                  </from>
                  <to>
                    <xdr:col>9</xdr:col>
                    <xdr:colOff>247650</xdr:colOff>
                    <xdr:row>68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007" r:id="rId102" name="Check Box 111">
              <controlPr defaultSize="0" autoFill="0" autoLine="0" autoPict="0">
                <anchor moveWithCells="1">
                  <from>
                    <xdr:col>9</xdr:col>
                    <xdr:colOff>66675</xdr:colOff>
                    <xdr:row>47</xdr:row>
                    <xdr:rowOff>28575</xdr:rowOff>
                  </from>
                  <to>
                    <xdr:col>9</xdr:col>
                    <xdr:colOff>276225</xdr:colOff>
                    <xdr:row>48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FA4AE-5BFD-461D-BECC-B31690D3496D}">
  <sheetPr codeName="Sheet11"/>
  <dimension ref="B7:AI86"/>
  <sheetViews>
    <sheetView showGridLines="0" showRowColHeaders="0" zoomScale="85" zoomScaleNormal="85" workbookViewId="0"/>
  </sheetViews>
  <sheetFormatPr defaultColWidth="9.140625" defaultRowHeight="15" outlineLevelRow="1" outlineLevelCol="1" x14ac:dyDescent="0.25"/>
  <cols>
    <col min="1" max="1" width="3.5703125" customWidth="1"/>
    <col min="2" max="3" width="9.140625" customWidth="1"/>
    <col min="4" max="4" width="3.7109375" customWidth="1"/>
    <col min="5" max="6" width="9.140625" customWidth="1"/>
    <col min="7" max="7" width="3.42578125" customWidth="1"/>
    <col min="8" max="8" width="1.140625" customWidth="1"/>
    <col min="9" max="9" width="41.140625" bestFit="1" customWidth="1"/>
    <col min="10" max="10" width="5.140625" customWidth="1"/>
    <col min="11" max="11" width="1.28515625" customWidth="1"/>
    <col min="12" max="12" width="61.42578125" customWidth="1"/>
    <col min="13" max="15" width="1.140625" customWidth="1"/>
    <col min="16" max="18" width="9.5703125" hidden="1" customWidth="1" outlineLevel="1"/>
    <col min="19" max="19" width="9.140625" hidden="1" customWidth="1" outlineLevel="1"/>
    <col min="20" max="34" width="10.7109375" hidden="1" customWidth="1" outlineLevel="1"/>
    <col min="35" max="35" width="9.140625" collapsed="1"/>
  </cols>
  <sheetData>
    <row r="7" spans="2:34" ht="30.6" customHeight="1" x14ac:dyDescent="0.25">
      <c r="D7" s="60"/>
      <c r="S7" t="str">
        <f>T7&amp;" - " &amp;U7</f>
        <v xml:space="preserve">062-23 - S’il existe des outils d’assistance à la rédaction dans les tribunaux, quels sont les taux de déploiement et d’utilisation ?  </v>
      </c>
      <c r="T7" s="61" t="str">
        <f>"062-23"</f>
        <v>062-23</v>
      </c>
      <c r="U7" s="61" t="str">
        <f>_xlfn.XLOOKUP('062-23'!T7,'ICT questions 2022'!A:A,'ICT questions 2022'!C:C)</f>
        <v xml:space="preserve">S’il existe des outils d’assistance à la rédaction dans les tribunaux, quels sont les taux de déploiement et d’utilisation ?  </v>
      </c>
    </row>
    <row r="8" spans="2:34" ht="30.6" customHeight="1" x14ac:dyDescent="0.25">
      <c r="D8" s="60"/>
      <c r="S8" t="str">
        <f>T8&amp;" - " &amp;U8</f>
        <v>062-24 - S’il existe des outils d’assistance à la rédaction dans les tribunaux, veuillez préciser leurs fonctionnalités :</v>
      </c>
      <c r="T8" s="61" t="str">
        <f>"062-24"</f>
        <v>062-24</v>
      </c>
      <c r="U8" s="61" t="str">
        <f>_xlfn.XLOOKUP('062-23'!T8,'ICT questions 2022'!A:A,'ICT questions 2022'!C:C)</f>
        <v>S’il existe des outils d’assistance à la rédaction dans les tribunaux, veuillez préciser leurs fonctionnalités :</v>
      </c>
    </row>
    <row r="10" spans="2:34" x14ac:dyDescent="0.25">
      <c r="B10" s="121" t="s">
        <v>1717</v>
      </c>
      <c r="C10" s="121"/>
      <c r="D10" s="44"/>
      <c r="E10" s="121" t="s">
        <v>1718</v>
      </c>
      <c r="F10" s="121"/>
      <c r="G10" s="44"/>
      <c r="H10" s="44"/>
      <c r="I10" t="str">
        <f>_xlfn.XLOOKUP(H62,'ICT questions 2022'!$B:$B,'ICT questions 2022'!$D:$D)</f>
        <v>Fonctionnalités</v>
      </c>
      <c r="J10" s="80"/>
      <c r="K10" s="80"/>
      <c r="L10" s="80"/>
      <c r="M10" s="80"/>
      <c r="N10" s="80"/>
      <c r="O10" s="80"/>
      <c r="P10" s="55" t="s">
        <v>1482</v>
      </c>
      <c r="Q10" s="55" t="s">
        <v>1482</v>
      </c>
      <c r="R10" s="55" t="s">
        <v>1482</v>
      </c>
      <c r="T10" s="123" t="s">
        <v>1486</v>
      </c>
      <c r="U10" s="122" t="s">
        <v>1488</v>
      </c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 t="s">
        <v>1491</v>
      </c>
      <c r="AH10" s="122"/>
    </row>
    <row r="11" spans="2:34" x14ac:dyDescent="0.25">
      <c r="B11" s="7"/>
      <c r="C11" s="7"/>
      <c r="E11" s="7"/>
      <c r="F11" s="7"/>
      <c r="I11" s="7"/>
      <c r="J11" s="7"/>
      <c r="K11" s="7"/>
      <c r="L11" s="7"/>
      <c r="M11" s="7"/>
      <c r="N11" s="7"/>
      <c r="O11" s="7"/>
      <c r="P11" s="55"/>
      <c r="Q11" s="55"/>
      <c r="R11" s="55"/>
      <c r="T11" s="124"/>
      <c r="U11" s="126" t="s">
        <v>1487</v>
      </c>
      <c r="V11" s="128" t="s">
        <v>1459</v>
      </c>
      <c r="W11" s="126" t="s">
        <v>1487</v>
      </c>
      <c r="X11" s="128" t="s">
        <v>1459</v>
      </c>
      <c r="Y11" s="126" t="s">
        <v>1487</v>
      </c>
      <c r="Z11" s="128" t="s">
        <v>1459</v>
      </c>
      <c r="AA11" s="134" t="s">
        <v>1493</v>
      </c>
      <c r="AB11" s="135"/>
      <c r="AC11" s="136"/>
      <c r="AD11" s="137" t="s">
        <v>1494</v>
      </c>
      <c r="AE11" s="138"/>
      <c r="AF11" s="139"/>
      <c r="AG11" s="132" t="s">
        <v>1489</v>
      </c>
      <c r="AH11" s="130" t="s">
        <v>1490</v>
      </c>
    </row>
    <row r="12" spans="2:34" ht="8.25" customHeight="1" x14ac:dyDescent="0.25">
      <c r="P12" s="56"/>
      <c r="Q12" s="56"/>
      <c r="R12" s="56"/>
      <c r="T12" s="125"/>
      <c r="U12" s="127"/>
      <c r="V12" s="129"/>
      <c r="W12" s="127"/>
      <c r="X12" s="129"/>
      <c r="Y12" s="127"/>
      <c r="Z12" s="129"/>
      <c r="AA12" s="22" t="s">
        <v>1492</v>
      </c>
      <c r="AB12" s="22" t="s">
        <v>1441</v>
      </c>
      <c r="AC12" s="22" t="s">
        <v>1495</v>
      </c>
      <c r="AD12" s="11" t="s">
        <v>1492</v>
      </c>
      <c r="AE12" s="11" t="s">
        <v>1441</v>
      </c>
      <c r="AF12" s="11" t="s">
        <v>1495</v>
      </c>
      <c r="AG12" s="133"/>
      <c r="AH12" s="131"/>
    </row>
    <row r="13" spans="2:34" x14ac:dyDescent="0.25">
      <c r="P13" s="56"/>
      <c r="Q13" s="56"/>
      <c r="R13" s="56"/>
      <c r="T13" s="5"/>
      <c r="U13" s="5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</row>
    <row r="14" spans="2:34" x14ac:dyDescent="0.25">
      <c r="I14" s="58" t="s">
        <v>1449</v>
      </c>
      <c r="P14" s="56"/>
      <c r="Q14" s="56"/>
      <c r="R14" s="56"/>
      <c r="U14" s="87" t="s">
        <v>1484</v>
      </c>
      <c r="W14" s="81" t="s">
        <v>1484</v>
      </c>
      <c r="Y14" s="81" t="s">
        <v>1483</v>
      </c>
    </row>
    <row r="15" spans="2:34" x14ac:dyDescent="0.25">
      <c r="H15" s="45"/>
      <c r="I15" s="53" t="str">
        <f t="shared" ref="I15:I21" si="0">I62</f>
        <v>Modèles</v>
      </c>
      <c r="J15" s="46"/>
      <c r="L15" s="35"/>
      <c r="M15" s="35"/>
      <c r="N15" s="35"/>
      <c r="O15" s="35"/>
      <c r="P15" s="66" t="b">
        <v>0</v>
      </c>
      <c r="Q15" s="66"/>
      <c r="R15" s="66"/>
      <c r="T15" s="26" t="s">
        <v>1449</v>
      </c>
      <c r="U15" s="36">
        <f>_xlfn.XLOOKUP(H62,Weights!$F:$F,Weights!$M:$M)</f>
        <v>1</v>
      </c>
      <c r="V15" s="39">
        <f t="shared" ref="V15:V22" si="1">IF(P15,U15, 0)</f>
        <v>0</v>
      </c>
      <c r="W15" s="36"/>
      <c r="X15" s="39">
        <f>IF(Q15,W15, 0)</f>
        <v>0</v>
      </c>
      <c r="Y15" s="36"/>
      <c r="Z15" s="39">
        <f>IF(R15,Y15, 0)</f>
        <v>0</v>
      </c>
      <c r="AA15" s="27"/>
      <c r="AB15" s="27"/>
      <c r="AC15" s="27"/>
      <c r="AD15" s="27"/>
      <c r="AE15" s="27"/>
      <c r="AF15" s="27"/>
      <c r="AG15" s="27"/>
      <c r="AH15" s="28"/>
    </row>
    <row r="16" spans="2:34" x14ac:dyDescent="0.25">
      <c r="H16" s="47"/>
      <c r="I16" s="52" t="str">
        <f t="shared" si="0"/>
        <v>Texte généré automatiquement</v>
      </c>
      <c r="J16" s="48"/>
      <c r="K16" s="51"/>
      <c r="L16" s="35"/>
      <c r="M16" s="35"/>
      <c r="N16" s="35"/>
      <c r="O16" s="35"/>
      <c r="P16" s="66" t="b">
        <v>0</v>
      </c>
      <c r="Q16" s="66"/>
      <c r="R16" s="66"/>
      <c r="T16" s="29"/>
      <c r="U16" s="37">
        <f>_xlfn.XLOOKUP(H63,Weights!$F:$F,Weights!$M:$M)</f>
        <v>1</v>
      </c>
      <c r="V16" s="40">
        <f t="shared" si="1"/>
        <v>0</v>
      </c>
      <c r="W16" s="37"/>
      <c r="X16" s="40">
        <f>IF(Q16,W16, 0)</f>
        <v>0</v>
      </c>
      <c r="Y16" s="37"/>
      <c r="Z16" s="40">
        <f>IF(R16,Y16, 0)</f>
        <v>0</v>
      </c>
      <c r="AA16" s="30"/>
      <c r="AB16" s="30"/>
      <c r="AC16" s="30"/>
      <c r="AD16" s="30"/>
      <c r="AE16" s="30"/>
      <c r="AF16" s="30"/>
      <c r="AG16" s="30"/>
      <c r="AH16" s="31"/>
    </row>
    <row r="17" spans="8:34" x14ac:dyDescent="0.25">
      <c r="H17" s="47"/>
      <c r="I17" s="52" t="str">
        <f t="shared" si="0"/>
        <v>Décision de justice proposée automatiquement</v>
      </c>
      <c r="J17" s="48"/>
      <c r="K17" s="51"/>
      <c r="L17" s="35"/>
      <c r="M17" s="35"/>
      <c r="N17" s="35"/>
      <c r="O17" s="35"/>
      <c r="P17" s="66" t="b">
        <v>0</v>
      </c>
      <c r="Q17" s="66"/>
      <c r="R17" s="66"/>
      <c r="T17" s="29"/>
      <c r="U17" s="37">
        <f>_xlfn.XLOOKUP(H64,Weights!$F:$F,Weights!$M:$M)</f>
        <v>1</v>
      </c>
      <c r="V17" s="40">
        <f t="shared" si="1"/>
        <v>0</v>
      </c>
      <c r="W17" s="37"/>
      <c r="X17" s="40">
        <f>IF(Q17,W17, 0)</f>
        <v>0</v>
      </c>
      <c r="Y17" s="37"/>
      <c r="Z17" s="40">
        <f>IF(R17,Y17, 0)</f>
        <v>0</v>
      </c>
      <c r="AA17" s="30"/>
      <c r="AB17" s="30"/>
      <c r="AC17" s="30"/>
      <c r="AD17" s="30"/>
      <c r="AE17" s="30"/>
      <c r="AF17" s="30"/>
      <c r="AG17" s="30"/>
      <c r="AH17" s="31"/>
    </row>
    <row r="18" spans="8:34" x14ac:dyDescent="0.25">
      <c r="H18" s="47"/>
      <c r="I18" s="52" t="str">
        <f t="shared" si="0"/>
        <v>Conversion automatique de la voix en texte</v>
      </c>
      <c r="J18" s="48"/>
      <c r="K18" s="51"/>
      <c r="L18" s="35"/>
      <c r="M18" s="35"/>
      <c r="N18" s="35"/>
      <c r="O18" s="35"/>
      <c r="P18" s="66" t="b">
        <v>0</v>
      </c>
      <c r="Q18" s="66"/>
      <c r="R18" s="66"/>
      <c r="T18" s="29"/>
      <c r="U18" s="37">
        <f>_xlfn.XLOOKUP(H65,Weights!$F:$F,Weights!$M:$M)</f>
        <v>0.5</v>
      </c>
      <c r="V18" s="40">
        <f t="shared" si="1"/>
        <v>0</v>
      </c>
      <c r="W18" s="37"/>
      <c r="X18" s="40">
        <f>IF(Q18,W18, 0)</f>
        <v>0</v>
      </c>
      <c r="Y18" s="37"/>
      <c r="Z18" s="40">
        <f>IF(R18,Y18, 0)</f>
        <v>0</v>
      </c>
      <c r="AA18" s="30"/>
      <c r="AB18" s="30"/>
      <c r="AC18" s="30"/>
      <c r="AD18" s="30"/>
      <c r="AE18" s="30"/>
      <c r="AF18" s="30"/>
      <c r="AG18" s="30"/>
      <c r="AH18" s="31"/>
    </row>
    <row r="19" spans="8:34" x14ac:dyDescent="0.25">
      <c r="H19" s="47"/>
      <c r="I19" s="52" t="str">
        <f t="shared" si="0"/>
        <v>Signature électronique</v>
      </c>
      <c r="J19" s="48"/>
      <c r="K19" s="51"/>
      <c r="L19" s="35"/>
      <c r="M19" s="35"/>
      <c r="N19" s="35"/>
      <c r="O19" s="35"/>
      <c r="P19" s="66" t="b">
        <v>0</v>
      </c>
      <c r="Q19" s="66"/>
      <c r="R19" s="66"/>
      <c r="T19" s="29"/>
      <c r="U19" s="37">
        <f>_xlfn.XLOOKUP(H66,Weights!$F:$F,Weights!$M:$M)</f>
        <v>0.5</v>
      </c>
      <c r="V19" s="40">
        <f t="shared" si="1"/>
        <v>0</v>
      </c>
      <c r="W19" s="37"/>
      <c r="X19" s="40">
        <f>IF(Q19,W19, 0)</f>
        <v>0</v>
      </c>
      <c r="Y19" s="37"/>
      <c r="Z19" s="40"/>
      <c r="AA19" s="30"/>
      <c r="AB19" s="30"/>
      <c r="AC19" s="30"/>
      <c r="AD19" s="30"/>
      <c r="AE19" s="30"/>
      <c r="AF19" s="30"/>
      <c r="AG19" s="30"/>
      <c r="AH19" s="31"/>
    </row>
    <row r="20" spans="8:34" x14ac:dyDescent="0.25">
      <c r="H20" s="47"/>
      <c r="I20" s="52" t="str">
        <f t="shared" si="0"/>
        <v>Autre fonctionnalité particulière, veuillez préciser</v>
      </c>
      <c r="J20" s="48"/>
      <c r="K20" s="51"/>
      <c r="L20" s="35"/>
      <c r="M20" s="35"/>
      <c r="N20" s="35"/>
      <c r="O20" s="35"/>
      <c r="P20" s="66" t="b">
        <v>0</v>
      </c>
      <c r="Q20" s="66"/>
      <c r="R20" s="66"/>
      <c r="T20" s="29"/>
      <c r="U20" s="37">
        <f>_xlfn.XLOOKUP(H67,Weights!$F:$F,Weights!$M:$M)</f>
        <v>0.5</v>
      </c>
      <c r="V20" s="40">
        <f t="shared" si="1"/>
        <v>0</v>
      </c>
      <c r="W20" s="37"/>
      <c r="X20" s="41"/>
      <c r="Y20" s="37"/>
      <c r="Z20" s="40"/>
      <c r="AA20" s="30"/>
      <c r="AB20" s="30"/>
      <c r="AC20" s="30"/>
      <c r="AD20" s="30"/>
      <c r="AE20" s="30"/>
      <c r="AF20" s="30"/>
      <c r="AG20" s="30"/>
      <c r="AH20" s="31"/>
    </row>
    <row r="21" spans="8:34" x14ac:dyDescent="0.25">
      <c r="H21" s="47"/>
      <c r="I21" s="52" t="str">
        <f t="shared" si="0"/>
        <v>NAP – il n’existe pas d’outils d’assistance à la rédaction</v>
      </c>
      <c r="J21" s="48"/>
      <c r="K21" s="51"/>
      <c r="L21" s="35"/>
      <c r="M21" s="35"/>
      <c r="N21" s="35"/>
      <c r="O21" s="35"/>
      <c r="P21" s="66" t="b">
        <v>0</v>
      </c>
      <c r="Q21" s="66"/>
      <c r="R21" s="66"/>
      <c r="T21" s="29"/>
      <c r="U21" s="37">
        <f>_xlfn.XLOOKUP(H68,Weights!$F:$F,Weights!$M:$M)</f>
        <v>0</v>
      </c>
      <c r="V21" s="40">
        <f t="shared" si="1"/>
        <v>0</v>
      </c>
      <c r="W21" s="37"/>
      <c r="X21" s="41"/>
      <c r="Y21" s="37"/>
      <c r="Z21" s="40"/>
      <c r="AA21" s="30"/>
      <c r="AB21" s="30"/>
      <c r="AC21" s="30"/>
      <c r="AD21" s="30"/>
      <c r="AE21" s="30"/>
      <c r="AF21" s="30"/>
      <c r="AG21" s="30"/>
      <c r="AH21" s="31"/>
    </row>
    <row r="22" spans="8:34" x14ac:dyDescent="0.25">
      <c r="H22" s="47"/>
      <c r="I22" s="52" t="s">
        <v>1457</v>
      </c>
      <c r="J22" s="48"/>
      <c r="K22" s="51"/>
      <c r="L22" s="35"/>
      <c r="M22" s="35"/>
      <c r="N22" s="35"/>
      <c r="O22" s="35"/>
      <c r="P22" s="66" t="b">
        <v>0</v>
      </c>
      <c r="Q22" s="66"/>
      <c r="R22" s="66"/>
      <c r="T22" s="29"/>
      <c r="U22" s="69">
        <v>0</v>
      </c>
      <c r="V22" s="40">
        <f t="shared" si="1"/>
        <v>0</v>
      </c>
      <c r="W22" s="37"/>
      <c r="X22" s="41"/>
      <c r="Y22" s="37"/>
      <c r="Z22" s="40"/>
      <c r="AA22" s="30"/>
      <c r="AB22" s="30"/>
      <c r="AC22" s="30"/>
      <c r="AD22" s="30"/>
      <c r="AE22" s="30"/>
      <c r="AF22" s="30"/>
      <c r="AG22" s="30"/>
      <c r="AH22" s="31"/>
    </row>
    <row r="23" spans="8:34" x14ac:dyDescent="0.25">
      <c r="H23" s="49"/>
      <c r="I23" s="54"/>
      <c r="J23" s="50"/>
      <c r="K23" s="51"/>
      <c r="L23" s="35"/>
      <c r="M23" s="35"/>
      <c r="N23" s="35"/>
      <c r="O23" s="35"/>
      <c r="P23" s="56"/>
      <c r="Q23" s="66"/>
      <c r="R23" s="66"/>
      <c r="T23" s="32"/>
      <c r="U23" s="38">
        <f>IF(U14="MAX", MAX(U15:U21), IF(U14="SUM", SUM(U15:U21), "ERROR"))</f>
        <v>4.5</v>
      </c>
      <c r="V23" s="42">
        <f>IF(U14="MAX", MAX(V15:V21), IF(U14="SUM", SUM(V15:V21), "ERROR"))</f>
        <v>0</v>
      </c>
      <c r="W23" s="38">
        <f>IF(W14="MAX", MAX(W15:W21), IF(W14="SUM", SUM(W15:W21), "ERROR"))</f>
        <v>0</v>
      </c>
      <c r="X23" s="42">
        <f>IF(W14="MAX", MAX(X15:X21), IF(W14="SUM", SUM(X15:X21), "ERROR"))</f>
        <v>0</v>
      </c>
      <c r="Y23" s="38">
        <f>IF(Y14="MAX", MAX(Y15:Y21), IF(Y14="SUM", SUM(Y15:Y21), "ERROR"))</f>
        <v>0</v>
      </c>
      <c r="Z23" s="42">
        <f>IF(Y14="MAX", MAX(Z15:Z21), IF(Y14="SUM", SUM(Z15:Z21), "ERROR"))</f>
        <v>0</v>
      </c>
      <c r="AA23" s="33"/>
      <c r="AB23" s="33"/>
      <c r="AC23" s="33"/>
      <c r="AD23" s="33"/>
      <c r="AE23" s="33"/>
      <c r="AF23" s="33"/>
      <c r="AG23" s="33"/>
      <c r="AH23" s="34"/>
    </row>
    <row r="24" spans="8:34" x14ac:dyDescent="0.25">
      <c r="I24" s="51"/>
      <c r="J24" s="51"/>
      <c r="K24" s="51"/>
      <c r="L24" s="35"/>
      <c r="M24" s="35"/>
      <c r="N24" s="35"/>
      <c r="O24" s="35"/>
      <c r="P24" s="66"/>
      <c r="Q24" s="66"/>
      <c r="R24" s="66"/>
      <c r="T24" s="15" t="s">
        <v>1484</v>
      </c>
      <c r="U24" s="13" cm="1">
        <f t="array" ref="U24">IF(T24="SUM", SUM(U23,W23,Y23), IF(T24=AVERAGE, AVERAGE(U23,W23,Y23), "ERROR"))</f>
        <v>4.5</v>
      </c>
      <c r="V24" s="14" cm="1">
        <f t="array" ref="V24">IF(T24="SUM", SUM(V23,X23,Z23), IF(T24=AVERAGE, AVERAGE(V23,X23,Z23), "ERROR"))</f>
        <v>0</v>
      </c>
      <c r="W24" s="43"/>
      <c r="X24" s="43"/>
      <c r="Y24" s="43"/>
      <c r="Z24" s="43"/>
      <c r="AA24" s="64">
        <v>0</v>
      </c>
      <c r="AB24" s="23" t="str">
        <f>_xlfn.XLOOKUP(AA24, RatesWeights[Index], RatesWeights[Weight], "ERROR")</f>
        <v>ERROR</v>
      </c>
      <c r="AC24" s="8" t="e">
        <f>V24*AB24</f>
        <v>#VALUE!</v>
      </c>
      <c r="AD24" s="65">
        <v>0</v>
      </c>
      <c r="AE24" s="12" t="str">
        <f>_xlfn.XLOOKUP(AD24, RatesWeights[Index], RatesWeights[Weight], "ERROR")</f>
        <v>ERROR</v>
      </c>
      <c r="AF24" s="9" t="e">
        <f>AC24*AE24</f>
        <v>#VALUE!</v>
      </c>
      <c r="AG24" s="24" t="e">
        <f>AC24/U24*10</f>
        <v>#VALUE!</v>
      </c>
      <c r="AH24" s="10" t="e">
        <f>AF24/U24*10</f>
        <v>#VALUE!</v>
      </c>
    </row>
    <row r="25" spans="8:34" x14ac:dyDescent="0.25">
      <c r="L25" s="35"/>
      <c r="M25" s="35"/>
      <c r="N25" s="35"/>
      <c r="O25" s="35"/>
      <c r="P25" s="66"/>
      <c r="Q25" s="66"/>
      <c r="R25" s="66"/>
    </row>
    <row r="26" spans="8:34" x14ac:dyDescent="0.25">
      <c r="I26" s="58" t="s">
        <v>1451</v>
      </c>
      <c r="L26" s="35"/>
      <c r="M26" s="35"/>
      <c r="N26" s="35"/>
      <c r="O26" s="35"/>
      <c r="P26" s="66"/>
      <c r="Q26" s="66"/>
      <c r="R26" s="66"/>
      <c r="U26" s="87" t="s">
        <v>1484</v>
      </c>
      <c r="W26" s="81" t="s">
        <v>1484</v>
      </c>
      <c r="Y26" s="81" t="s">
        <v>1483</v>
      </c>
    </row>
    <row r="27" spans="8:34" x14ac:dyDescent="0.25">
      <c r="H27" s="45"/>
      <c r="I27" s="53" t="str">
        <f t="shared" ref="I27:I33" si="2">I62</f>
        <v>Modèles</v>
      </c>
      <c r="J27" s="46"/>
      <c r="L27" s="35"/>
      <c r="M27" s="35"/>
      <c r="N27" s="35"/>
      <c r="O27" s="35"/>
      <c r="P27" s="66" t="b">
        <v>0</v>
      </c>
      <c r="Q27" s="66"/>
      <c r="R27" s="66"/>
      <c r="T27" s="26" t="s">
        <v>1451</v>
      </c>
      <c r="U27" s="36">
        <f>_xlfn.XLOOKUP(H71,Weights!$F:$F,Weights!$M:$M)</f>
        <v>1</v>
      </c>
      <c r="V27" s="39">
        <f t="shared" ref="V27:V34" si="3">IF(P27,U27, 0)</f>
        <v>0</v>
      </c>
      <c r="W27" s="36"/>
      <c r="X27" s="39">
        <f>IF(Q27,W27, 0)</f>
        <v>0</v>
      </c>
      <c r="Y27" s="36"/>
      <c r="Z27" s="39">
        <f>IF(R27,Y27, 0)</f>
        <v>0</v>
      </c>
      <c r="AA27" s="27"/>
      <c r="AB27" s="27"/>
      <c r="AC27" s="27"/>
      <c r="AD27" s="27"/>
      <c r="AE27" s="27"/>
      <c r="AF27" s="27"/>
      <c r="AG27" s="27"/>
      <c r="AH27" s="28"/>
    </row>
    <row r="28" spans="8:34" x14ac:dyDescent="0.25">
      <c r="H28" s="47"/>
      <c r="I28" s="52" t="str">
        <f t="shared" si="2"/>
        <v>Texte généré automatiquement</v>
      </c>
      <c r="J28" s="48"/>
      <c r="K28" s="51"/>
      <c r="L28" s="35"/>
      <c r="M28" s="35"/>
      <c r="N28" s="35"/>
      <c r="O28" s="35"/>
      <c r="P28" s="66" t="b">
        <v>0</v>
      </c>
      <c r="Q28" s="66"/>
      <c r="R28" s="66"/>
      <c r="T28" s="29"/>
      <c r="U28" s="37">
        <f>_xlfn.XLOOKUP(H72,Weights!$F:$F,Weights!$M:$M)</f>
        <v>1</v>
      </c>
      <c r="V28" s="40">
        <f t="shared" si="3"/>
        <v>0</v>
      </c>
      <c r="W28" s="37"/>
      <c r="X28" s="40">
        <f>IF(Q28,W28, 0)</f>
        <v>0</v>
      </c>
      <c r="Y28" s="37"/>
      <c r="Z28" s="40">
        <f>IF(R28,Y28, 0)</f>
        <v>0</v>
      </c>
      <c r="AA28" s="30"/>
      <c r="AB28" s="30"/>
      <c r="AC28" s="30"/>
      <c r="AD28" s="30"/>
      <c r="AE28" s="30"/>
      <c r="AF28" s="30"/>
      <c r="AG28" s="30"/>
      <c r="AH28" s="31"/>
    </row>
    <row r="29" spans="8:34" x14ac:dyDescent="0.25">
      <c r="H29" s="47"/>
      <c r="I29" s="52" t="str">
        <f t="shared" si="2"/>
        <v>Décision de justice proposée automatiquement</v>
      </c>
      <c r="J29" s="48"/>
      <c r="K29" s="51"/>
      <c r="L29" s="35"/>
      <c r="M29" s="35"/>
      <c r="N29" s="35"/>
      <c r="O29" s="35"/>
      <c r="P29" s="66" t="b">
        <v>0</v>
      </c>
      <c r="Q29" s="66"/>
      <c r="R29" s="66"/>
      <c r="T29" s="29"/>
      <c r="U29" s="37">
        <f>_xlfn.XLOOKUP(H73,Weights!$F:$F,Weights!$M:$M)</f>
        <v>1</v>
      </c>
      <c r="V29" s="40">
        <f t="shared" si="3"/>
        <v>0</v>
      </c>
      <c r="W29" s="37"/>
      <c r="X29" s="40">
        <f>IF(Q29,W29, 0)</f>
        <v>0</v>
      </c>
      <c r="Y29" s="37"/>
      <c r="Z29" s="40">
        <f>IF(R29,Y29, 0)</f>
        <v>0</v>
      </c>
      <c r="AA29" s="30"/>
      <c r="AB29" s="30"/>
      <c r="AC29" s="30"/>
      <c r="AD29" s="30"/>
      <c r="AE29" s="30"/>
      <c r="AF29" s="30"/>
      <c r="AG29" s="30"/>
      <c r="AH29" s="31"/>
    </row>
    <row r="30" spans="8:34" x14ac:dyDescent="0.25">
      <c r="H30" s="47"/>
      <c r="I30" s="52" t="str">
        <f t="shared" si="2"/>
        <v>Conversion automatique de la voix en texte</v>
      </c>
      <c r="J30" s="48"/>
      <c r="K30" s="51"/>
      <c r="L30" s="35"/>
      <c r="M30" s="35"/>
      <c r="N30" s="35"/>
      <c r="O30" s="35"/>
      <c r="P30" s="66" t="b">
        <v>0</v>
      </c>
      <c r="Q30" s="66"/>
      <c r="R30" s="66"/>
      <c r="T30" s="29"/>
      <c r="U30" s="37">
        <f>_xlfn.XLOOKUP(H74,Weights!$F:$F,Weights!$M:$M)</f>
        <v>0.5</v>
      </c>
      <c r="V30" s="40">
        <f t="shared" si="3"/>
        <v>0</v>
      </c>
      <c r="W30" s="37"/>
      <c r="X30" s="40">
        <f>IF(Q30,W30, 0)</f>
        <v>0</v>
      </c>
      <c r="Y30" s="37"/>
      <c r="Z30" s="40">
        <f>IF(R30,Y30, 0)</f>
        <v>0</v>
      </c>
      <c r="AA30" s="30"/>
      <c r="AB30" s="30"/>
      <c r="AC30" s="30"/>
      <c r="AD30" s="30"/>
      <c r="AE30" s="30"/>
      <c r="AF30" s="30"/>
      <c r="AG30" s="30"/>
      <c r="AH30" s="31"/>
    </row>
    <row r="31" spans="8:34" x14ac:dyDescent="0.25">
      <c r="H31" s="47"/>
      <c r="I31" s="52" t="str">
        <f t="shared" si="2"/>
        <v>Signature électronique</v>
      </c>
      <c r="J31" s="48"/>
      <c r="K31" s="51"/>
      <c r="L31" s="35"/>
      <c r="M31" s="35"/>
      <c r="N31" s="35"/>
      <c r="O31" s="35"/>
      <c r="P31" s="66" t="b">
        <v>0</v>
      </c>
      <c r="Q31" s="66"/>
      <c r="R31" s="66"/>
      <c r="T31" s="29"/>
      <c r="U31" s="37">
        <f>_xlfn.XLOOKUP(H75,Weights!$F:$F,Weights!$M:$M)</f>
        <v>0.5</v>
      </c>
      <c r="V31" s="40">
        <f t="shared" si="3"/>
        <v>0</v>
      </c>
      <c r="W31" s="37"/>
      <c r="X31" s="40">
        <f>IF(Q31,W31, 0)</f>
        <v>0</v>
      </c>
      <c r="Y31" s="37"/>
      <c r="Z31" s="40"/>
      <c r="AA31" s="30"/>
      <c r="AB31" s="30"/>
      <c r="AC31" s="30"/>
      <c r="AD31" s="30"/>
      <c r="AE31" s="30"/>
      <c r="AF31" s="30"/>
      <c r="AG31" s="30"/>
      <c r="AH31" s="31"/>
    </row>
    <row r="32" spans="8:34" x14ac:dyDescent="0.25">
      <c r="H32" s="47"/>
      <c r="I32" s="52" t="str">
        <f t="shared" si="2"/>
        <v>Autre fonctionnalité particulière, veuillez préciser</v>
      </c>
      <c r="J32" s="48"/>
      <c r="K32" s="51"/>
      <c r="L32" s="35"/>
      <c r="M32" s="35"/>
      <c r="N32" s="35"/>
      <c r="O32" s="35"/>
      <c r="P32" s="66" t="b">
        <v>0</v>
      </c>
      <c r="Q32" s="66"/>
      <c r="R32" s="66"/>
      <c r="T32" s="29"/>
      <c r="U32" s="37">
        <f>_xlfn.XLOOKUP(H76,Weights!$F:$F,Weights!$M:$M)</f>
        <v>0.5</v>
      </c>
      <c r="V32" s="40">
        <f t="shared" si="3"/>
        <v>0</v>
      </c>
      <c r="W32" s="37"/>
      <c r="X32" s="41"/>
      <c r="Y32" s="37"/>
      <c r="Z32" s="40"/>
      <c r="AA32" s="30"/>
      <c r="AB32" s="30"/>
      <c r="AC32" s="30"/>
      <c r="AD32" s="30"/>
      <c r="AE32" s="30"/>
      <c r="AF32" s="30"/>
      <c r="AG32" s="30"/>
      <c r="AH32" s="31"/>
    </row>
    <row r="33" spans="8:34" x14ac:dyDescent="0.25">
      <c r="H33" s="47"/>
      <c r="I33" s="52" t="str">
        <f t="shared" si="2"/>
        <v>NAP – il n’existe pas d’outils d’assistance à la rédaction</v>
      </c>
      <c r="J33" s="48"/>
      <c r="K33" s="51"/>
      <c r="L33" s="35"/>
      <c r="M33" s="35"/>
      <c r="N33" s="35"/>
      <c r="O33" s="35"/>
      <c r="P33" s="66" t="b">
        <v>0</v>
      </c>
      <c r="Q33" s="66"/>
      <c r="R33" s="66"/>
      <c r="T33" s="29"/>
      <c r="U33" s="37">
        <f>_xlfn.XLOOKUP(H77,Weights!$F:$F,Weights!$M:$M)</f>
        <v>0</v>
      </c>
      <c r="V33" s="40">
        <f t="shared" si="3"/>
        <v>0</v>
      </c>
      <c r="W33" s="37"/>
      <c r="X33" s="41"/>
      <c r="Y33" s="37"/>
      <c r="Z33" s="40"/>
      <c r="AA33" s="30"/>
      <c r="AB33" s="30"/>
      <c r="AC33" s="30"/>
      <c r="AD33" s="30"/>
      <c r="AE33" s="30"/>
      <c r="AF33" s="30"/>
      <c r="AG33" s="30"/>
      <c r="AH33" s="31"/>
    </row>
    <row r="34" spans="8:34" x14ac:dyDescent="0.25">
      <c r="H34" s="47"/>
      <c r="I34" s="52" t="s">
        <v>1457</v>
      </c>
      <c r="J34" s="48"/>
      <c r="K34" s="51"/>
      <c r="L34" s="35"/>
      <c r="M34" s="35"/>
      <c r="N34" s="35"/>
      <c r="O34" s="35"/>
      <c r="P34" s="66" t="b">
        <v>0</v>
      </c>
      <c r="Q34" s="66"/>
      <c r="R34" s="66"/>
      <c r="T34" s="29"/>
      <c r="U34" s="69">
        <v>0</v>
      </c>
      <c r="V34" s="40">
        <f t="shared" si="3"/>
        <v>0</v>
      </c>
      <c r="W34" s="37"/>
      <c r="X34" s="41"/>
      <c r="Y34" s="37"/>
      <c r="Z34" s="40"/>
      <c r="AA34" s="30"/>
      <c r="AB34" s="30"/>
      <c r="AC34" s="30"/>
      <c r="AD34" s="30"/>
      <c r="AE34" s="30"/>
      <c r="AF34" s="30"/>
      <c r="AG34" s="30"/>
      <c r="AH34" s="31"/>
    </row>
    <row r="35" spans="8:34" x14ac:dyDescent="0.25">
      <c r="H35" s="49"/>
      <c r="I35" s="54"/>
      <c r="J35" s="50"/>
      <c r="K35" s="51"/>
      <c r="L35" s="35"/>
      <c r="M35" s="35"/>
      <c r="N35" s="35"/>
      <c r="O35" s="35"/>
      <c r="P35" s="56"/>
      <c r="Q35" s="66"/>
      <c r="R35" s="66"/>
      <c r="T35" s="32"/>
      <c r="U35" s="38">
        <f>IF(U26="MAX", MAX(U27:U33), IF(U26="SUM", SUM(U27:U33), "ERROR"))</f>
        <v>4.5</v>
      </c>
      <c r="V35" s="42">
        <f>IF(U26="MAX", MAX(V27:V33), IF(U26="SUM", SUM(V27:V33), "ERROR"))</f>
        <v>0</v>
      </c>
      <c r="W35" s="38">
        <f>IF(W26="MAX", MAX(W27:W33), IF(W26="SUM", SUM(W27:W33), "ERROR"))</f>
        <v>0</v>
      </c>
      <c r="X35" s="42">
        <f>IF(W26="MAX", MAX(X27:X33), IF(W26="SUM", SUM(X27:X33), "ERROR"))</f>
        <v>0</v>
      </c>
      <c r="Y35" s="38">
        <f>IF(Y26="MAX", MAX(Y27:Y33), IF(Y26="SUM", SUM(Y27:Y33), "ERROR"))</f>
        <v>0</v>
      </c>
      <c r="Z35" s="42">
        <f>IF(Y26="MAX", MAX(Z27:Z33), IF(Y26="SUM", SUM(Z27:Z33), "ERROR"))</f>
        <v>0</v>
      </c>
      <c r="AA35" s="33"/>
      <c r="AB35" s="33"/>
      <c r="AC35" s="33"/>
      <c r="AD35" s="33"/>
      <c r="AE35" s="33"/>
      <c r="AF35" s="33"/>
      <c r="AG35" s="33"/>
      <c r="AH35" s="34"/>
    </row>
    <row r="36" spans="8:34" ht="12.95" customHeight="1" x14ac:dyDescent="0.25">
      <c r="I36" s="51"/>
      <c r="J36" s="51"/>
      <c r="K36" s="51"/>
      <c r="L36" s="35"/>
      <c r="M36" s="35"/>
      <c r="N36" s="35"/>
      <c r="O36" s="35"/>
      <c r="P36" s="66"/>
      <c r="Q36" s="66"/>
      <c r="R36" s="66"/>
      <c r="T36" s="15" t="s">
        <v>1484</v>
      </c>
      <c r="U36" s="13" cm="1">
        <f t="array" ref="U36">IF(T36="SUM", SUM(U35,W35,Y35), IF(T36=AVERAGE, AVERAGE(U35,W35,Y35), "ERROR"))</f>
        <v>4.5</v>
      </c>
      <c r="V36" s="14" cm="1">
        <f t="array" ref="V36">IF(T36="SUM", SUM(V35,X35,Z35), IF(T36=AVERAGE, AVERAGE(V35,X35,Z35), "ERROR"))</f>
        <v>0</v>
      </c>
      <c r="W36" s="43"/>
      <c r="X36" s="43"/>
      <c r="Y36" s="43"/>
      <c r="Z36" s="43"/>
      <c r="AA36" s="64">
        <v>0</v>
      </c>
      <c r="AB36" s="23" t="str">
        <f>_xlfn.XLOOKUP(AA36, RatesWeights[Index], RatesWeights[Weight], "ERROR")</f>
        <v>ERROR</v>
      </c>
      <c r="AC36" s="8" t="e">
        <f>V36*AB36</f>
        <v>#VALUE!</v>
      </c>
      <c r="AD36" s="65">
        <v>0</v>
      </c>
      <c r="AE36" s="12" t="str">
        <f>_xlfn.XLOOKUP(AD36, RatesWeights[Index], RatesWeights[Weight], "ERROR")</f>
        <v>ERROR</v>
      </c>
      <c r="AF36" s="9" t="e">
        <f>AC36*AE36</f>
        <v>#VALUE!</v>
      </c>
      <c r="AG36" s="24" t="e">
        <f>AC36/U36*10</f>
        <v>#VALUE!</v>
      </c>
      <c r="AH36" s="10" t="e">
        <f>AF36/U36*10</f>
        <v>#VALUE!</v>
      </c>
    </row>
    <row r="37" spans="8:34" x14ac:dyDescent="0.25">
      <c r="L37" s="35"/>
      <c r="M37" s="35"/>
      <c r="N37" s="35"/>
      <c r="O37" s="35"/>
      <c r="P37" s="66"/>
      <c r="Q37" s="66"/>
      <c r="R37" s="66"/>
    </row>
    <row r="38" spans="8:34" x14ac:dyDescent="0.25">
      <c r="I38" s="58" t="s">
        <v>1738</v>
      </c>
      <c r="L38" s="35"/>
      <c r="M38" s="35"/>
      <c r="N38" s="35"/>
      <c r="O38" s="35"/>
      <c r="P38" s="66"/>
      <c r="Q38" s="66"/>
      <c r="R38" s="66"/>
      <c r="U38" s="87" t="s">
        <v>1484</v>
      </c>
      <c r="W38" s="81" t="s">
        <v>1484</v>
      </c>
      <c r="Y38" s="81" t="s">
        <v>1483</v>
      </c>
    </row>
    <row r="39" spans="8:34" x14ac:dyDescent="0.25">
      <c r="H39" s="45"/>
      <c r="I39" s="53" t="str">
        <f t="shared" ref="I39:I45" si="4">I62</f>
        <v>Modèles</v>
      </c>
      <c r="J39" s="46"/>
      <c r="L39" s="35"/>
      <c r="M39" s="35"/>
      <c r="N39" s="35"/>
      <c r="O39" s="35"/>
      <c r="P39" s="66" t="b">
        <v>0</v>
      </c>
      <c r="Q39" s="66"/>
      <c r="R39" s="66"/>
      <c r="T39" s="26" t="s">
        <v>1452</v>
      </c>
      <c r="U39" s="36">
        <f>_xlfn.XLOOKUP(H79,Weights!$F:$F,Weights!$M:$M)</f>
        <v>1</v>
      </c>
      <c r="V39" s="39">
        <f t="shared" ref="V39:V46" si="5">IF(P39,U39, 0)</f>
        <v>0</v>
      </c>
      <c r="W39" s="36"/>
      <c r="X39" s="39">
        <f>IF(Q39,W39, 0)</f>
        <v>0</v>
      </c>
      <c r="Y39" s="36"/>
      <c r="Z39" s="39">
        <f>IF(R39,Y39, 0)</f>
        <v>0</v>
      </c>
      <c r="AA39" s="27"/>
      <c r="AB39" s="27"/>
      <c r="AC39" s="27"/>
      <c r="AD39" s="27"/>
      <c r="AE39" s="27"/>
      <c r="AF39" s="27"/>
      <c r="AG39" s="27"/>
      <c r="AH39" s="28"/>
    </row>
    <row r="40" spans="8:34" x14ac:dyDescent="0.25">
      <c r="H40" s="47"/>
      <c r="I40" s="52" t="str">
        <f t="shared" si="4"/>
        <v>Texte généré automatiquement</v>
      </c>
      <c r="J40" s="48"/>
      <c r="K40" s="51"/>
      <c r="L40" s="35"/>
      <c r="M40" s="35"/>
      <c r="N40" s="35"/>
      <c r="O40" s="35"/>
      <c r="P40" s="66" t="b">
        <v>0</v>
      </c>
      <c r="Q40" s="66"/>
      <c r="R40" s="66"/>
      <c r="T40" s="29"/>
      <c r="U40" s="37">
        <f>_xlfn.XLOOKUP(H80,Weights!$F:$F,Weights!$M:$M)</f>
        <v>1</v>
      </c>
      <c r="V40" s="40">
        <f t="shared" si="5"/>
        <v>0</v>
      </c>
      <c r="W40" s="37"/>
      <c r="X40" s="40">
        <f>IF(Q40,W40, 0)</f>
        <v>0</v>
      </c>
      <c r="Y40" s="37"/>
      <c r="Z40" s="40">
        <f>IF(R40,Y40, 0)</f>
        <v>0</v>
      </c>
      <c r="AA40" s="30"/>
      <c r="AB40" s="30"/>
      <c r="AC40" s="30"/>
      <c r="AD40" s="30"/>
      <c r="AE40" s="30"/>
      <c r="AF40" s="30"/>
      <c r="AG40" s="30"/>
      <c r="AH40" s="31"/>
    </row>
    <row r="41" spans="8:34" x14ac:dyDescent="0.25">
      <c r="H41" s="47"/>
      <c r="I41" s="52" t="str">
        <f t="shared" si="4"/>
        <v>Décision de justice proposée automatiquement</v>
      </c>
      <c r="J41" s="48"/>
      <c r="K41" s="51"/>
      <c r="L41" s="35"/>
      <c r="M41" s="35"/>
      <c r="N41" s="35"/>
      <c r="O41" s="35"/>
      <c r="P41" s="66" t="b">
        <v>0</v>
      </c>
      <c r="Q41" s="66"/>
      <c r="R41" s="66"/>
      <c r="T41" s="29"/>
      <c r="U41" s="37">
        <f>_xlfn.XLOOKUP(H81,Weights!$F:$F,Weights!$M:$M)</f>
        <v>1</v>
      </c>
      <c r="V41" s="40">
        <f t="shared" si="5"/>
        <v>0</v>
      </c>
      <c r="W41" s="37"/>
      <c r="X41" s="40">
        <f>IF(Q41,W41, 0)</f>
        <v>0</v>
      </c>
      <c r="Y41" s="37"/>
      <c r="Z41" s="40">
        <f>IF(R41,Y41, 0)</f>
        <v>0</v>
      </c>
      <c r="AA41" s="30"/>
      <c r="AB41" s="30"/>
      <c r="AC41" s="30"/>
      <c r="AD41" s="30"/>
      <c r="AE41" s="30"/>
      <c r="AF41" s="30"/>
      <c r="AG41" s="30"/>
      <c r="AH41" s="31"/>
    </row>
    <row r="42" spans="8:34" x14ac:dyDescent="0.25">
      <c r="H42" s="47"/>
      <c r="I42" s="52" t="str">
        <f t="shared" si="4"/>
        <v>Conversion automatique de la voix en texte</v>
      </c>
      <c r="J42" s="48"/>
      <c r="K42" s="51"/>
      <c r="L42" s="35"/>
      <c r="M42" s="35"/>
      <c r="N42" s="35"/>
      <c r="O42" s="35"/>
      <c r="P42" s="66" t="b">
        <v>0</v>
      </c>
      <c r="Q42" s="66"/>
      <c r="R42" s="66"/>
      <c r="T42" s="29"/>
      <c r="U42" s="37">
        <f>_xlfn.XLOOKUP(H82,Weights!$F:$F,Weights!$M:$M)</f>
        <v>0.5</v>
      </c>
      <c r="V42" s="40">
        <f t="shared" si="5"/>
        <v>0</v>
      </c>
      <c r="W42" s="37"/>
      <c r="X42" s="40">
        <f>IF(Q42,W42, 0)</f>
        <v>0</v>
      </c>
      <c r="Y42" s="37"/>
      <c r="Z42" s="40">
        <f>IF(R42,Y42, 0)</f>
        <v>0</v>
      </c>
      <c r="AA42" s="30"/>
      <c r="AB42" s="30"/>
      <c r="AC42" s="30"/>
      <c r="AD42" s="30"/>
      <c r="AE42" s="30"/>
      <c r="AF42" s="30"/>
      <c r="AG42" s="30"/>
      <c r="AH42" s="31"/>
    </row>
    <row r="43" spans="8:34" x14ac:dyDescent="0.25">
      <c r="H43" s="47"/>
      <c r="I43" s="52" t="str">
        <f t="shared" si="4"/>
        <v>Signature électronique</v>
      </c>
      <c r="J43" s="48"/>
      <c r="K43" s="51"/>
      <c r="L43" s="35"/>
      <c r="M43" s="35"/>
      <c r="N43" s="35"/>
      <c r="O43" s="35"/>
      <c r="P43" s="66" t="b">
        <v>0</v>
      </c>
      <c r="Q43" s="66"/>
      <c r="R43" s="66"/>
      <c r="T43" s="29"/>
      <c r="U43" s="37">
        <f>_xlfn.XLOOKUP(H83,Weights!$F:$F,Weights!$M:$M)</f>
        <v>0.5</v>
      </c>
      <c r="V43" s="40">
        <f t="shared" si="5"/>
        <v>0</v>
      </c>
      <c r="W43" s="37"/>
      <c r="X43" s="40">
        <f>IF(Q43,W43, 0)</f>
        <v>0</v>
      </c>
      <c r="Y43" s="37"/>
      <c r="Z43" s="40"/>
      <c r="AA43" s="30"/>
      <c r="AB43" s="30"/>
      <c r="AC43" s="30"/>
      <c r="AD43" s="30"/>
      <c r="AE43" s="30"/>
      <c r="AF43" s="30"/>
      <c r="AG43" s="30"/>
      <c r="AH43" s="31"/>
    </row>
    <row r="44" spans="8:34" x14ac:dyDescent="0.25">
      <c r="H44" s="47"/>
      <c r="I44" s="52" t="str">
        <f t="shared" si="4"/>
        <v>Autre fonctionnalité particulière, veuillez préciser</v>
      </c>
      <c r="J44" s="48"/>
      <c r="K44" s="51"/>
      <c r="L44" s="35"/>
      <c r="M44" s="35"/>
      <c r="N44" s="35"/>
      <c r="O44" s="35"/>
      <c r="P44" s="66" t="b">
        <v>0</v>
      </c>
      <c r="Q44" s="66"/>
      <c r="R44" s="66"/>
      <c r="T44" s="29"/>
      <c r="U44" s="37">
        <f>_xlfn.XLOOKUP(H84,Weights!$F:$F,Weights!$M:$M)</f>
        <v>0.5</v>
      </c>
      <c r="V44" s="40">
        <f t="shared" si="5"/>
        <v>0</v>
      </c>
      <c r="W44" s="37"/>
      <c r="X44" s="41"/>
      <c r="Y44" s="37"/>
      <c r="Z44" s="40"/>
      <c r="AA44" s="30"/>
      <c r="AB44" s="30"/>
      <c r="AC44" s="30"/>
      <c r="AD44" s="30"/>
      <c r="AE44" s="30"/>
      <c r="AF44" s="30"/>
      <c r="AG44" s="30"/>
      <c r="AH44" s="31"/>
    </row>
    <row r="45" spans="8:34" x14ac:dyDescent="0.25">
      <c r="H45" s="47"/>
      <c r="I45" s="52" t="str">
        <f t="shared" si="4"/>
        <v>NAP – il n’existe pas d’outils d’assistance à la rédaction</v>
      </c>
      <c r="J45" s="48"/>
      <c r="K45" s="51"/>
      <c r="L45" s="35"/>
      <c r="M45" s="35"/>
      <c r="N45" s="35"/>
      <c r="O45" s="35"/>
      <c r="P45" s="66" t="b">
        <v>0</v>
      </c>
      <c r="Q45" s="56"/>
      <c r="R45" s="56"/>
      <c r="T45" s="29"/>
      <c r="U45" s="37">
        <f>_xlfn.XLOOKUP(H85,Weights!$F:$F,Weights!$M:$M)</f>
        <v>0</v>
      </c>
      <c r="V45" s="40">
        <f t="shared" si="5"/>
        <v>0</v>
      </c>
      <c r="W45" s="37"/>
      <c r="X45" s="41"/>
      <c r="Y45" s="37"/>
      <c r="Z45" s="40"/>
      <c r="AA45" s="30"/>
      <c r="AB45" s="30"/>
      <c r="AC45" s="30"/>
      <c r="AD45" s="30"/>
      <c r="AE45" s="30"/>
      <c r="AF45" s="30"/>
      <c r="AG45" s="30"/>
      <c r="AH45" s="31"/>
    </row>
    <row r="46" spans="8:34" x14ac:dyDescent="0.25">
      <c r="H46" s="47"/>
      <c r="I46" s="52" t="s">
        <v>1457</v>
      </c>
      <c r="J46" s="48"/>
      <c r="K46" s="51"/>
      <c r="L46" s="35"/>
      <c r="M46" s="35"/>
      <c r="N46" s="35"/>
      <c r="O46" s="35"/>
      <c r="P46" s="66" t="b">
        <v>0</v>
      </c>
      <c r="Q46" s="56"/>
      <c r="R46" s="56"/>
      <c r="T46" s="29"/>
      <c r="U46" s="69">
        <v>0</v>
      </c>
      <c r="V46" s="40">
        <f t="shared" si="5"/>
        <v>0</v>
      </c>
      <c r="W46" s="37"/>
      <c r="X46" s="41"/>
      <c r="Y46" s="37"/>
      <c r="Z46" s="40"/>
      <c r="AA46" s="30"/>
      <c r="AB46" s="30"/>
      <c r="AC46" s="30"/>
      <c r="AD46" s="30"/>
      <c r="AE46" s="30"/>
      <c r="AF46" s="30"/>
      <c r="AG46" s="30"/>
      <c r="AH46" s="31"/>
    </row>
    <row r="47" spans="8:34" x14ac:dyDescent="0.25">
      <c r="H47" s="49"/>
      <c r="I47" s="54"/>
      <c r="J47" s="50"/>
      <c r="K47" s="51"/>
      <c r="L47" s="35"/>
      <c r="M47" s="35"/>
      <c r="N47" s="35"/>
      <c r="O47" s="35"/>
      <c r="P47" s="56"/>
      <c r="Q47" s="56"/>
      <c r="R47" s="56"/>
      <c r="T47" s="32"/>
      <c r="U47" s="38">
        <f>IF(U38="MAX", MAX(U39:U45), IF(U38="SUM", SUM(U39:U45), "ERROR"))</f>
        <v>4.5</v>
      </c>
      <c r="V47" s="42">
        <f>IF(U38="MAX", MAX(V39:V45), IF(U38="SUM", SUM(V39:V45), "ERROR"))</f>
        <v>0</v>
      </c>
      <c r="W47" s="38">
        <f>IF(W38="MAX", MAX(W39:W45), IF(W38="SUM", SUM(W39:W45), "ERROR"))</f>
        <v>0</v>
      </c>
      <c r="X47" s="42">
        <f>IF(W38="MAX", MAX(X39:X45), IF(W38="SUM", SUM(X39:X45), "ERROR"))</f>
        <v>0</v>
      </c>
      <c r="Y47" s="38">
        <f>IF(Y38="MAX", MAX(Y39:Y45), IF(Y38="SUM", SUM(Y39:Y45), "ERROR"))</f>
        <v>0</v>
      </c>
      <c r="Z47" s="42">
        <f>IF(Y38="MAX", MAX(Z39:Z45), IF(Y38="SUM", SUM(Z39:Z45), "ERROR"))</f>
        <v>0</v>
      </c>
      <c r="AA47" s="33"/>
      <c r="AB47" s="33"/>
      <c r="AC47" s="33"/>
      <c r="AD47" s="33"/>
      <c r="AE47" s="33"/>
      <c r="AF47" s="33"/>
      <c r="AG47" s="33"/>
      <c r="AH47" s="34"/>
    </row>
    <row r="48" spans="8:34" x14ac:dyDescent="0.25">
      <c r="I48" s="51"/>
      <c r="J48" s="51"/>
      <c r="K48" s="51"/>
      <c r="L48" s="35"/>
      <c r="M48" s="35"/>
      <c r="N48" s="35"/>
      <c r="O48" s="35"/>
      <c r="T48" s="15" t="s">
        <v>1484</v>
      </c>
      <c r="U48" s="13" cm="1">
        <f t="array" ref="U48">IF(T48="SUM", SUM(U47,W47,Y47), IF(T48=AVERAGE, AVERAGE(U47,W47,Y47), "ERROR"))</f>
        <v>4.5</v>
      </c>
      <c r="V48" s="14" cm="1">
        <f t="array" ref="V48">IF(T48="SUM", SUM(V47,X47,Z47), IF(T48=AVERAGE, AVERAGE(V47,X47,Z47), "ERROR"))</f>
        <v>0</v>
      </c>
      <c r="W48" s="43"/>
      <c r="X48" s="43"/>
      <c r="Y48" s="43"/>
      <c r="Z48" s="43"/>
      <c r="AA48" s="64">
        <v>0</v>
      </c>
      <c r="AB48" s="23" t="str">
        <f>_xlfn.XLOOKUP(AA48, RatesWeights[Index], RatesWeights[Weight], "ERROR")</f>
        <v>ERROR</v>
      </c>
      <c r="AC48" s="8" t="e">
        <f>V48*AB48</f>
        <v>#VALUE!</v>
      </c>
      <c r="AD48" s="65">
        <v>0</v>
      </c>
      <c r="AE48" s="12" t="str">
        <f>_xlfn.XLOOKUP(AD48, RatesWeights[Index], RatesWeights[Weight], "ERROR")</f>
        <v>ERROR</v>
      </c>
      <c r="AF48" s="9" t="e">
        <f>AC48*AE48</f>
        <v>#VALUE!</v>
      </c>
      <c r="AG48" s="24" t="e">
        <f>AC48/U48*10</f>
        <v>#VALUE!</v>
      </c>
      <c r="AH48" s="10" t="e">
        <f>AF48/U48*10</f>
        <v>#VALUE!</v>
      </c>
    </row>
    <row r="49" spans="5:34" ht="15.75" thickBot="1" x14ac:dyDescent="0.3">
      <c r="AC49" t="s">
        <v>1739</v>
      </c>
      <c r="AF49" t="s">
        <v>1740</v>
      </c>
      <c r="AG49" t="s">
        <v>1717</v>
      </c>
      <c r="AH49" t="s">
        <v>1718</v>
      </c>
    </row>
    <row r="50" spans="5:34" ht="15.75" thickBot="1" x14ac:dyDescent="0.3">
      <c r="T50" s="16" t="s">
        <v>1485</v>
      </c>
      <c r="U50" s="17">
        <f>SUM(U24,U36,U48)</f>
        <v>13.5</v>
      </c>
      <c r="V50" s="18"/>
      <c r="W50" s="18"/>
      <c r="X50" s="18"/>
      <c r="Y50" s="18"/>
      <c r="Z50" s="18"/>
      <c r="AA50" s="18"/>
      <c r="AB50" s="18"/>
      <c r="AC50" s="20" t="e">
        <f>SUM(AC24,AC36,AC48)</f>
        <v>#VALUE!</v>
      </c>
      <c r="AD50" s="18"/>
      <c r="AE50" s="18"/>
      <c r="AF50" s="19" t="e">
        <f>SUM(AF24,AF36,AF48)</f>
        <v>#VALUE!</v>
      </c>
      <c r="AG50" s="20" t="e">
        <f>AC50/U50*10</f>
        <v>#VALUE!</v>
      </c>
      <c r="AH50" s="21" t="e">
        <f>AF50/U50*10</f>
        <v>#VALUE!</v>
      </c>
    </row>
    <row r="51" spans="5:34" ht="29.1" customHeight="1" x14ac:dyDescent="0.25">
      <c r="I51" s="119"/>
      <c r="J51" s="119"/>
    </row>
    <row r="55" spans="5:34" x14ac:dyDescent="0.25">
      <c r="Y55" s="75"/>
    </row>
    <row r="56" spans="5:34" x14ac:dyDescent="0.25">
      <c r="Y56" s="75"/>
    </row>
    <row r="58" spans="5:34" hidden="1" outlineLevel="1" x14ac:dyDescent="0.25"/>
    <row r="59" spans="5:34" hidden="1" outlineLevel="1" x14ac:dyDescent="0.25"/>
    <row r="60" spans="5:34" hidden="1" outlineLevel="1" x14ac:dyDescent="0.25"/>
    <row r="61" spans="5:34" hidden="1" outlineLevel="1" x14ac:dyDescent="0.25">
      <c r="E61">
        <v>1</v>
      </c>
    </row>
    <row r="62" spans="5:34" hidden="1" outlineLevel="1" x14ac:dyDescent="0.25">
      <c r="E62">
        <v>1</v>
      </c>
      <c r="H62" t="str">
        <f t="shared" ref="H62:H68" si="6">$T$8&amp;".1."&amp;$E$61&amp;"."&amp;E62</f>
        <v>062-24.1.1.1</v>
      </c>
      <c r="I62" t="str">
        <f>_xlfn.XLOOKUP(H62,'ICT questions 2022'!B:B,'ICT questions 2022'!F:F)</f>
        <v>Modèles</v>
      </c>
    </row>
    <row r="63" spans="5:34" hidden="1" outlineLevel="1" x14ac:dyDescent="0.25">
      <c r="E63">
        <v>2</v>
      </c>
      <c r="H63" t="str">
        <f t="shared" si="6"/>
        <v>062-24.1.1.2</v>
      </c>
      <c r="I63" t="str">
        <f>_xlfn.XLOOKUP(H63,'ICT questions 2022'!B:B,'ICT questions 2022'!F:F)</f>
        <v>Texte généré automatiquement</v>
      </c>
    </row>
    <row r="64" spans="5:34" hidden="1" outlineLevel="1" x14ac:dyDescent="0.25">
      <c r="E64">
        <v>3</v>
      </c>
      <c r="H64" t="str">
        <f t="shared" si="6"/>
        <v>062-24.1.1.3</v>
      </c>
      <c r="I64" t="str">
        <f>_xlfn.XLOOKUP(H64,'ICT questions 2022'!B:B,'ICT questions 2022'!F:F)</f>
        <v>Décision de justice proposée automatiquement</v>
      </c>
    </row>
    <row r="65" spans="5:9" hidden="1" outlineLevel="1" x14ac:dyDescent="0.25">
      <c r="E65">
        <v>4</v>
      </c>
      <c r="H65" t="str">
        <f t="shared" si="6"/>
        <v>062-24.1.1.4</v>
      </c>
      <c r="I65" t="str">
        <f>_xlfn.XLOOKUP(H65,'ICT questions 2022'!B:B,'ICT questions 2022'!F:F)</f>
        <v>Conversion automatique de la voix en texte</v>
      </c>
    </row>
    <row r="66" spans="5:9" hidden="1" outlineLevel="1" x14ac:dyDescent="0.25">
      <c r="E66">
        <v>5</v>
      </c>
      <c r="H66" t="str">
        <f t="shared" si="6"/>
        <v>062-24.1.1.5</v>
      </c>
      <c r="I66" t="str">
        <f>_xlfn.XLOOKUP(H66,'ICT questions 2022'!B:B,'ICT questions 2022'!F:F)</f>
        <v>Signature électronique</v>
      </c>
    </row>
    <row r="67" spans="5:9" hidden="1" outlineLevel="1" x14ac:dyDescent="0.25">
      <c r="E67">
        <v>6</v>
      </c>
      <c r="H67" t="str">
        <f t="shared" si="6"/>
        <v>062-24.1.1.6</v>
      </c>
      <c r="I67" t="str">
        <f>_xlfn.XLOOKUP(H67,'ICT questions 2022'!B:B,'ICT questions 2022'!F:F)</f>
        <v>Autre fonctionnalité particulière, veuillez préciser</v>
      </c>
    </row>
    <row r="68" spans="5:9" hidden="1" outlineLevel="1" x14ac:dyDescent="0.25">
      <c r="E68">
        <v>7</v>
      </c>
      <c r="H68" t="str">
        <f t="shared" si="6"/>
        <v>062-24.1.1.7</v>
      </c>
      <c r="I68" t="str">
        <f>_xlfn.XLOOKUP(H68,'ICT questions 2022'!B:B,'ICT questions 2022'!F:F)</f>
        <v>NAP – il n’existe pas d’outils d’assistance à la rédaction</v>
      </c>
    </row>
    <row r="69" spans="5:9" hidden="1" outlineLevel="1" x14ac:dyDescent="0.25"/>
    <row r="70" spans="5:9" hidden="1" outlineLevel="1" x14ac:dyDescent="0.25">
      <c r="E70">
        <v>2</v>
      </c>
    </row>
    <row r="71" spans="5:9" hidden="1" outlineLevel="1" x14ac:dyDescent="0.25">
      <c r="E71">
        <v>1</v>
      </c>
      <c r="H71" t="str">
        <f t="shared" ref="H71:H77" si="7">$T$8&amp;".1."&amp;$E$70&amp;"."&amp;E71</f>
        <v>062-24.1.2.1</v>
      </c>
    </row>
    <row r="72" spans="5:9" hidden="1" outlineLevel="1" x14ac:dyDescent="0.25">
      <c r="E72">
        <v>2</v>
      </c>
      <c r="H72" t="str">
        <f t="shared" si="7"/>
        <v>062-24.1.2.2</v>
      </c>
    </row>
    <row r="73" spans="5:9" hidden="1" outlineLevel="1" x14ac:dyDescent="0.25">
      <c r="E73">
        <v>3</v>
      </c>
      <c r="H73" t="str">
        <f t="shared" si="7"/>
        <v>062-24.1.2.3</v>
      </c>
    </row>
    <row r="74" spans="5:9" hidden="1" outlineLevel="1" x14ac:dyDescent="0.25">
      <c r="E74">
        <v>4</v>
      </c>
      <c r="H74" t="str">
        <f t="shared" si="7"/>
        <v>062-24.1.2.4</v>
      </c>
    </row>
    <row r="75" spans="5:9" hidden="1" outlineLevel="1" x14ac:dyDescent="0.25">
      <c r="E75">
        <v>5</v>
      </c>
      <c r="H75" t="str">
        <f t="shared" si="7"/>
        <v>062-24.1.2.5</v>
      </c>
    </row>
    <row r="76" spans="5:9" hidden="1" outlineLevel="1" x14ac:dyDescent="0.25">
      <c r="E76">
        <v>6</v>
      </c>
      <c r="H76" t="str">
        <f t="shared" si="7"/>
        <v>062-24.1.2.6</v>
      </c>
    </row>
    <row r="77" spans="5:9" hidden="1" outlineLevel="1" x14ac:dyDescent="0.25">
      <c r="E77">
        <v>7</v>
      </c>
      <c r="H77" t="str">
        <f t="shared" si="7"/>
        <v>062-24.1.2.7</v>
      </c>
    </row>
    <row r="78" spans="5:9" hidden="1" outlineLevel="1" x14ac:dyDescent="0.25">
      <c r="E78">
        <v>3</v>
      </c>
    </row>
    <row r="79" spans="5:9" hidden="1" outlineLevel="1" x14ac:dyDescent="0.25">
      <c r="E79">
        <v>1</v>
      </c>
      <c r="H79" t="str">
        <f t="shared" ref="H79:H85" si="8">$T$8&amp;".1."&amp;$E$78&amp;"."&amp;E79</f>
        <v>062-24.1.3.1</v>
      </c>
    </row>
    <row r="80" spans="5:9" hidden="1" outlineLevel="1" x14ac:dyDescent="0.25">
      <c r="E80">
        <v>2</v>
      </c>
      <c r="H80" t="str">
        <f t="shared" si="8"/>
        <v>062-24.1.3.2</v>
      </c>
    </row>
    <row r="81" spans="5:8" hidden="1" outlineLevel="1" x14ac:dyDescent="0.25">
      <c r="E81">
        <v>3</v>
      </c>
      <c r="H81" t="str">
        <f t="shared" si="8"/>
        <v>062-24.1.3.3</v>
      </c>
    </row>
    <row r="82" spans="5:8" hidden="1" outlineLevel="1" x14ac:dyDescent="0.25">
      <c r="E82">
        <v>4</v>
      </c>
      <c r="H82" t="str">
        <f t="shared" si="8"/>
        <v>062-24.1.3.4</v>
      </c>
    </row>
    <row r="83" spans="5:8" hidden="1" outlineLevel="1" x14ac:dyDescent="0.25">
      <c r="E83">
        <v>5</v>
      </c>
      <c r="H83" t="str">
        <f t="shared" si="8"/>
        <v>062-24.1.3.5</v>
      </c>
    </row>
    <row r="84" spans="5:8" hidden="1" outlineLevel="1" x14ac:dyDescent="0.25">
      <c r="E84">
        <v>6</v>
      </c>
      <c r="H84" t="str">
        <f t="shared" si="8"/>
        <v>062-24.1.3.6</v>
      </c>
    </row>
    <row r="85" spans="5:8" hidden="1" outlineLevel="1" x14ac:dyDescent="0.25">
      <c r="E85">
        <v>7</v>
      </c>
      <c r="H85" t="str">
        <f t="shared" si="8"/>
        <v>062-24.1.3.7</v>
      </c>
    </row>
    <row r="86" spans="5:8" collapsed="1" x14ac:dyDescent="0.25"/>
  </sheetData>
  <sheetProtection algorithmName="SHA-512" hashValue="mFY/rBDK1dlqxh8crLLc8APyQZAf8ui99lPdMsSH9HZE9XabUHNyIDbwaQZrtHKzEhiGpvkdm4Obl3SJHjAHew==" saltValue="GY5OJrY5fTHVzaHiCHZCCA==" spinCount="100000" sheet="1" objects="1" scenarios="1" selectLockedCells="1" selectUnlockedCells="1"/>
  <mergeCells count="16">
    <mergeCell ref="AG10:AH10"/>
    <mergeCell ref="U11:U12"/>
    <mergeCell ref="V11:V12"/>
    <mergeCell ref="W11:W12"/>
    <mergeCell ref="X11:X12"/>
    <mergeCell ref="Y11:Y12"/>
    <mergeCell ref="Z11:Z12"/>
    <mergeCell ref="AA11:AC11"/>
    <mergeCell ref="AD11:AF11"/>
    <mergeCell ref="AG11:AG12"/>
    <mergeCell ref="AH11:AH12"/>
    <mergeCell ref="I51:J51"/>
    <mergeCell ref="B10:C10"/>
    <mergeCell ref="E10:F10"/>
    <mergeCell ref="T10:T12"/>
    <mergeCell ref="U10:AF10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7825" r:id="rId3" name="Group Box 1">
              <controlPr locked="0" defaultSize="0" autoFill="0" autoPict="0">
                <anchor moveWithCells="1">
                  <from>
                    <xdr:col>1</xdr:col>
                    <xdr:colOff>0</xdr:colOff>
                    <xdr:row>13</xdr:row>
                    <xdr:rowOff>28575</xdr:rowOff>
                  </from>
                  <to>
                    <xdr:col>2</xdr:col>
                    <xdr:colOff>561975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26" r:id="rId4" name="Option Button 2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14</xdr:row>
                    <xdr:rowOff>38100</xdr:rowOff>
                  </from>
                  <to>
                    <xdr:col>2</xdr:col>
                    <xdr:colOff>485775</xdr:colOff>
                    <xdr:row>15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27" r:id="rId5" name="Option Button 3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15</xdr:row>
                    <xdr:rowOff>57150</xdr:rowOff>
                  </from>
                  <to>
                    <xdr:col>2</xdr:col>
                    <xdr:colOff>485775</xdr:colOff>
                    <xdr:row>16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28" r:id="rId6" name="Option Button 4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16</xdr:row>
                    <xdr:rowOff>76200</xdr:rowOff>
                  </from>
                  <to>
                    <xdr:col>2</xdr:col>
                    <xdr:colOff>485775</xdr:colOff>
                    <xdr:row>17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29" r:id="rId7" name="Option Button 5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17</xdr:row>
                    <xdr:rowOff>95250</xdr:rowOff>
                  </from>
                  <to>
                    <xdr:col>2</xdr:col>
                    <xdr:colOff>485775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30" r:id="rId8" name="Option Button 6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18</xdr:row>
                    <xdr:rowOff>123825</xdr:rowOff>
                  </from>
                  <to>
                    <xdr:col>2</xdr:col>
                    <xdr:colOff>485775</xdr:colOff>
                    <xdr:row>19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31" r:id="rId9" name="Option Button 7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19</xdr:row>
                    <xdr:rowOff>142875</xdr:rowOff>
                  </from>
                  <to>
                    <xdr:col>2</xdr:col>
                    <xdr:colOff>485775</xdr:colOff>
                    <xdr:row>20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32" r:id="rId10" name="Option Button 8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20</xdr:row>
                    <xdr:rowOff>161925</xdr:rowOff>
                  </from>
                  <to>
                    <xdr:col>2</xdr:col>
                    <xdr:colOff>485775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33" r:id="rId11" name="Option Button 9">
              <controlPr locked="0" defaultSize="0" autoFill="0" autoLine="0" autoPict="0">
                <anchor moveWithCells="1">
                  <from>
                    <xdr:col>1</xdr:col>
                    <xdr:colOff>276225</xdr:colOff>
                    <xdr:row>21</xdr:row>
                    <xdr:rowOff>180975</xdr:rowOff>
                  </from>
                  <to>
                    <xdr:col>2</xdr:col>
                    <xdr:colOff>485775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34" r:id="rId12" name="Group Box 10">
              <controlPr defaultSize="0" autoFill="0" autoPict="0">
                <anchor moveWithCells="1">
                  <from>
                    <xdr:col>1</xdr:col>
                    <xdr:colOff>9525</xdr:colOff>
                    <xdr:row>25</xdr:row>
                    <xdr:rowOff>47625</xdr:rowOff>
                  </from>
                  <to>
                    <xdr:col>2</xdr:col>
                    <xdr:colOff>571500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35" r:id="rId13" name="Option Button 11">
              <controlPr defaultSize="0" autoFill="0" autoLine="0" autoPict="0">
                <anchor moveWithCells="1">
                  <from>
                    <xdr:col>1</xdr:col>
                    <xdr:colOff>276225</xdr:colOff>
                    <xdr:row>26</xdr:row>
                    <xdr:rowOff>57150</xdr:rowOff>
                  </from>
                  <to>
                    <xdr:col>2</xdr:col>
                    <xdr:colOff>485775</xdr:colOff>
                    <xdr:row>27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36" r:id="rId14" name="Option Button 12">
              <controlPr defaultSize="0" autoFill="0" autoLine="0" autoPict="0">
                <anchor moveWithCells="1">
                  <from>
                    <xdr:col>1</xdr:col>
                    <xdr:colOff>276225</xdr:colOff>
                    <xdr:row>27</xdr:row>
                    <xdr:rowOff>85725</xdr:rowOff>
                  </from>
                  <to>
                    <xdr:col>2</xdr:col>
                    <xdr:colOff>485775</xdr:colOff>
                    <xdr:row>28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37" r:id="rId15" name="Option Button 13">
              <controlPr defaultSize="0" autoFill="0" autoLine="0" autoPict="0">
                <anchor moveWithCells="1">
                  <from>
                    <xdr:col>1</xdr:col>
                    <xdr:colOff>276225</xdr:colOff>
                    <xdr:row>28</xdr:row>
                    <xdr:rowOff>104775</xdr:rowOff>
                  </from>
                  <to>
                    <xdr:col>2</xdr:col>
                    <xdr:colOff>485775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38" r:id="rId16" name="Option Button 14">
              <controlPr defaultSize="0" autoFill="0" autoLine="0" autoPict="0">
                <anchor moveWithCells="1">
                  <from>
                    <xdr:col>1</xdr:col>
                    <xdr:colOff>276225</xdr:colOff>
                    <xdr:row>29</xdr:row>
                    <xdr:rowOff>133350</xdr:rowOff>
                  </from>
                  <to>
                    <xdr:col>2</xdr:col>
                    <xdr:colOff>485775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39" r:id="rId17" name="Option Button 15">
              <controlPr defaultSize="0" autoFill="0" autoLine="0" autoPict="0">
                <anchor moveWithCells="1">
                  <from>
                    <xdr:col>1</xdr:col>
                    <xdr:colOff>276225</xdr:colOff>
                    <xdr:row>30</xdr:row>
                    <xdr:rowOff>152400</xdr:rowOff>
                  </from>
                  <to>
                    <xdr:col>2</xdr:col>
                    <xdr:colOff>485775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40" r:id="rId18" name="Option Button 16">
              <controlPr defaultSize="0" autoFill="0" autoLine="0" autoPict="0">
                <anchor moveWithCells="1">
                  <from>
                    <xdr:col>1</xdr:col>
                    <xdr:colOff>276225</xdr:colOff>
                    <xdr:row>31</xdr:row>
                    <xdr:rowOff>180975</xdr:rowOff>
                  </from>
                  <to>
                    <xdr:col>2</xdr:col>
                    <xdr:colOff>485775</xdr:colOff>
                    <xdr:row>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41" r:id="rId19" name="Option Button 17">
              <controlPr defaultSize="0" autoFill="0" autoLine="0" autoPict="0">
                <anchor moveWithCells="1">
                  <from>
                    <xdr:col>1</xdr:col>
                    <xdr:colOff>276225</xdr:colOff>
                    <xdr:row>33</xdr:row>
                    <xdr:rowOff>9525</xdr:rowOff>
                  </from>
                  <to>
                    <xdr:col>2</xdr:col>
                    <xdr:colOff>485775</xdr:colOff>
                    <xdr:row>34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42" r:id="rId20" name="Option Button 18">
              <controlPr defaultSize="0" autoFill="0" autoLine="0" autoPict="0">
                <anchor moveWithCells="1">
                  <from>
                    <xdr:col>1</xdr:col>
                    <xdr:colOff>276225</xdr:colOff>
                    <xdr:row>34</xdr:row>
                    <xdr:rowOff>38100</xdr:rowOff>
                  </from>
                  <to>
                    <xdr:col>2</xdr:col>
                    <xdr:colOff>485775</xdr:colOff>
                    <xdr:row>35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43" r:id="rId21" name="Group Box 19">
              <controlPr defaultSize="0" autoFill="0" autoPict="0">
                <anchor moveWithCells="1">
                  <from>
                    <xdr:col>1</xdr:col>
                    <xdr:colOff>9525</xdr:colOff>
                    <xdr:row>37</xdr:row>
                    <xdr:rowOff>142875</xdr:rowOff>
                  </from>
                  <to>
                    <xdr:col>2</xdr:col>
                    <xdr:colOff>571500</xdr:colOff>
                    <xdr:row>48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44" r:id="rId22" name="Option Button 20">
              <controlPr defaultSize="0" autoFill="0" autoLine="0" autoPict="0">
                <anchor moveWithCells="1">
                  <from>
                    <xdr:col>1</xdr:col>
                    <xdr:colOff>276225</xdr:colOff>
                    <xdr:row>38</xdr:row>
                    <xdr:rowOff>142875</xdr:rowOff>
                  </from>
                  <to>
                    <xdr:col>2</xdr:col>
                    <xdr:colOff>485775</xdr:colOff>
                    <xdr:row>39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45" r:id="rId23" name="Option Button 21">
              <controlPr defaultSize="0" autoFill="0" autoLine="0" autoPict="0">
                <anchor moveWithCells="1">
                  <from>
                    <xdr:col>1</xdr:col>
                    <xdr:colOff>276225</xdr:colOff>
                    <xdr:row>39</xdr:row>
                    <xdr:rowOff>161925</xdr:rowOff>
                  </from>
                  <to>
                    <xdr:col>2</xdr:col>
                    <xdr:colOff>485775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46" r:id="rId24" name="Option Button 22">
              <controlPr defaultSize="0" autoFill="0" autoLine="0" autoPict="0">
                <anchor moveWithCells="1">
                  <from>
                    <xdr:col>1</xdr:col>
                    <xdr:colOff>276225</xdr:colOff>
                    <xdr:row>40</xdr:row>
                    <xdr:rowOff>180975</xdr:rowOff>
                  </from>
                  <to>
                    <xdr:col>2</xdr:col>
                    <xdr:colOff>485775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47" r:id="rId25" name="Option Button 23">
              <controlPr defaultSize="0" autoFill="0" autoLine="0" autoPict="0">
                <anchor moveWithCells="1">
                  <from>
                    <xdr:col>1</xdr:col>
                    <xdr:colOff>276225</xdr:colOff>
                    <xdr:row>42</xdr:row>
                    <xdr:rowOff>9525</xdr:rowOff>
                  </from>
                  <to>
                    <xdr:col>2</xdr:col>
                    <xdr:colOff>485775</xdr:colOff>
                    <xdr:row>43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48" r:id="rId26" name="Option Button 24">
              <controlPr defaultSize="0" autoFill="0" autoLine="0" autoPict="0">
                <anchor moveWithCells="1">
                  <from>
                    <xdr:col>1</xdr:col>
                    <xdr:colOff>276225</xdr:colOff>
                    <xdr:row>43</xdr:row>
                    <xdr:rowOff>28575</xdr:rowOff>
                  </from>
                  <to>
                    <xdr:col>2</xdr:col>
                    <xdr:colOff>485775</xdr:colOff>
                    <xdr:row>44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49" r:id="rId27" name="Option Button 25">
              <controlPr defaultSize="0" autoFill="0" autoLine="0" autoPict="0">
                <anchor moveWithCells="1">
                  <from>
                    <xdr:col>1</xdr:col>
                    <xdr:colOff>276225</xdr:colOff>
                    <xdr:row>44</xdr:row>
                    <xdr:rowOff>47625</xdr:rowOff>
                  </from>
                  <to>
                    <xdr:col>2</xdr:col>
                    <xdr:colOff>485775</xdr:colOff>
                    <xdr:row>45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50" r:id="rId28" name="Option Button 26">
              <controlPr defaultSize="0" autoFill="0" autoLine="0" autoPict="0">
                <anchor moveWithCells="1">
                  <from>
                    <xdr:col>1</xdr:col>
                    <xdr:colOff>276225</xdr:colOff>
                    <xdr:row>45</xdr:row>
                    <xdr:rowOff>76200</xdr:rowOff>
                  </from>
                  <to>
                    <xdr:col>2</xdr:col>
                    <xdr:colOff>485775</xdr:colOff>
                    <xdr:row>46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51" r:id="rId29" name="Option Button 27">
              <controlPr defaultSize="0" autoFill="0" autoLine="0" autoPict="0">
                <anchor moveWithCells="1">
                  <from>
                    <xdr:col>1</xdr:col>
                    <xdr:colOff>276225</xdr:colOff>
                    <xdr:row>46</xdr:row>
                    <xdr:rowOff>95250</xdr:rowOff>
                  </from>
                  <to>
                    <xdr:col>2</xdr:col>
                    <xdr:colOff>485775</xdr:colOff>
                    <xdr:row>47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52" r:id="rId30" name="Group Box 28">
              <controlPr defaultSize="0" autoFill="0" autoPict="0">
                <anchor moveWithCells="1">
                  <from>
                    <xdr:col>4</xdr:col>
                    <xdr:colOff>0</xdr:colOff>
                    <xdr:row>13</xdr:row>
                    <xdr:rowOff>19050</xdr:rowOff>
                  </from>
                  <to>
                    <xdr:col>5</xdr:col>
                    <xdr:colOff>561975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53" r:id="rId31" name="Option Button 29">
              <controlPr defaultSize="0" autoFill="0" autoLine="0" autoPict="0">
                <anchor moveWithCells="1">
                  <from>
                    <xdr:col>4</xdr:col>
                    <xdr:colOff>276225</xdr:colOff>
                    <xdr:row>14</xdr:row>
                    <xdr:rowOff>28575</xdr:rowOff>
                  </from>
                  <to>
                    <xdr:col>5</xdr:col>
                    <xdr:colOff>485775</xdr:colOff>
                    <xdr:row>15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54" r:id="rId32" name="Option Button 30">
              <controlPr defaultSize="0" autoFill="0" autoLine="0" autoPict="0">
                <anchor moveWithCells="1">
                  <from>
                    <xdr:col>4</xdr:col>
                    <xdr:colOff>276225</xdr:colOff>
                    <xdr:row>15</xdr:row>
                    <xdr:rowOff>47625</xdr:rowOff>
                  </from>
                  <to>
                    <xdr:col>5</xdr:col>
                    <xdr:colOff>485775</xdr:colOff>
                    <xdr:row>16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55" r:id="rId33" name="Option Button 31">
              <controlPr defaultSize="0" autoFill="0" autoLine="0" autoPict="0">
                <anchor moveWithCells="1">
                  <from>
                    <xdr:col>4</xdr:col>
                    <xdr:colOff>276225</xdr:colOff>
                    <xdr:row>16</xdr:row>
                    <xdr:rowOff>76200</xdr:rowOff>
                  </from>
                  <to>
                    <xdr:col>5</xdr:col>
                    <xdr:colOff>485775</xdr:colOff>
                    <xdr:row>17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56" r:id="rId34" name="Option Button 32">
              <controlPr defaultSize="0" autoFill="0" autoLine="0" autoPict="0">
                <anchor moveWithCells="1">
                  <from>
                    <xdr:col>4</xdr:col>
                    <xdr:colOff>276225</xdr:colOff>
                    <xdr:row>17</xdr:row>
                    <xdr:rowOff>95250</xdr:rowOff>
                  </from>
                  <to>
                    <xdr:col>5</xdr:col>
                    <xdr:colOff>485775</xdr:colOff>
                    <xdr:row>18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57" r:id="rId35" name="Option Button 33">
              <controlPr defaultSize="0" autoFill="0" autoLine="0" autoPict="0">
                <anchor moveWithCells="1">
                  <from>
                    <xdr:col>4</xdr:col>
                    <xdr:colOff>276225</xdr:colOff>
                    <xdr:row>18</xdr:row>
                    <xdr:rowOff>114300</xdr:rowOff>
                  </from>
                  <to>
                    <xdr:col>5</xdr:col>
                    <xdr:colOff>485775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58" r:id="rId36" name="Option Button 34">
              <controlPr defaultSize="0" autoFill="0" autoLine="0" autoPict="0">
                <anchor moveWithCells="1">
                  <from>
                    <xdr:col>4</xdr:col>
                    <xdr:colOff>276225</xdr:colOff>
                    <xdr:row>19</xdr:row>
                    <xdr:rowOff>133350</xdr:rowOff>
                  </from>
                  <to>
                    <xdr:col>5</xdr:col>
                    <xdr:colOff>485775</xdr:colOff>
                    <xdr:row>20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59" r:id="rId37" name="Option Button 35">
              <controlPr defaultSize="0" autoFill="0" autoLine="0" autoPict="0">
                <anchor moveWithCells="1">
                  <from>
                    <xdr:col>4</xdr:col>
                    <xdr:colOff>276225</xdr:colOff>
                    <xdr:row>20</xdr:row>
                    <xdr:rowOff>152400</xdr:rowOff>
                  </from>
                  <to>
                    <xdr:col>5</xdr:col>
                    <xdr:colOff>485775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60" r:id="rId38" name="Option Button 36">
              <controlPr defaultSize="0" autoFill="0" autoLine="0" autoPict="0">
                <anchor moveWithCells="1">
                  <from>
                    <xdr:col>4</xdr:col>
                    <xdr:colOff>276225</xdr:colOff>
                    <xdr:row>21</xdr:row>
                    <xdr:rowOff>171450</xdr:rowOff>
                  </from>
                  <to>
                    <xdr:col>5</xdr:col>
                    <xdr:colOff>485775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61" r:id="rId39" name="Group Box 37">
              <controlPr defaultSize="0" autoFill="0" autoPict="0">
                <anchor moveWithCells="1">
                  <from>
                    <xdr:col>4</xdr:col>
                    <xdr:colOff>9525</xdr:colOff>
                    <xdr:row>25</xdr:row>
                    <xdr:rowOff>47625</xdr:rowOff>
                  </from>
                  <to>
                    <xdr:col>5</xdr:col>
                    <xdr:colOff>561975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62" r:id="rId40" name="Option Button 38">
              <controlPr defaultSize="0" autoFill="0" autoLine="0" autoPict="0">
                <anchor moveWithCells="1">
                  <from>
                    <xdr:col>4</xdr:col>
                    <xdr:colOff>276225</xdr:colOff>
                    <xdr:row>26</xdr:row>
                    <xdr:rowOff>38100</xdr:rowOff>
                  </from>
                  <to>
                    <xdr:col>5</xdr:col>
                    <xdr:colOff>485775</xdr:colOff>
                    <xdr:row>27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63" r:id="rId41" name="Option Button 39">
              <controlPr defaultSize="0" autoFill="0" autoLine="0" autoPict="0">
                <anchor moveWithCells="1">
                  <from>
                    <xdr:col>4</xdr:col>
                    <xdr:colOff>276225</xdr:colOff>
                    <xdr:row>27</xdr:row>
                    <xdr:rowOff>66675</xdr:rowOff>
                  </from>
                  <to>
                    <xdr:col>5</xdr:col>
                    <xdr:colOff>485775</xdr:colOff>
                    <xdr:row>28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64" r:id="rId42" name="Option Button 40">
              <controlPr defaultSize="0" autoFill="0" autoLine="0" autoPict="0">
                <anchor moveWithCells="1">
                  <from>
                    <xdr:col>4</xdr:col>
                    <xdr:colOff>276225</xdr:colOff>
                    <xdr:row>28</xdr:row>
                    <xdr:rowOff>95250</xdr:rowOff>
                  </from>
                  <to>
                    <xdr:col>5</xdr:col>
                    <xdr:colOff>485775</xdr:colOff>
                    <xdr:row>29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65" r:id="rId43" name="Option Button 41">
              <controlPr defaultSize="0" autoFill="0" autoLine="0" autoPict="0">
                <anchor moveWithCells="1">
                  <from>
                    <xdr:col>4</xdr:col>
                    <xdr:colOff>276225</xdr:colOff>
                    <xdr:row>29</xdr:row>
                    <xdr:rowOff>114300</xdr:rowOff>
                  </from>
                  <to>
                    <xdr:col>5</xdr:col>
                    <xdr:colOff>485775</xdr:colOff>
                    <xdr:row>30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66" r:id="rId44" name="Option Button 42">
              <controlPr defaultSize="0" autoFill="0" autoLine="0" autoPict="0">
                <anchor moveWithCells="1">
                  <from>
                    <xdr:col>4</xdr:col>
                    <xdr:colOff>276225</xdr:colOff>
                    <xdr:row>30</xdr:row>
                    <xdr:rowOff>142875</xdr:rowOff>
                  </from>
                  <to>
                    <xdr:col>5</xdr:col>
                    <xdr:colOff>485775</xdr:colOff>
                    <xdr:row>31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67" r:id="rId45" name="Option Button 43">
              <controlPr defaultSize="0" autoFill="0" autoLine="0" autoPict="0">
                <anchor moveWithCells="1">
                  <from>
                    <xdr:col>4</xdr:col>
                    <xdr:colOff>276225</xdr:colOff>
                    <xdr:row>31</xdr:row>
                    <xdr:rowOff>161925</xdr:rowOff>
                  </from>
                  <to>
                    <xdr:col>5</xdr:col>
                    <xdr:colOff>485775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68" r:id="rId46" name="Option Button 44">
              <controlPr defaultSize="0" autoFill="0" autoLine="0" autoPict="0">
                <anchor moveWithCells="1">
                  <from>
                    <xdr:col>4</xdr:col>
                    <xdr:colOff>276225</xdr:colOff>
                    <xdr:row>32</xdr:row>
                    <xdr:rowOff>190500</xdr:rowOff>
                  </from>
                  <to>
                    <xdr:col>5</xdr:col>
                    <xdr:colOff>485775</xdr:colOff>
                    <xdr:row>34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69" r:id="rId47" name="Option Button 45">
              <controlPr defaultSize="0" autoFill="0" autoLine="0" autoPict="0">
                <anchor moveWithCells="1">
                  <from>
                    <xdr:col>4</xdr:col>
                    <xdr:colOff>276225</xdr:colOff>
                    <xdr:row>34</xdr:row>
                    <xdr:rowOff>19050</xdr:rowOff>
                  </from>
                  <to>
                    <xdr:col>5</xdr:col>
                    <xdr:colOff>485775</xdr:colOff>
                    <xdr:row>35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70" r:id="rId48" name="Group Box 46">
              <controlPr defaultSize="0" autoFill="0" autoPict="0">
                <anchor moveWithCells="1">
                  <from>
                    <xdr:col>4</xdr:col>
                    <xdr:colOff>9525</xdr:colOff>
                    <xdr:row>37</xdr:row>
                    <xdr:rowOff>133350</xdr:rowOff>
                  </from>
                  <to>
                    <xdr:col>5</xdr:col>
                    <xdr:colOff>571500</xdr:colOff>
                    <xdr:row>48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71" r:id="rId49" name="Option Button 47">
              <controlPr defaultSize="0" autoFill="0" autoLine="0" autoPict="0">
                <anchor moveWithCells="1">
                  <from>
                    <xdr:col>4</xdr:col>
                    <xdr:colOff>276225</xdr:colOff>
                    <xdr:row>38</xdr:row>
                    <xdr:rowOff>133350</xdr:rowOff>
                  </from>
                  <to>
                    <xdr:col>5</xdr:col>
                    <xdr:colOff>485775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72" r:id="rId50" name="Option Button 48">
              <controlPr defaultSize="0" autoFill="0" autoLine="0" autoPict="0">
                <anchor moveWithCells="1">
                  <from>
                    <xdr:col>4</xdr:col>
                    <xdr:colOff>276225</xdr:colOff>
                    <xdr:row>39</xdr:row>
                    <xdr:rowOff>152400</xdr:rowOff>
                  </from>
                  <to>
                    <xdr:col>5</xdr:col>
                    <xdr:colOff>485775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73" r:id="rId51" name="Option Button 49">
              <controlPr defaultSize="0" autoFill="0" autoLine="0" autoPict="0">
                <anchor moveWithCells="1">
                  <from>
                    <xdr:col>4</xdr:col>
                    <xdr:colOff>276225</xdr:colOff>
                    <xdr:row>40</xdr:row>
                    <xdr:rowOff>171450</xdr:rowOff>
                  </from>
                  <to>
                    <xdr:col>5</xdr:col>
                    <xdr:colOff>485775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74" r:id="rId52" name="Option Button 50">
              <controlPr defaultSize="0" autoFill="0" autoLine="0" autoPict="0">
                <anchor moveWithCells="1">
                  <from>
                    <xdr:col>4</xdr:col>
                    <xdr:colOff>276225</xdr:colOff>
                    <xdr:row>42</xdr:row>
                    <xdr:rowOff>9525</xdr:rowOff>
                  </from>
                  <to>
                    <xdr:col>5</xdr:col>
                    <xdr:colOff>485775</xdr:colOff>
                    <xdr:row>43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75" r:id="rId53" name="Option Button 51">
              <controlPr defaultSize="0" autoFill="0" autoLine="0" autoPict="0">
                <anchor moveWithCells="1">
                  <from>
                    <xdr:col>4</xdr:col>
                    <xdr:colOff>276225</xdr:colOff>
                    <xdr:row>43</xdr:row>
                    <xdr:rowOff>28575</xdr:rowOff>
                  </from>
                  <to>
                    <xdr:col>5</xdr:col>
                    <xdr:colOff>485775</xdr:colOff>
                    <xdr:row>44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76" r:id="rId54" name="Option Button 52">
              <controlPr defaultSize="0" autoFill="0" autoLine="0" autoPict="0">
                <anchor moveWithCells="1">
                  <from>
                    <xdr:col>4</xdr:col>
                    <xdr:colOff>276225</xdr:colOff>
                    <xdr:row>44</xdr:row>
                    <xdr:rowOff>47625</xdr:rowOff>
                  </from>
                  <to>
                    <xdr:col>5</xdr:col>
                    <xdr:colOff>485775</xdr:colOff>
                    <xdr:row>45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77" r:id="rId55" name="Option Button 53">
              <controlPr defaultSize="0" autoFill="0" autoLine="0" autoPict="0">
                <anchor moveWithCells="1">
                  <from>
                    <xdr:col>4</xdr:col>
                    <xdr:colOff>276225</xdr:colOff>
                    <xdr:row>45</xdr:row>
                    <xdr:rowOff>66675</xdr:rowOff>
                  </from>
                  <to>
                    <xdr:col>5</xdr:col>
                    <xdr:colOff>485775</xdr:colOff>
                    <xdr:row>46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78" r:id="rId56" name="Option Button 54">
              <controlPr defaultSize="0" autoFill="0" autoLine="0" autoPict="0">
                <anchor moveWithCells="1">
                  <from>
                    <xdr:col>4</xdr:col>
                    <xdr:colOff>276225</xdr:colOff>
                    <xdr:row>46</xdr:row>
                    <xdr:rowOff>85725</xdr:rowOff>
                  </from>
                  <to>
                    <xdr:col>5</xdr:col>
                    <xdr:colOff>485775</xdr:colOff>
                    <xdr:row>47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79" r:id="rId57" name="Check Box 55">
              <controlPr defaultSize="0" autoFill="0" autoLine="0" autoPict="0">
                <anchor moveWithCells="1">
                  <from>
                    <xdr:col>9</xdr:col>
                    <xdr:colOff>114300</xdr:colOff>
                    <xdr:row>13</xdr:row>
                    <xdr:rowOff>161925</xdr:rowOff>
                  </from>
                  <to>
                    <xdr:col>9</xdr:col>
                    <xdr:colOff>323850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80" r:id="rId58" name="Check Box 56">
              <controlPr defaultSize="0" autoFill="0" autoLine="0" autoPict="0">
                <anchor moveWithCells="1">
                  <from>
                    <xdr:col>9</xdr:col>
                    <xdr:colOff>114300</xdr:colOff>
                    <xdr:row>14</xdr:row>
                    <xdr:rowOff>161925</xdr:rowOff>
                  </from>
                  <to>
                    <xdr:col>9</xdr:col>
                    <xdr:colOff>323850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81" r:id="rId59" name="Check Box 57">
              <controlPr defaultSize="0" autoFill="0" autoLine="0" autoPict="0">
                <anchor moveWithCells="1">
                  <from>
                    <xdr:col>9</xdr:col>
                    <xdr:colOff>114300</xdr:colOff>
                    <xdr:row>15</xdr:row>
                    <xdr:rowOff>161925</xdr:rowOff>
                  </from>
                  <to>
                    <xdr:col>9</xdr:col>
                    <xdr:colOff>323850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82" r:id="rId60" name="Check Box 58">
              <controlPr defaultSize="0" autoFill="0" autoLine="0" autoPict="0">
                <anchor moveWithCells="1">
                  <from>
                    <xdr:col>9</xdr:col>
                    <xdr:colOff>114300</xdr:colOff>
                    <xdr:row>16</xdr:row>
                    <xdr:rowOff>161925</xdr:rowOff>
                  </from>
                  <to>
                    <xdr:col>9</xdr:col>
                    <xdr:colOff>323850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83" r:id="rId61" name="Check Box 59">
              <controlPr defaultSize="0" autoFill="0" autoLine="0" autoPict="0">
                <anchor moveWithCells="1">
                  <from>
                    <xdr:col>9</xdr:col>
                    <xdr:colOff>66675</xdr:colOff>
                    <xdr:row>25</xdr:row>
                    <xdr:rowOff>171450</xdr:rowOff>
                  </from>
                  <to>
                    <xdr:col>9</xdr:col>
                    <xdr:colOff>276225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84" r:id="rId62" name="Check Box 60">
              <controlPr defaultSize="0" autoFill="0" autoLine="0" autoPict="0">
                <anchor moveWithCells="1">
                  <from>
                    <xdr:col>9</xdr:col>
                    <xdr:colOff>66675</xdr:colOff>
                    <xdr:row>26</xdr:row>
                    <xdr:rowOff>190500</xdr:rowOff>
                  </from>
                  <to>
                    <xdr:col>9</xdr:col>
                    <xdr:colOff>276225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85" r:id="rId63" name="Check Box 61">
              <controlPr defaultSize="0" autoFill="0" autoLine="0" autoPict="0">
                <anchor moveWithCells="1">
                  <from>
                    <xdr:col>9</xdr:col>
                    <xdr:colOff>66675</xdr:colOff>
                    <xdr:row>28</xdr:row>
                    <xdr:rowOff>9525</xdr:rowOff>
                  </from>
                  <to>
                    <xdr:col>9</xdr:col>
                    <xdr:colOff>276225</xdr:colOff>
                    <xdr:row>29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86" r:id="rId64" name="Check Box 62">
              <controlPr defaultSize="0" autoFill="0" autoLine="0" autoPict="0">
                <anchor moveWithCells="1">
                  <from>
                    <xdr:col>9</xdr:col>
                    <xdr:colOff>66675</xdr:colOff>
                    <xdr:row>29</xdr:row>
                    <xdr:rowOff>28575</xdr:rowOff>
                  </from>
                  <to>
                    <xdr:col>9</xdr:col>
                    <xdr:colOff>276225</xdr:colOff>
                    <xdr:row>30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87" r:id="rId65" name="Check Box 63">
              <controlPr defaultSize="0" autoFill="0" autoLine="0" autoPict="0">
                <anchor moveWithCells="1">
                  <from>
                    <xdr:col>9</xdr:col>
                    <xdr:colOff>66675</xdr:colOff>
                    <xdr:row>30</xdr:row>
                    <xdr:rowOff>38100</xdr:rowOff>
                  </from>
                  <to>
                    <xdr:col>9</xdr:col>
                    <xdr:colOff>276225</xdr:colOff>
                    <xdr:row>31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88" r:id="rId66" name="Check Box 64">
              <controlPr defaultSize="0" autoFill="0" autoLine="0" autoPict="0">
                <anchor moveWithCells="1">
                  <from>
                    <xdr:col>9</xdr:col>
                    <xdr:colOff>38100</xdr:colOff>
                    <xdr:row>37</xdr:row>
                    <xdr:rowOff>161925</xdr:rowOff>
                  </from>
                  <to>
                    <xdr:col>9</xdr:col>
                    <xdr:colOff>247650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89" r:id="rId67" name="Check Box 65">
              <controlPr defaultSize="0" autoFill="0" autoLine="0" autoPict="0">
                <anchor moveWithCells="1">
                  <from>
                    <xdr:col>9</xdr:col>
                    <xdr:colOff>38100</xdr:colOff>
                    <xdr:row>38</xdr:row>
                    <xdr:rowOff>161925</xdr:rowOff>
                  </from>
                  <to>
                    <xdr:col>9</xdr:col>
                    <xdr:colOff>247650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90" r:id="rId68" name="Check Box 66">
              <controlPr defaultSize="0" autoFill="0" autoLine="0" autoPict="0">
                <anchor moveWithCells="1">
                  <from>
                    <xdr:col>9</xdr:col>
                    <xdr:colOff>38100</xdr:colOff>
                    <xdr:row>39</xdr:row>
                    <xdr:rowOff>161925</xdr:rowOff>
                  </from>
                  <to>
                    <xdr:col>9</xdr:col>
                    <xdr:colOff>247650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91" r:id="rId69" name="Check Box 67">
              <controlPr defaultSize="0" autoFill="0" autoLine="0" autoPict="0">
                <anchor moveWithCells="1">
                  <from>
                    <xdr:col>9</xdr:col>
                    <xdr:colOff>38100</xdr:colOff>
                    <xdr:row>40</xdr:row>
                    <xdr:rowOff>152400</xdr:rowOff>
                  </from>
                  <to>
                    <xdr:col>9</xdr:col>
                    <xdr:colOff>247650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92" r:id="rId70" name="Check Box 68">
              <controlPr defaultSize="0" autoFill="0" autoLine="0" autoPict="0">
                <anchor moveWithCells="1">
                  <from>
                    <xdr:col>9</xdr:col>
                    <xdr:colOff>38100</xdr:colOff>
                    <xdr:row>41</xdr:row>
                    <xdr:rowOff>152400</xdr:rowOff>
                  </from>
                  <to>
                    <xdr:col>9</xdr:col>
                    <xdr:colOff>247650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93" r:id="rId71" name="Check Box 69">
              <controlPr defaultSize="0" autoFill="0" autoLine="0" autoPict="0">
                <anchor moveWithCells="1">
                  <from>
                    <xdr:col>9</xdr:col>
                    <xdr:colOff>114300</xdr:colOff>
                    <xdr:row>17</xdr:row>
                    <xdr:rowOff>161925</xdr:rowOff>
                  </from>
                  <to>
                    <xdr:col>11</xdr:col>
                    <xdr:colOff>19050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95" r:id="rId72" name="Check Box 71">
              <controlPr defaultSize="0" autoFill="0" autoLine="0" autoPict="0">
                <anchor moveWithCells="1">
                  <from>
                    <xdr:col>9</xdr:col>
                    <xdr:colOff>114300</xdr:colOff>
                    <xdr:row>18</xdr:row>
                    <xdr:rowOff>161925</xdr:rowOff>
                  </from>
                  <to>
                    <xdr:col>11</xdr:col>
                    <xdr:colOff>19050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96" r:id="rId73" name="Check Box 72">
              <controlPr defaultSize="0" autoFill="0" autoLine="0" autoPict="0">
                <anchor moveWithCells="1">
                  <from>
                    <xdr:col>9</xdr:col>
                    <xdr:colOff>114300</xdr:colOff>
                    <xdr:row>19</xdr:row>
                    <xdr:rowOff>161925</xdr:rowOff>
                  </from>
                  <to>
                    <xdr:col>11</xdr:col>
                    <xdr:colOff>19050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898" r:id="rId74" name="Check Box 74">
              <controlPr defaultSize="0" autoFill="0" autoLine="0" autoPict="0">
                <anchor moveWithCells="1">
                  <from>
                    <xdr:col>9</xdr:col>
                    <xdr:colOff>114300</xdr:colOff>
                    <xdr:row>20</xdr:row>
                    <xdr:rowOff>161925</xdr:rowOff>
                  </from>
                  <to>
                    <xdr:col>11</xdr:col>
                    <xdr:colOff>19050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900" r:id="rId75" name="Check Box 76">
              <controlPr defaultSize="0" autoFill="0" autoLine="0" autoPict="0">
                <anchor moveWithCells="1">
                  <from>
                    <xdr:col>9</xdr:col>
                    <xdr:colOff>66675</xdr:colOff>
                    <xdr:row>31</xdr:row>
                    <xdr:rowOff>38100</xdr:rowOff>
                  </from>
                  <to>
                    <xdr:col>9</xdr:col>
                    <xdr:colOff>276225</xdr:colOff>
                    <xdr:row>32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901" r:id="rId76" name="Check Box 77">
              <controlPr defaultSize="0" autoFill="0" autoLine="0" autoPict="0">
                <anchor moveWithCells="1">
                  <from>
                    <xdr:col>9</xdr:col>
                    <xdr:colOff>66675</xdr:colOff>
                    <xdr:row>32</xdr:row>
                    <xdr:rowOff>38100</xdr:rowOff>
                  </from>
                  <to>
                    <xdr:col>9</xdr:col>
                    <xdr:colOff>276225</xdr:colOff>
                    <xdr:row>33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907" r:id="rId77" name="Check Box 83">
              <controlPr defaultSize="0" autoFill="0" autoLine="0" autoPict="0">
                <anchor moveWithCells="1">
                  <from>
                    <xdr:col>9</xdr:col>
                    <xdr:colOff>38100</xdr:colOff>
                    <xdr:row>43</xdr:row>
                    <xdr:rowOff>152400</xdr:rowOff>
                  </from>
                  <to>
                    <xdr:col>9</xdr:col>
                    <xdr:colOff>247650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908" r:id="rId78" name="Check Box 84">
              <controlPr defaultSize="0" autoFill="0" autoLine="0" autoPict="0">
                <anchor moveWithCells="1">
                  <from>
                    <xdr:col>9</xdr:col>
                    <xdr:colOff>38100</xdr:colOff>
                    <xdr:row>42</xdr:row>
                    <xdr:rowOff>152400</xdr:rowOff>
                  </from>
                  <to>
                    <xdr:col>9</xdr:col>
                    <xdr:colOff>247650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909" r:id="rId79" name="Check Box 85">
              <controlPr defaultSize="0" autoFill="0" autoLine="0" autoPict="0">
                <anchor moveWithCells="1">
                  <from>
                    <xdr:col>9</xdr:col>
                    <xdr:colOff>38100</xdr:colOff>
                    <xdr:row>44</xdr:row>
                    <xdr:rowOff>152400</xdr:rowOff>
                  </from>
                  <to>
                    <xdr:col>9</xdr:col>
                    <xdr:colOff>247650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910" r:id="rId80" name="Check Box 86">
              <controlPr defaultSize="0" autoFill="0" autoLine="0" autoPict="0">
                <anchor moveWithCells="1">
                  <from>
                    <xdr:col>9</xdr:col>
                    <xdr:colOff>66675</xdr:colOff>
                    <xdr:row>33</xdr:row>
                    <xdr:rowOff>38100</xdr:rowOff>
                  </from>
                  <to>
                    <xdr:col>9</xdr:col>
                    <xdr:colOff>276225</xdr:colOff>
                    <xdr:row>34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4 b 3 a 8 f 7 8 - f 0 2 9 - 4 7 8 b - 8 4 8 5 - c 2 2 a 2 6 e b f a 0 e "   x m l n s = " h t t p : / / s c h e m a s . m i c r o s o f t . c o m / D a t a M a s h u p " > A A A A A P o E A A B Q S w M E F A A C A A g A 5 X B c W W 0 b z Z y n A A A A 9 w A A A B I A H A B D b 2 5 m a W c v U G F j a 2 F n Z S 5 4 b W w g o h g A K K A U A A A A A A A A A A A A A A A A A A A A A A A A A A A A h Y + x C s I w G I R f p W R v k k Y R K X / T Q X C y I A r i G t K 0 D b a p J K n t u z n 4 S L 6 C F a 2 6 O d 7 d d 3 B 3 v 9 4 g H Z o 6 u C j r d G s S F G G K A m V k m 2 t T J q j z R b h E K Y e t k C d R q m C E j Y s H p x N U e X + O C e n 7 H v c z 3 N q S M E o j c s w 2 e 1 m p R o T a O C + M V O j T y v + 3 E I f D a w x n O G I L z O a U Y Q p k c i H T 5 k u w c f A z / T F h 1 d W + s 4 o X N l z v g E w S y P s E f w B Q S w M E F A A C A A g A 5 X B c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V w X F k o Z 6 + + 8 Q E A A B g F A A A T A B w A R m 9 y b X V s Y X M v U 2 V j d G l v b j E u b S C i G A A o o B Q A A A A A A A A A A A A A A A A A A A A A A A A A A A C 1 U 1 1 v m z A U f Y + U / 2 C 5 L y A x B G x r p V V 5 m N J W i 7 a 1 a 0 C K N o g q h 1 w N F G N n + J I y V f n v s 4 G 0 J G 2 2 l 4 4 X + 3 7 4 n O O L j 4 I U c y l I 2 K 7 + + X A w H K i M l b A k J 3 Q y j s i v C p Q p K R J 4 Q U D J i H D A 4 Y D o L 5 R V m Y L O X N Y p c H c m y 9 V C y p V 1 l X N w x 1 I g C F Q W / f E h m c J a l t g g k D d m e Z d 4 b / V O N 2 2 g V E Y B s g W H 5 D D R H t m 4 n u u 7 N V c 1 t R 0 i K s 4 d g m U F t t M K u d 1 p / J K L l b o L M w D U s l p 9 D / E E o R j R / S b q f M 7 F c k S b X j r f x h c M 2 b z D O 6 H f S l l I 1 E P 4 B G y p B Z l 7 R 0 a Q 2 1 W 6 v P U S t U P i r u s j 5 2 H K O C v V y O i d 2 4 8 E e k Y I Z s p T e d 9 D D 4 H r P 2 F y 1 g s i H A I s z U g E N b o h s h L V L M f M i n c i 5 g 6 h 3 m l A 7 S M 8 / h G i f T E d i x V f 6 B 5 N P 9 e H z M x 7 q F M o 5 E b 3 j y W v C t H T 3 x a 6 9 C G y T 5 0 H 2 o H S 7 X O 0 G 8 y g 3 G E + 0 / o E e s i u U X c T 0 O I f 9 3 d i Y c K v L B d R j h y u p i b U Q n p R C 9 E k L q + b B H D e q 5 t X E f 1 e g 9 m H m X 7 D 1 6 w w n V t 7 O M j F P y 7 Q N 9 M M 8 p 8 Z q t e z z 5 n e 3 V S 4 r l A l n q + D Z l Y q a R d y S o x 5 7 z v W j e c G x P L f e 2 f m s P 0 X K 3 U 6 j 3 i o q 7 6 W e f b I / r d r r H g i l l C b 1 0 y / g 9 I m 6 f / C f e T z P 1 B L A Q I t A B Q A A g A I A O V w X F l t G 8 2 c p w A A A P c A A A A S A A A A A A A A A A A A A A A A A A A A A A B D b 2 5 m a W c v U G F j a 2 F n Z S 5 4 b W x Q S w E C L Q A U A A I A C A D l c F x Z D 8 r p q 6 Q A A A D p A A A A E w A A A A A A A A A A A A A A A A D z A A A A W 0 N v b n R l b n R f V H l w Z X N d L n h t b F B L A Q I t A B Q A A g A I A O V w X F k o Z 6 + + 8 Q E A A B g F A A A T A A A A A A A A A A A A A A A A A O Q B A A B G b 3 J t d W x h c y 9 T Z W N 0 a W 9 u M S 5 t U E s F B g A A A A A D A A M A w g A A A C I E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h k j A A A A A A A A 9 y I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l D V C U y M H F 1 Z X N 0 a W 9 u c y U y M D I w M j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S U N U X 3 F 1 Z X N 0 a W 9 u c 1 8 y M D I y I i A v P j x F b n R y e S B U e X B l P S J G a W x s Z W R D b 2 1 w b G V 0 Z V J l c 3 V s d F R v V 2 9 y a 3 N o Z W V 0 I i B W Y W x 1 Z T 0 i b D E i I C 8 + P E V u d H J 5 I F R 5 c G U 9 I k Z p b G x D b 2 x 1 b W 5 U e X B l c y I g V m F s d W U 9 I n N B Q U F B Q U F B Q U F B Q T 0 i I C 8 + P E V u d H J 5 I F R 5 c G U 9 I k Z p b G x M Y X N 0 V X B k Y X R l Z C I g V m F s d W U 9 I m Q y M D I 0 L T E w L T I 4 V D E z O j A 3 O j E w L j M 1 N j c 5 M z Z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l F 1 Z X J 5 S U Q i I F Z h b H V l P S J z Z T Y 2 M W Q w Z D A t M T E y O C 0 0 N W F k L T l h M G M t O D c z Z T d j Y z c w O T k 1 I i A v P j x F b n R y e S B U e X B l P S J G a W x s Q 2 9 s d W 1 u T m F t Z X M i I F Z h b H V l P S J z W y Z x d W 9 0 O 1 F 1 Z X N 0 a W 9 u J n F 1 b 3 Q 7 L C Z x d W 9 0 O 1 F 1 Z X N 0 a W 9 u X 2 5 i J n F 1 b 3 Q 7 L C Z x d W 9 0 O 0 1 h a W 5 U a X R s Z U Z S J n F 1 b 3 Q 7 L C Z x d W 9 0 O 1 J v d 1 R p d G x l R l I m c X V v d D s s J n F 1 b 3 Q 7 Q 2 9 s d W 1 u V G l 0 b G V F T i Z x d W 9 0 O y w m c X V v d D t D Z W x s V G l 0 b G V G U i Z x d W 9 0 O y w m c X V v d D t E Y X R h V H l w Z S Z x d W 9 0 O y w m c X V v d D t T a G 9 y d E 5 h b W V F T i Z x d W 9 0 O 1 0 i I C 8 + P E V u d H J 5 I F R 5 c G U 9 I k Z p b G x D b 3 V u d C I g V m F s d W U 9 I m w 5 N D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l D V C B x d W V z d G l v b n M g M j A y M i 9 B d X R v U m V t b 3 Z l Z E N v b H V t b n M x L n t R d W V z d G l v b i w w f S Z x d W 9 0 O y w m c X V v d D t T Z W N 0 a W 9 u M S 9 J Q 1 Q g c X V l c 3 R p b 2 5 z I D I w M j I v Q X V 0 b 1 J l b W 9 2 Z W R D b 2 x 1 b W 5 z M S 5 7 U X V l c 3 R p b 2 5 f b m I s M X 0 m c X V v d D s s J n F 1 b 3 Q 7 U 2 V j d G l v b j E v S U N U I H F 1 Z X N 0 a W 9 u c y A y M D I y L 0 F 1 d G 9 S Z W 1 v d m V k Q 2 9 s d W 1 u c z E u e 0 1 h a W 5 U a X R s Z U Z S L D J 9 J n F 1 b 3 Q 7 L C Z x d W 9 0 O 1 N l Y 3 R p b 2 4 x L 0 l D V C B x d W V z d G l v b n M g M j A y M i 9 B d X R v U m V t b 3 Z l Z E N v b H V t b n M x L n t S b 3 d U a X R s Z U Z S L D N 9 J n F 1 b 3 Q 7 L C Z x d W 9 0 O 1 N l Y 3 R p b 2 4 x L 0 l D V C B x d W V z d G l v b n M g M j A y M i 9 B d X R v U m V t b 3 Z l Z E N v b H V t b n M x L n t D b 2 x 1 b W 5 U a X R s Z U V O L D R 9 J n F 1 b 3 Q 7 L C Z x d W 9 0 O 1 N l Y 3 R p b 2 4 x L 0 l D V C B x d W V z d G l v b n M g M j A y M i 9 B d X R v U m V t b 3 Z l Z E N v b H V t b n M x L n t D Z W x s V G l 0 b G V G U i w 1 f S Z x d W 9 0 O y w m c X V v d D t T Z W N 0 a W 9 u M S 9 J Q 1 Q g c X V l c 3 R p b 2 5 z I D I w M j I v Q X V 0 b 1 J l b W 9 2 Z W R D b 2 x 1 b W 5 z M S 5 7 R G F 0 Y V R 5 c G U s N n 0 m c X V v d D s s J n F 1 b 3 Q 7 U 2 V j d G l v b j E v S U N U I H F 1 Z X N 0 a W 9 u c y A y M D I y L 0 F 1 d G 9 S Z W 1 v d m V k Q 2 9 s d W 1 u c z E u e 1 N o b 3 J 0 T m F t Z U V O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0 l D V C B x d W V z d G l v b n M g M j A y M i 9 B d X R v U m V t b 3 Z l Z E N v b H V t b n M x L n t R d W V z d G l v b i w w f S Z x d W 9 0 O y w m c X V v d D t T Z W N 0 a W 9 u M S 9 J Q 1 Q g c X V l c 3 R p b 2 5 z I D I w M j I v Q X V 0 b 1 J l b W 9 2 Z W R D b 2 x 1 b W 5 z M S 5 7 U X V l c 3 R p b 2 5 f b m I s M X 0 m c X V v d D s s J n F 1 b 3 Q 7 U 2 V j d G l v b j E v S U N U I H F 1 Z X N 0 a W 9 u c y A y M D I y L 0 F 1 d G 9 S Z W 1 v d m V k Q 2 9 s d W 1 u c z E u e 0 1 h a W 5 U a X R s Z U Z S L D J 9 J n F 1 b 3 Q 7 L C Z x d W 9 0 O 1 N l Y 3 R p b 2 4 x L 0 l D V C B x d W V z d G l v b n M g M j A y M i 9 B d X R v U m V t b 3 Z l Z E N v b H V t b n M x L n t S b 3 d U a X R s Z U Z S L D N 9 J n F 1 b 3 Q 7 L C Z x d W 9 0 O 1 N l Y 3 R p b 2 4 x L 0 l D V C B x d W V z d G l v b n M g M j A y M i 9 B d X R v U m V t b 3 Z l Z E N v b H V t b n M x L n t D b 2 x 1 b W 5 U a X R s Z U V O L D R 9 J n F 1 b 3 Q 7 L C Z x d W 9 0 O 1 N l Y 3 R p b 2 4 x L 0 l D V C B x d W V z d G l v b n M g M j A y M i 9 B d X R v U m V t b 3 Z l Z E N v b H V t b n M x L n t D Z W x s V G l 0 b G V G U i w 1 f S Z x d W 9 0 O y w m c X V v d D t T Z W N 0 a W 9 u M S 9 J Q 1 Q g c X V l c 3 R p b 2 5 z I D I w M j I v Q X V 0 b 1 J l b W 9 2 Z W R D b 2 x 1 b W 5 z M S 5 7 R G F 0 Y V R 5 c G U s N n 0 m c X V v d D s s J n F 1 b 3 Q 7 U 2 V j d G l v b j E v S U N U I H F 1 Z X N 0 a W 9 u c y A y M D I y L 0 F 1 d G 9 S Z W 1 v d m V k Q 2 9 s d W 1 u c z E u e 1 N o b 3 J 0 T m F t Z U V O L D d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l D V C U y M H F 1 Z X N 0 a W 9 u c y U y M D I w M j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U N U J T I w c X V l c 3 R p b 2 5 z J T I w M j A y M i 9 R d W V z d G l v b n N M a W 5 r c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D V C U y M H F 1 Z X N 0 a W 9 u c y U y M D I w M j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U N U J T I w c X V l c 3 R p b 2 5 z J T I w M j A y M i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Z W l n a H R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Z T Z j Z j Z l M D M t M z h h M y 0 0 N j Z k L W I z O W E t N G V m M z A 3 O D E 1 Z T N i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Z p b G x D b 2 x 1 b W 5 U e X B l c y I g V m F s d W U 9 I n N B Q U F B Q U F B Q U F B Q U F B Q U F B Q U F B Q U F B Q T 0 i I C 8 + P E V u d H J 5 I F R 5 c G U 9 I k Z p b G x D b 2 x 1 b W 5 O Y W 1 l c y I g V m F s d W U 9 I n N b J n F 1 b 3 Q 7 W W V h c i Z x d W 9 0 O y w m c X V v d D t R d W V z d G l v b i Z x d W 9 0 O y w m c X V v d D t E a W 0 x J n F 1 b 3 Q 7 L C Z x d W 9 0 O 0 R p b T I m c X V v d D s s J n F 1 b 3 Q 7 R G l t M y Z x d W 9 0 O y w m c X V v d D t R d W V z d G l v b l 9 u Y i Z x d W 9 0 O y w m c X V v d D t T a G 9 y d E 5 h b W V F T i Z x d W 9 0 O y w m c X V v d D t U b 3 B p Y y Z x d W 9 0 O y w m c X V v d D t D Y X N l T W F 0 d G V y J n F 1 b 3 Q 7 L C Z x d W 9 0 O 1 F 1 Z X N 0 a W 9 u R 3 J v d X A m c X V v d D s s J n F 1 b 3 Q 7 Q 2 F s Y 3 V s Y X R p b 2 5 U e X B l J n F 1 b 3 Q 7 L C Z x d W 9 0 O 1 B h c m V u d F F 1 Z X N 0 a W 9 u J n F 1 b 3 Q 7 L C Z x d W 9 0 O 1 d l a W d o d C Z x d W 9 0 O y w m c X V v d D t R d W V z d G l v b k d y b 3 V w V 2 V p Z 2 h 0 J n F 1 b 3 Q 7 L C Z x d W 9 0 O 0 l u Z G V 4 J n F 1 b 3 Q 7 L C Z x d W 9 0 O 0 N l b G x D Y W x j d W x h d G l v b k 1 l d G h v Z C Z x d W 9 0 O y w m c X V v d D t M a W 5 l Q 2 F s Y 3 V s Y X R p b 2 5 N Z X R o b 2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2 V p Z 2 h 0 c y 9 B d X R v U m V t b 3 Z l Z E N v b H V t b n M x L n t Z Z W F y L D B 9 J n F 1 b 3 Q 7 L C Z x d W 9 0 O 1 N l Y 3 R p b 2 4 x L 1 d l a W d o d H M v Q X V 0 b 1 J l b W 9 2 Z W R D b 2 x 1 b W 5 z M S 5 7 U X V l c 3 R p b 2 4 s M X 0 m c X V v d D s s J n F 1 b 3 Q 7 U 2 V j d G l v b j E v V 2 V p Z 2 h 0 c y 9 B d X R v U m V t b 3 Z l Z E N v b H V t b n M x L n t E a W 0 x L D J 9 J n F 1 b 3 Q 7 L C Z x d W 9 0 O 1 N l Y 3 R p b 2 4 x L 1 d l a W d o d H M v Q X V 0 b 1 J l b W 9 2 Z W R D b 2 x 1 b W 5 z M S 5 7 R G l t M i w z f S Z x d W 9 0 O y w m c X V v d D t T Z W N 0 a W 9 u M S 9 X Z W l n a H R z L 0 F 1 d G 9 S Z W 1 v d m V k Q 2 9 s d W 1 u c z E u e 0 R p b T M s N H 0 m c X V v d D s s J n F 1 b 3 Q 7 U 2 V j d G l v b j E v V 2 V p Z 2 h 0 c y 9 B d X R v U m V t b 3 Z l Z E N v b H V t b n M x L n t R d W V z d G l v b l 9 u Y i w 1 f S Z x d W 9 0 O y w m c X V v d D t T Z W N 0 a W 9 u M S 9 X Z W l n a H R z L 0 F 1 d G 9 S Z W 1 v d m V k Q 2 9 s d W 1 u c z E u e 1 N o b 3 J 0 T m F t Z U V O L D Z 9 J n F 1 b 3 Q 7 L C Z x d W 9 0 O 1 N l Y 3 R p b 2 4 x L 1 d l a W d o d H M v Q X V 0 b 1 J l b W 9 2 Z W R D b 2 x 1 b W 5 z M S 5 7 V G 9 w a W M s N 3 0 m c X V v d D s s J n F 1 b 3 Q 7 U 2 V j d G l v b j E v V 2 V p Z 2 h 0 c y 9 B d X R v U m V t b 3 Z l Z E N v b H V t b n M x L n t D Y X N l T W F 0 d G V y L D h 9 J n F 1 b 3 Q 7 L C Z x d W 9 0 O 1 N l Y 3 R p b 2 4 x L 1 d l a W d o d H M v Q X V 0 b 1 J l b W 9 2 Z W R D b 2 x 1 b W 5 z M S 5 7 U X V l c 3 R p b 2 5 H c m 9 1 c C w 5 f S Z x d W 9 0 O y w m c X V v d D t T Z W N 0 a W 9 u M S 9 X Z W l n a H R z L 0 F 1 d G 9 S Z W 1 v d m V k Q 2 9 s d W 1 u c z E u e 0 N h b G N 1 b G F 0 a W 9 u V H l w Z S w x M H 0 m c X V v d D s s J n F 1 b 3 Q 7 U 2 V j d G l v b j E v V 2 V p Z 2 h 0 c y 9 B d X R v U m V t b 3 Z l Z E N v b H V t b n M x L n t Q Y X J l b n R R d W V z d G l v b i w x M X 0 m c X V v d D s s J n F 1 b 3 Q 7 U 2 V j d G l v b j E v V 2 V p Z 2 h 0 c y 9 B d X R v U m V t b 3 Z l Z E N v b H V t b n M x L n t X Z W l n a H Q s M T J 9 J n F 1 b 3 Q 7 L C Z x d W 9 0 O 1 N l Y 3 R p b 2 4 x L 1 d l a W d o d H M v Q X V 0 b 1 J l b W 9 2 Z W R D b 2 x 1 b W 5 z M S 5 7 U X V l c 3 R p b 2 5 H c m 9 1 c F d l a W d o d C w x M 3 0 m c X V v d D s s J n F 1 b 3 Q 7 U 2 V j d G l v b j E v V 2 V p Z 2 h 0 c y 9 B d X R v U m V t b 3 Z l Z E N v b H V t b n M x L n t J b m R l e C w x N H 0 m c X V v d D s s J n F 1 b 3 Q 7 U 2 V j d G l v b j E v V 2 V p Z 2 h 0 c y 9 B d X R v U m V t b 3 Z l Z E N v b H V t b n M x L n t D Z W x s Q 2 F s Y 3 V s Y X R p b 2 5 N Z X R o b 2 Q s M T V 9 J n F 1 b 3 Q 7 L C Z x d W 9 0 O 1 N l Y 3 R p b 2 4 x L 1 d l a W d o d H M v Q X V 0 b 1 J l b W 9 2 Z W R D b 2 x 1 b W 5 z M S 5 7 T G l u Z U N h b G N 1 b G F 0 a W 9 u T W V 0 a G 9 k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V 2 V p Z 2 h 0 c y 9 B d X R v U m V t b 3 Z l Z E N v b H V t b n M x L n t Z Z W F y L D B 9 J n F 1 b 3 Q 7 L C Z x d W 9 0 O 1 N l Y 3 R p b 2 4 x L 1 d l a W d o d H M v Q X V 0 b 1 J l b W 9 2 Z W R D b 2 x 1 b W 5 z M S 5 7 U X V l c 3 R p b 2 4 s M X 0 m c X V v d D s s J n F 1 b 3 Q 7 U 2 V j d G l v b j E v V 2 V p Z 2 h 0 c y 9 B d X R v U m V t b 3 Z l Z E N v b H V t b n M x L n t E a W 0 x L D J 9 J n F 1 b 3 Q 7 L C Z x d W 9 0 O 1 N l Y 3 R p b 2 4 x L 1 d l a W d o d H M v Q X V 0 b 1 J l b W 9 2 Z W R D b 2 x 1 b W 5 z M S 5 7 R G l t M i w z f S Z x d W 9 0 O y w m c X V v d D t T Z W N 0 a W 9 u M S 9 X Z W l n a H R z L 0 F 1 d G 9 S Z W 1 v d m V k Q 2 9 s d W 1 u c z E u e 0 R p b T M s N H 0 m c X V v d D s s J n F 1 b 3 Q 7 U 2 V j d G l v b j E v V 2 V p Z 2 h 0 c y 9 B d X R v U m V t b 3 Z l Z E N v b H V t b n M x L n t R d W V z d G l v b l 9 u Y i w 1 f S Z x d W 9 0 O y w m c X V v d D t T Z W N 0 a W 9 u M S 9 X Z W l n a H R z L 0 F 1 d G 9 S Z W 1 v d m V k Q 2 9 s d W 1 u c z E u e 1 N o b 3 J 0 T m F t Z U V O L D Z 9 J n F 1 b 3 Q 7 L C Z x d W 9 0 O 1 N l Y 3 R p b 2 4 x L 1 d l a W d o d H M v Q X V 0 b 1 J l b W 9 2 Z W R D b 2 x 1 b W 5 z M S 5 7 V G 9 w a W M s N 3 0 m c X V v d D s s J n F 1 b 3 Q 7 U 2 V j d G l v b j E v V 2 V p Z 2 h 0 c y 9 B d X R v U m V t b 3 Z l Z E N v b H V t b n M x L n t D Y X N l T W F 0 d G V y L D h 9 J n F 1 b 3 Q 7 L C Z x d W 9 0 O 1 N l Y 3 R p b 2 4 x L 1 d l a W d o d H M v Q X V 0 b 1 J l b W 9 2 Z W R D b 2 x 1 b W 5 z M S 5 7 U X V l c 3 R p b 2 5 H c m 9 1 c C w 5 f S Z x d W 9 0 O y w m c X V v d D t T Z W N 0 a W 9 u M S 9 X Z W l n a H R z L 0 F 1 d G 9 S Z W 1 v d m V k Q 2 9 s d W 1 u c z E u e 0 N h b G N 1 b G F 0 a W 9 u V H l w Z S w x M H 0 m c X V v d D s s J n F 1 b 3 Q 7 U 2 V j d G l v b j E v V 2 V p Z 2 h 0 c y 9 B d X R v U m V t b 3 Z l Z E N v b H V t b n M x L n t Q Y X J l b n R R d W V z d G l v b i w x M X 0 m c X V v d D s s J n F 1 b 3 Q 7 U 2 V j d G l v b j E v V 2 V p Z 2 h 0 c y 9 B d X R v U m V t b 3 Z l Z E N v b H V t b n M x L n t X Z W l n a H Q s M T J 9 J n F 1 b 3 Q 7 L C Z x d W 9 0 O 1 N l Y 3 R p b 2 4 x L 1 d l a W d o d H M v Q X V 0 b 1 J l b W 9 2 Z W R D b 2 x 1 b W 5 z M S 5 7 U X V l c 3 R p b 2 5 H c m 9 1 c F d l a W d o d C w x M 3 0 m c X V v d D s s J n F 1 b 3 Q 7 U 2 V j d G l v b j E v V 2 V p Z 2 h 0 c y 9 B d X R v U m V t b 3 Z l Z E N v b H V t b n M x L n t J b m R l e C w x N H 0 m c X V v d D s s J n F 1 b 3 Q 7 U 2 V j d G l v b j E v V 2 V p Z 2 h 0 c y 9 B d X R v U m V t b 3 Z l Z E N v b H V t b n M x L n t D Z W x s Q 2 F s Y 3 V s Y X R p b 2 5 N Z X R o b 2 Q s M T V 9 J n F 1 b 3 Q 7 L C Z x d W 9 0 O 1 N l Y 3 R p b 2 4 x L 1 d l a W d o d H M v Q X V 0 b 1 J l b W 9 2 Z W R D b 2 x 1 b W 5 z M S 5 7 T G l u Z U N h b G N 1 b G F 0 a W 9 u T W V 0 a G 9 k L D E 2 f S Z x d W 9 0 O 1 0 s J n F 1 b 3 Q 7 U m V s Y X R p b 2 5 z a G l w S W 5 m b y Z x d W 9 0 O z p b X X 0 i I C 8 + P E V u d H J 5 I F R 5 c G U 9 I k Z p b G x U Y X J n Z X Q i I F Z h b H V l P S J z V 2 V p Z 2 h 0 c y I g L z 4 8 R W 5 0 c n k g V H l w Z T 0 i R m l s b E x h c 3 R V c G R h d G V k I i B W Y W x 1 Z T 0 i Z D I w M j Q t M D g t M T N U M T U 6 M D A 6 N T E u M D M 1 N T A w N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g 2 O C I g L z 4 8 R W 5 0 c n k g V H l w Z T 0 i Q W R k Z W R U b 0 R h d G F N b 2 R l b C I g V m F s d W U 9 I m w w I i A v P j x F b n R y e S B U e X B l P S J S Z W N v d m V y e V R h c m d l d F N o Z W V 0 I i B W Y W x 1 Z T 0 i c 1 d l a W d o d H M i I C 8 + P E V u d H J 5 I F R 5 c G U 9 I l J l Y 2 9 2 Z X J 5 V G F y Z 2 V 0 Q 2 9 s d W 1 u I i B W Y W x 1 Z T 0 i b D E 4 I i A v P j x F b n R y e S B U e X B l P S J S Z W N v d m V y e V R h c m d l d F J v d y I g V m F s d W U 9 I m w x I i A v P j x F b n R y e S B U e X B l P S J O Y X Z p Z 2 F 0 a W 9 u U 3 R l c E 5 h b W U i I F Z h b H V l P S J z T m F 2 a W d h d G l v b i I g L z 4 8 R W 5 0 c n k g V H l w Z T 0 i R m l s b F R h c m d l d E 5 h b W V D d X N 0 b 2 1 p e m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2 V p Z 2 h 0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Q 1 Q l M j B x d W V z d G l v b n M l M j A y M D I y L 1 J l b W 9 2 Z W Q l M j B P d G h l c i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U N U J T I w c X V l c 3 R p b 2 5 z J T I w M j A y M i 9 G a W x 0 Z X J l Z C U y M F J v d 3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U N U J T I w c X V l c 3 R p b 2 5 z J T I w M j A y M i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l a W d o d H M v V 2 V p Z 2 h 0 c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l a W d o d H M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2 V p Z 2 h 0 c y 9 G a W x 0 Z X J l Z C U y M F J v d 3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F G q 4 V X y d E E W q L j m R 9 J F O v A A A A A A C A A A A A A A D Z g A A w A A A A B A A A A B k / 9 R e S H 7 V 6 Y K Q 6 i 4 N p J z 1 A A A A A A S A A A C g A A A A E A A A A C R m v m j l e a k C y z 5 d 2 A x H P A t Q A A A A U z n w Z D X I R 1 K d D n r L e e W E 2 1 i Y Q G q 9 8 9 4 7 5 p / P g Q G 2 O Y C C V w Z X e T U V 9 X C G Y H u i R 8 U a H j q D 1 K 0 f D D Z f y 5 C 7 t H h T X 8 h r 6 k V n / b j r k e 3 b F N m O r u g U A A A A 8 z D 3 l L k / y 7 t W h E r n 0 V o B u 6 U 8 t k A = < / D a t a M a s h u p > 
</file>

<file path=customXml/itemProps1.xml><?xml version="1.0" encoding="utf-8"?>
<ds:datastoreItem xmlns:ds="http://schemas.openxmlformats.org/officeDocument/2006/customXml" ds:itemID="{ADAB5D93-84F9-4744-9B57-E1F6F899D7E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Récapitulatif</vt:lpstr>
      <vt:lpstr>062-08</vt:lpstr>
      <vt:lpstr>062-10</vt:lpstr>
      <vt:lpstr>062-12</vt:lpstr>
      <vt:lpstr>062-14</vt:lpstr>
      <vt:lpstr>062-16</vt:lpstr>
      <vt:lpstr>062-18</vt:lpstr>
      <vt:lpstr>062-20</vt:lpstr>
      <vt:lpstr>062-23</vt:lpstr>
      <vt:lpstr>062-25</vt:lpstr>
      <vt:lpstr>062-27(a)</vt:lpstr>
      <vt:lpstr>062-27(b)</vt:lpstr>
      <vt:lpstr>062-30</vt:lpstr>
      <vt:lpstr>ICT questions 2022</vt:lpstr>
      <vt:lpstr>Index</vt:lpstr>
      <vt:lpstr>PointsPerQuestion</vt:lpstr>
      <vt:lpstr>RatesWeights</vt:lpstr>
      <vt:lpstr>Weights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VILELA Tony</dc:creator>
  <cp:lastModifiedBy>VILELA Tony</cp:lastModifiedBy>
  <cp:lastPrinted>2024-08-23T07:55:37Z</cp:lastPrinted>
  <dcterms:created xsi:type="dcterms:W3CDTF">2024-07-24T12:02:55Z</dcterms:created>
  <dcterms:modified xsi:type="dcterms:W3CDTF">2024-10-30T08:32:35Z</dcterms:modified>
</cp:coreProperties>
</file>