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51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Sheet1!$B$1:$I$35</definedName>
  </definedNames>
  <calcPr calcId="145621"/>
</workbook>
</file>

<file path=xl/calcChain.xml><?xml version="1.0" encoding="utf-8"?>
<calcChain xmlns="http://schemas.openxmlformats.org/spreadsheetml/2006/main">
  <c r="I31" i="1" l="1"/>
  <c r="H31" i="1"/>
  <c r="I27" i="1"/>
  <c r="H27" i="1"/>
  <c r="H23" i="1"/>
  <c r="I23" i="1"/>
  <c r="I19" i="1"/>
  <c r="H19" i="1"/>
  <c r="I35" i="1" l="1"/>
  <c r="H35" i="1"/>
  <c r="G35" i="1"/>
  <c r="F35" i="1"/>
</calcChain>
</file>

<file path=xl/sharedStrings.xml><?xml version="1.0" encoding="utf-8"?>
<sst xmlns="http://schemas.openxmlformats.org/spreadsheetml/2006/main" count="86" uniqueCount="66">
  <si>
    <t>Preselection 6/2017 (147th meeting)</t>
  </si>
  <si>
    <t>Allocation of support 10/2017 (148th meeting) - 12/2017 (149th meeting) - 3/2018 (150th meeting)</t>
  </si>
  <si>
    <t>PRESELECTED FILMS</t>
  </si>
  <si>
    <t>SUPPORTED FILMS</t>
  </si>
  <si>
    <t>MEDIA member</t>
  </si>
  <si>
    <t>Ref.</t>
  </si>
  <si>
    <t>Distributors</t>
  </si>
  <si>
    <t>Country</t>
  </si>
  <si>
    <t xml:space="preserve"> Number</t>
  </si>
  <si>
    <t xml:space="preserve"> Amount €</t>
  </si>
  <si>
    <t xml:space="preserve"> Number </t>
  </si>
  <si>
    <t>Total Paid €</t>
  </si>
  <si>
    <t>17-001</t>
  </si>
  <si>
    <t>Trigon-Film</t>
  </si>
  <si>
    <t>CH</t>
  </si>
  <si>
    <t>17-002</t>
  </si>
  <si>
    <t>Frenetic Films</t>
  </si>
  <si>
    <t>17-003</t>
  </si>
  <si>
    <t>Filmcoopi Zürich</t>
  </si>
  <si>
    <t>17-004</t>
  </si>
  <si>
    <t>JMH Distributions</t>
  </si>
  <si>
    <t>17-005</t>
  </si>
  <si>
    <t>Xenix Filmdistribution</t>
  </si>
  <si>
    <t>17-006</t>
  </si>
  <si>
    <t>Agora Films</t>
  </si>
  <si>
    <t>17-007</t>
  </si>
  <si>
    <t>Impuls Pictures</t>
  </si>
  <si>
    <t>17-008</t>
  </si>
  <si>
    <t>Praesens-Film</t>
  </si>
  <si>
    <t>17-009</t>
  </si>
  <si>
    <t>Cineworx</t>
  </si>
  <si>
    <t>17-011</t>
  </si>
  <si>
    <t>RU</t>
  </si>
  <si>
    <t>17-012</t>
  </si>
  <si>
    <t>Luxor Distribution</t>
  </si>
  <si>
    <t>17-013</t>
  </si>
  <si>
    <t>Arthouse.ru</t>
  </si>
  <si>
    <t>17-014</t>
  </si>
  <si>
    <t>Exponenta Plus</t>
  </si>
  <si>
    <t>17-015</t>
  </si>
  <si>
    <t>A-One-Film</t>
  </si>
  <si>
    <t>17-016</t>
  </si>
  <si>
    <t>Volgafilm</t>
  </si>
  <si>
    <t>17-017</t>
  </si>
  <si>
    <t>Capella Film</t>
  </si>
  <si>
    <t>17-018</t>
  </si>
  <si>
    <t>Cinema Prestige</t>
  </si>
  <si>
    <t>17-019</t>
  </si>
  <si>
    <t>Provzglyad</t>
  </si>
  <si>
    <t>17-021</t>
  </si>
  <si>
    <t>Mars Production</t>
  </si>
  <si>
    <t>TR</t>
  </si>
  <si>
    <t>17-022</t>
  </si>
  <si>
    <t>Filma</t>
  </si>
  <si>
    <t>17-023</t>
  </si>
  <si>
    <t>Fabula Films</t>
  </si>
  <si>
    <t>17-024</t>
  </si>
  <si>
    <t>Yeni Bir Film</t>
  </si>
  <si>
    <t>17-025</t>
  </si>
  <si>
    <t>Filmarti Film</t>
  </si>
  <si>
    <t>17-026</t>
  </si>
  <si>
    <t>Carusel (Canadian Russian Entertainment Laboratory)</t>
  </si>
  <si>
    <t>CA</t>
  </si>
  <si>
    <t>Total</t>
  </si>
  <si>
    <t>Kinologistika Show</t>
  </si>
  <si>
    <t xml:space="preserve">DISTRIBUTION SUPPORT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</si>
</sst>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€"/>
    <numFmt numFmtId="165" formatCode="#,##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164" fontId="3" fillId="2" borderId="14" xfId="0" quotePrefix="1" applyNumberFormat="1" applyFont="1" applyFill="1" applyBorder="1" applyAlignment="1">
      <alignment horizontal="center" vertical="center" wrapText="1"/>
    </xf>
    <xf numFmtId="164" fontId="3" fillId="2" borderId="11" xfId="0" quotePrefix="1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3" fontId="0" fillId="0" borderId="15" xfId="0" applyNumberFormat="1" applyBorder="1" applyAlignment="1">
      <alignment horizontal="center" vertical="center" wrapText="1"/>
    </xf>
    <xf numFmtId="165" fontId="0" fillId="0" borderId="17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3" fontId="0" fillId="0" borderId="18" xfId="0" applyNumberFormat="1" applyBorder="1" applyAlignment="1">
      <alignment horizontal="center" vertical="center" wrapText="1"/>
    </xf>
    <xf numFmtId="165" fontId="0" fillId="0" borderId="22" xfId="0" applyNumberFormat="1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0" borderId="24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165" fontId="0" fillId="0" borderId="25" xfId="0" applyNumberFormat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center"/>
    </xf>
    <xf numFmtId="165" fontId="1" fillId="2" borderId="14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workbookViewId="0">
      <selection activeCell="B3" sqref="B3"/>
    </sheetView>
  </sheetViews>
  <sheetFormatPr defaultColWidth="11.42578125" defaultRowHeight="15" x14ac:dyDescent="0.25"/>
  <cols>
    <col min="1" max="1" width="4.5703125" customWidth="1"/>
    <col min="4" max="4" width="43.7109375" customWidth="1"/>
  </cols>
  <sheetData>
    <row r="1" spans="2:9" x14ac:dyDescent="0.25">
      <c r="B1" s="1"/>
      <c r="C1" s="2"/>
      <c r="D1" s="2"/>
      <c r="E1" s="2"/>
      <c r="F1" s="2"/>
      <c r="G1" s="2"/>
      <c r="H1" s="2"/>
      <c r="I1" s="3"/>
    </row>
    <row r="2" spans="2:9" ht="18.75" x14ac:dyDescent="0.25">
      <c r="B2" s="39" t="s">
        <v>65</v>
      </c>
      <c r="C2" s="40"/>
      <c r="D2" s="40"/>
      <c r="E2" s="40"/>
      <c r="F2" s="40"/>
      <c r="G2" s="40"/>
      <c r="H2" s="40"/>
      <c r="I2" s="41"/>
    </row>
    <row r="3" spans="2:9" x14ac:dyDescent="0.25">
      <c r="B3" s="4"/>
      <c r="C3" s="5"/>
      <c r="D3" s="5"/>
      <c r="E3" s="5"/>
      <c r="F3" s="5"/>
      <c r="G3" s="5"/>
      <c r="H3" s="5"/>
      <c r="I3" s="6"/>
    </row>
    <row r="4" spans="2:9" x14ac:dyDescent="0.25">
      <c r="B4" s="7"/>
      <c r="C4" s="7"/>
      <c r="D4" s="7"/>
      <c r="E4" s="7"/>
      <c r="F4" s="7"/>
      <c r="G4" s="7"/>
      <c r="H4" s="7"/>
      <c r="I4" s="7"/>
    </row>
    <row r="5" spans="2:9" x14ac:dyDescent="0.25">
      <c r="B5" s="8" t="s">
        <v>0</v>
      </c>
      <c r="C5" s="7"/>
      <c r="D5" s="7"/>
      <c r="E5" s="7"/>
      <c r="F5" s="7"/>
      <c r="G5" s="7"/>
      <c r="H5" s="7"/>
      <c r="I5" s="7"/>
    </row>
    <row r="6" spans="2:9" x14ac:dyDescent="0.25">
      <c r="B6" s="8" t="s">
        <v>1</v>
      </c>
      <c r="C6" s="7"/>
      <c r="D6" s="7"/>
      <c r="E6" s="7"/>
      <c r="F6" s="7"/>
      <c r="G6" s="7"/>
      <c r="H6" s="7"/>
      <c r="I6" s="7"/>
    </row>
    <row r="7" spans="2:9" x14ac:dyDescent="0.25">
      <c r="B7" s="8"/>
      <c r="C7" s="7"/>
      <c r="D7" s="7"/>
      <c r="E7" s="7"/>
      <c r="F7" s="7"/>
      <c r="G7" s="7"/>
      <c r="H7" s="7"/>
      <c r="I7" s="7"/>
    </row>
    <row r="8" spans="2:9" ht="15.75" thickBot="1" x14ac:dyDescent="0.3">
      <c r="B8" s="9"/>
      <c r="C8" s="42"/>
      <c r="D8" s="42"/>
      <c r="E8" s="42"/>
      <c r="F8" s="42"/>
      <c r="G8" s="42"/>
      <c r="H8" s="9"/>
      <c r="I8" s="9"/>
    </row>
    <row r="9" spans="2:9" ht="15.75" thickBot="1" x14ac:dyDescent="0.3">
      <c r="B9" s="10"/>
      <c r="C9" s="10"/>
      <c r="D9" s="10"/>
      <c r="E9" s="10"/>
      <c r="F9" s="43" t="s">
        <v>2</v>
      </c>
      <c r="G9" s="44"/>
      <c r="H9" s="43" t="s">
        <v>3</v>
      </c>
      <c r="I9" s="44"/>
    </row>
    <row r="10" spans="2:9" ht="30.75" thickBot="1" x14ac:dyDescent="0.3">
      <c r="B10" s="11" t="s">
        <v>4</v>
      </c>
      <c r="C10" s="12" t="s">
        <v>5</v>
      </c>
      <c r="D10" s="12" t="s">
        <v>6</v>
      </c>
      <c r="E10" s="13" t="s">
        <v>7</v>
      </c>
      <c r="F10" s="14" t="s">
        <v>8</v>
      </c>
      <c r="G10" s="15" t="s">
        <v>9</v>
      </c>
      <c r="H10" s="16" t="s">
        <v>10</v>
      </c>
      <c r="I10" s="17" t="s">
        <v>11</v>
      </c>
    </row>
    <row r="11" spans="2:9" s="24" customFormat="1" x14ac:dyDescent="0.25">
      <c r="B11" s="18"/>
      <c r="C11" s="19" t="s">
        <v>12</v>
      </c>
      <c r="D11" s="20" t="s">
        <v>13</v>
      </c>
      <c r="E11" s="21" t="s">
        <v>14</v>
      </c>
      <c r="F11" s="22">
        <v>3</v>
      </c>
      <c r="G11" s="23">
        <v>30000</v>
      </c>
      <c r="H11" s="22">
        <v>3</v>
      </c>
      <c r="I11" s="23">
        <v>30000</v>
      </c>
    </row>
    <row r="12" spans="2:9" s="24" customFormat="1" x14ac:dyDescent="0.25">
      <c r="B12" s="25"/>
      <c r="C12" s="26" t="s">
        <v>15</v>
      </c>
      <c r="D12" s="27" t="s">
        <v>16</v>
      </c>
      <c r="E12" s="28" t="s">
        <v>14</v>
      </c>
      <c r="F12" s="29">
        <v>7</v>
      </c>
      <c r="G12" s="30">
        <v>71000</v>
      </c>
      <c r="H12" s="29">
        <v>7</v>
      </c>
      <c r="I12" s="30">
        <v>70000</v>
      </c>
    </row>
    <row r="13" spans="2:9" s="24" customFormat="1" x14ac:dyDescent="0.25">
      <c r="B13" s="25"/>
      <c r="C13" s="26" t="s">
        <v>17</v>
      </c>
      <c r="D13" s="27" t="s">
        <v>18</v>
      </c>
      <c r="E13" s="28" t="s">
        <v>14</v>
      </c>
      <c r="F13" s="29">
        <v>6</v>
      </c>
      <c r="G13" s="30">
        <v>62000</v>
      </c>
      <c r="H13" s="29">
        <v>6</v>
      </c>
      <c r="I13" s="30">
        <v>61400</v>
      </c>
    </row>
    <row r="14" spans="2:9" s="24" customFormat="1" x14ac:dyDescent="0.25">
      <c r="B14" s="25"/>
      <c r="C14" s="26" t="s">
        <v>19</v>
      </c>
      <c r="D14" s="27" t="s">
        <v>20</v>
      </c>
      <c r="E14" s="28" t="s">
        <v>14</v>
      </c>
      <c r="F14" s="29">
        <v>1</v>
      </c>
      <c r="G14" s="30">
        <v>10000</v>
      </c>
      <c r="H14" s="29">
        <v>1</v>
      </c>
      <c r="I14" s="30">
        <v>10000</v>
      </c>
    </row>
    <row r="15" spans="2:9" s="24" customFormat="1" x14ac:dyDescent="0.25">
      <c r="B15" s="25"/>
      <c r="C15" s="26" t="s">
        <v>21</v>
      </c>
      <c r="D15" s="27" t="s">
        <v>22</v>
      </c>
      <c r="E15" s="28" t="s">
        <v>14</v>
      </c>
      <c r="F15" s="29">
        <v>4</v>
      </c>
      <c r="G15" s="30">
        <v>43000</v>
      </c>
      <c r="H15" s="29">
        <v>4</v>
      </c>
      <c r="I15" s="30">
        <v>42000</v>
      </c>
    </row>
    <row r="16" spans="2:9" s="24" customFormat="1" x14ac:dyDescent="0.25">
      <c r="B16" s="25"/>
      <c r="C16" s="26" t="s">
        <v>23</v>
      </c>
      <c r="D16" s="27" t="s">
        <v>24</v>
      </c>
      <c r="E16" s="28" t="s">
        <v>14</v>
      </c>
      <c r="F16" s="29">
        <v>5</v>
      </c>
      <c r="G16" s="30">
        <v>51000</v>
      </c>
      <c r="H16" s="29">
        <v>5</v>
      </c>
      <c r="I16" s="30">
        <v>48571</v>
      </c>
    </row>
    <row r="17" spans="2:9" s="24" customFormat="1" x14ac:dyDescent="0.25">
      <c r="B17" s="25"/>
      <c r="C17" s="26" t="s">
        <v>25</v>
      </c>
      <c r="D17" s="27" t="s">
        <v>26</v>
      </c>
      <c r="E17" s="28" t="s">
        <v>14</v>
      </c>
      <c r="F17" s="29">
        <v>3</v>
      </c>
      <c r="G17" s="30">
        <v>30000</v>
      </c>
      <c r="H17" s="29">
        <v>3</v>
      </c>
      <c r="I17" s="30">
        <v>30000</v>
      </c>
    </row>
    <row r="18" spans="2:9" s="24" customFormat="1" x14ac:dyDescent="0.25">
      <c r="B18" s="25"/>
      <c r="C18" s="26" t="s">
        <v>27</v>
      </c>
      <c r="D18" s="27" t="s">
        <v>28</v>
      </c>
      <c r="E18" s="28" t="s">
        <v>14</v>
      </c>
      <c r="F18" s="29">
        <v>4</v>
      </c>
      <c r="G18" s="30">
        <v>43000</v>
      </c>
      <c r="H18" s="29">
        <v>4</v>
      </c>
      <c r="I18" s="30">
        <v>37602</v>
      </c>
    </row>
    <row r="19" spans="2:9" s="24" customFormat="1" x14ac:dyDescent="0.25">
      <c r="B19" s="25"/>
      <c r="C19" s="26" t="s">
        <v>29</v>
      </c>
      <c r="D19" s="31" t="s">
        <v>30</v>
      </c>
      <c r="E19" s="32" t="s">
        <v>14</v>
      </c>
      <c r="F19" s="33">
        <v>2</v>
      </c>
      <c r="G19" s="30">
        <v>22000</v>
      </c>
      <c r="H19" s="33">
        <f>1+1</f>
        <v>2</v>
      </c>
      <c r="I19" s="30">
        <f>10000+8512</f>
        <v>18512</v>
      </c>
    </row>
    <row r="20" spans="2:9" s="24" customFormat="1" x14ac:dyDescent="0.25">
      <c r="B20" s="25"/>
      <c r="C20" s="26" t="s">
        <v>31</v>
      </c>
      <c r="D20" s="27" t="s">
        <v>64</v>
      </c>
      <c r="E20" s="28" t="s">
        <v>32</v>
      </c>
      <c r="F20" s="29">
        <v>2</v>
      </c>
      <c r="G20" s="30">
        <v>20000</v>
      </c>
      <c r="H20" s="29">
        <v>2</v>
      </c>
      <c r="I20" s="30">
        <v>20000</v>
      </c>
    </row>
    <row r="21" spans="2:9" s="24" customFormat="1" x14ac:dyDescent="0.25">
      <c r="B21" s="25"/>
      <c r="C21" s="26" t="s">
        <v>33</v>
      </c>
      <c r="D21" s="27" t="s">
        <v>34</v>
      </c>
      <c r="E21" s="28" t="s">
        <v>32</v>
      </c>
      <c r="F21" s="29">
        <v>1</v>
      </c>
      <c r="G21" s="30">
        <v>10000</v>
      </c>
      <c r="H21" s="29">
        <v>1</v>
      </c>
      <c r="I21" s="30">
        <v>10000</v>
      </c>
    </row>
    <row r="22" spans="2:9" s="24" customFormat="1" x14ac:dyDescent="0.25">
      <c r="B22" s="25"/>
      <c r="C22" s="26" t="s">
        <v>35</v>
      </c>
      <c r="D22" s="27" t="s">
        <v>36</v>
      </c>
      <c r="E22" s="28" t="s">
        <v>32</v>
      </c>
      <c r="F22" s="29">
        <v>1</v>
      </c>
      <c r="G22" s="30">
        <v>8500</v>
      </c>
      <c r="H22" s="29">
        <v>1</v>
      </c>
      <c r="I22" s="30">
        <v>4713</v>
      </c>
    </row>
    <row r="23" spans="2:9" s="24" customFormat="1" x14ac:dyDescent="0.25">
      <c r="B23" s="25"/>
      <c r="C23" s="26" t="s">
        <v>37</v>
      </c>
      <c r="D23" s="27" t="s">
        <v>38</v>
      </c>
      <c r="E23" s="28" t="s">
        <v>32</v>
      </c>
      <c r="F23" s="29">
        <v>4</v>
      </c>
      <c r="G23" s="30">
        <v>40000</v>
      </c>
      <c r="H23" s="29">
        <f>2+2</f>
        <v>4</v>
      </c>
      <c r="I23" s="30">
        <f>20000+20000</f>
        <v>40000</v>
      </c>
    </row>
    <row r="24" spans="2:9" s="24" customFormat="1" x14ac:dyDescent="0.25">
      <c r="B24" s="25"/>
      <c r="C24" s="26" t="s">
        <v>39</v>
      </c>
      <c r="D24" s="27" t="s">
        <v>40</v>
      </c>
      <c r="E24" s="28" t="s">
        <v>32</v>
      </c>
      <c r="F24" s="29">
        <v>1</v>
      </c>
      <c r="G24" s="30">
        <v>11000</v>
      </c>
      <c r="H24" s="29">
        <v>1</v>
      </c>
      <c r="I24" s="30">
        <v>11000</v>
      </c>
    </row>
    <row r="25" spans="2:9" s="24" customFormat="1" x14ac:dyDescent="0.25">
      <c r="B25" s="25"/>
      <c r="C25" s="26" t="s">
        <v>41</v>
      </c>
      <c r="D25" s="27" t="s">
        <v>42</v>
      </c>
      <c r="E25" s="28" t="s">
        <v>32</v>
      </c>
      <c r="F25" s="29">
        <v>5</v>
      </c>
      <c r="G25" s="30">
        <v>50000</v>
      </c>
      <c r="H25" s="29">
        <v>5</v>
      </c>
      <c r="I25" s="30">
        <v>50000</v>
      </c>
    </row>
    <row r="26" spans="2:9" s="24" customFormat="1" x14ac:dyDescent="0.25">
      <c r="B26" s="25"/>
      <c r="C26" s="26" t="s">
        <v>43</v>
      </c>
      <c r="D26" s="27" t="s">
        <v>44</v>
      </c>
      <c r="E26" s="28" t="s">
        <v>32</v>
      </c>
      <c r="F26" s="29">
        <v>3</v>
      </c>
      <c r="G26" s="30">
        <v>31000</v>
      </c>
      <c r="H26" s="29">
        <v>3</v>
      </c>
      <c r="I26" s="30">
        <v>29850</v>
      </c>
    </row>
    <row r="27" spans="2:9" s="24" customFormat="1" x14ac:dyDescent="0.25">
      <c r="B27" s="25"/>
      <c r="C27" s="26" t="s">
        <v>45</v>
      </c>
      <c r="D27" s="27" t="s">
        <v>46</v>
      </c>
      <c r="E27" s="28" t="s">
        <v>32</v>
      </c>
      <c r="F27" s="29">
        <v>5</v>
      </c>
      <c r="G27" s="30">
        <v>50000</v>
      </c>
      <c r="H27" s="29">
        <f>4+1</f>
        <v>5</v>
      </c>
      <c r="I27" s="30">
        <f>39355+10000</f>
        <v>49355</v>
      </c>
    </row>
    <row r="28" spans="2:9" s="24" customFormat="1" x14ac:dyDescent="0.25">
      <c r="B28" s="25"/>
      <c r="C28" s="26" t="s">
        <v>47</v>
      </c>
      <c r="D28" s="27" t="s">
        <v>48</v>
      </c>
      <c r="E28" s="28" t="s">
        <v>32</v>
      </c>
      <c r="F28" s="29">
        <v>3</v>
      </c>
      <c r="G28" s="30">
        <v>32000</v>
      </c>
      <c r="H28" s="29">
        <v>3</v>
      </c>
      <c r="I28" s="30">
        <v>25820</v>
      </c>
    </row>
    <row r="29" spans="2:9" s="24" customFormat="1" x14ac:dyDescent="0.25">
      <c r="B29" s="25"/>
      <c r="C29" s="26" t="s">
        <v>49</v>
      </c>
      <c r="D29" s="27" t="s">
        <v>50</v>
      </c>
      <c r="E29" s="28" t="s">
        <v>51</v>
      </c>
      <c r="F29" s="29">
        <v>3</v>
      </c>
      <c r="G29" s="30">
        <v>13581.5</v>
      </c>
      <c r="H29" s="29">
        <v>2</v>
      </c>
      <c r="I29" s="30">
        <v>12053</v>
      </c>
    </row>
    <row r="30" spans="2:9" s="24" customFormat="1" x14ac:dyDescent="0.25">
      <c r="B30" s="25"/>
      <c r="C30" s="26" t="s">
        <v>52</v>
      </c>
      <c r="D30" s="27" t="s">
        <v>53</v>
      </c>
      <c r="E30" s="28" t="s">
        <v>51</v>
      </c>
      <c r="F30" s="29">
        <v>1</v>
      </c>
      <c r="G30" s="30">
        <v>5045.833333333333</v>
      </c>
      <c r="H30" s="29">
        <v>1</v>
      </c>
      <c r="I30" s="30">
        <v>2991</v>
      </c>
    </row>
    <row r="31" spans="2:9" s="24" customFormat="1" x14ac:dyDescent="0.25">
      <c r="B31" s="25"/>
      <c r="C31" s="26" t="s">
        <v>54</v>
      </c>
      <c r="D31" s="27" t="s">
        <v>55</v>
      </c>
      <c r="E31" s="28" t="s">
        <v>51</v>
      </c>
      <c r="F31" s="29">
        <v>6</v>
      </c>
      <c r="G31" s="30">
        <v>44000</v>
      </c>
      <c r="H31" s="29">
        <f>1+2</f>
        <v>3</v>
      </c>
      <c r="I31" s="30">
        <f>4530+15785</f>
        <v>20315</v>
      </c>
    </row>
    <row r="32" spans="2:9" s="24" customFormat="1" x14ac:dyDescent="0.25">
      <c r="B32" s="25"/>
      <c r="C32" s="26" t="s">
        <v>56</v>
      </c>
      <c r="D32" s="27" t="s">
        <v>57</v>
      </c>
      <c r="E32" s="28" t="s">
        <v>51</v>
      </c>
      <c r="F32" s="29">
        <v>8</v>
      </c>
      <c r="G32" s="30">
        <v>83250</v>
      </c>
      <c r="H32" s="29">
        <v>8</v>
      </c>
      <c r="I32" s="30">
        <v>77307</v>
      </c>
    </row>
    <row r="33" spans="2:9" s="24" customFormat="1" x14ac:dyDescent="0.25">
      <c r="B33" s="25"/>
      <c r="C33" s="26" t="s">
        <v>58</v>
      </c>
      <c r="D33" s="27" t="s">
        <v>59</v>
      </c>
      <c r="E33" s="28" t="s">
        <v>51</v>
      </c>
      <c r="F33" s="29">
        <v>1</v>
      </c>
      <c r="G33" s="30">
        <v>5875</v>
      </c>
      <c r="H33" s="29">
        <v>0</v>
      </c>
      <c r="I33" s="30">
        <v>0</v>
      </c>
    </row>
    <row r="34" spans="2:9" s="24" customFormat="1" ht="30.75" thickBot="1" x14ac:dyDescent="0.3">
      <c r="B34" s="35"/>
      <c r="C34" s="34" t="s">
        <v>60</v>
      </c>
      <c r="D34" s="31" t="s">
        <v>61</v>
      </c>
      <c r="E34" s="32" t="s">
        <v>62</v>
      </c>
      <c r="F34" s="33">
        <v>1</v>
      </c>
      <c r="G34" s="36">
        <v>11000</v>
      </c>
      <c r="H34" s="33">
        <v>1</v>
      </c>
      <c r="I34" s="36">
        <v>10471</v>
      </c>
    </row>
    <row r="35" spans="2:9" ht="15.75" thickBot="1" x14ac:dyDescent="0.3">
      <c r="B35" s="45" t="s">
        <v>63</v>
      </c>
      <c r="C35" s="46"/>
      <c r="D35" s="47"/>
      <c r="E35" s="37">
        <v>24</v>
      </c>
      <c r="F35" s="37">
        <f t="shared" ref="F35:I35" si="0">SUM(F11:F34)</f>
        <v>80</v>
      </c>
      <c r="G35" s="38">
        <f t="shared" si="0"/>
        <v>777252.33333333337</v>
      </c>
      <c r="H35" s="37">
        <f t="shared" si="0"/>
        <v>75</v>
      </c>
      <c r="I35" s="38">
        <f t="shared" si="0"/>
        <v>711960</v>
      </c>
    </row>
  </sheetData>
  <mergeCells count="5">
    <mergeCell ref="B2:I2"/>
    <mergeCell ref="C8:G8"/>
    <mergeCell ref="F9:G9"/>
    <mergeCell ref="H9:I9"/>
    <mergeCell ref="B35:D35"/>
  </mergeCells>
  <printOptions horizontalCentered="1" verticalCentered="1"/>
  <pageMargins left="0" right="0" top="0" bottom="0" header="0.31496062992125984" footer="0.31496062992125984"/>
  <pageSetup paperSize="9" scale="80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Eva</dc:creator>
  <cp:lastModifiedBy>PETER Sophie-Marie</cp:lastModifiedBy>
  <cp:lastPrinted>2018-03-19T11:35:32Z</cp:lastPrinted>
  <dcterms:created xsi:type="dcterms:W3CDTF">2017-10-24T12:46:03Z</dcterms:created>
  <dcterms:modified xsi:type="dcterms:W3CDTF">2018-03-19T16:27:48Z</dcterms:modified>
</cp:coreProperties>
</file>